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9 წლიური დეკლარაციები\ელექტრონულები\"/>
    </mc:Choice>
  </mc:AlternateContent>
  <bookViews>
    <workbookView xWindow="0" yWindow="300" windowWidth="20730" windowHeight="93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</externalReferences>
  <definedNames>
    <definedName name="_xlnm._FilterDatabase" localSheetId="5" hidden="1">'ფორმა 4.2'!$A$8:$I$386</definedName>
    <definedName name="_xlnm._FilterDatabase" localSheetId="11" hidden="1">'ფორმა 5.2'!$A$8:$I$369</definedName>
    <definedName name="_xlnm._FilterDatabase" localSheetId="21" hidden="1">'ფორმა 9.1'!$A$7:$I$50</definedName>
    <definedName name="_xlnm._FilterDatabase" localSheetId="0" hidden="1">'ფორმა N1'!$A$8:$L$8</definedName>
    <definedName name="_xlnm._FilterDatabase" localSheetId="1" hidden="1">'ფორმა N2'!$A$8:$D$8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N4.1'!$B$9:$D$21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4.2'!$A$1:$I$396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5.2'!$A$1:$I$380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9.1'!$A$1:$I$61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N4.1'!$A$1:$D$36</definedName>
    <definedName name="_xlnm.Print_Area" localSheetId="9">'ფორმა N5'!$A$1:$D$88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N9'!$A$1:$J$52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18" i="40" l="1"/>
  <c r="D17" i="40" s="1"/>
  <c r="C17" i="40"/>
  <c r="D13" i="40"/>
  <c r="D12" i="40" s="1"/>
  <c r="C13" i="40"/>
  <c r="C12" i="40" s="1"/>
  <c r="D11" i="12" l="1"/>
  <c r="D45" i="12" l="1"/>
  <c r="C45" i="12"/>
  <c r="D34" i="12"/>
  <c r="D10" i="12" s="1"/>
  <c r="D66" i="12" s="1"/>
  <c r="D64" i="12" s="1"/>
  <c r="D44" i="12" s="1"/>
  <c r="C34" i="12"/>
  <c r="C11" i="12"/>
  <c r="C10" i="12" l="1"/>
  <c r="C66" i="12" s="1"/>
  <c r="C11" i="47"/>
  <c r="D11" i="47"/>
  <c r="C12" i="26" l="1"/>
  <c r="D12" i="26"/>
  <c r="H367" i="43"/>
  <c r="D21" i="40" l="1"/>
  <c r="D73" i="40" l="1"/>
  <c r="C2" i="40" l="1"/>
  <c r="D76" i="40"/>
  <c r="D67" i="40"/>
  <c r="D61" i="40"/>
  <c r="C61" i="40"/>
  <c r="D56" i="40"/>
  <c r="D50" i="40"/>
  <c r="C50" i="40"/>
  <c r="D39" i="40"/>
  <c r="D35" i="40"/>
  <c r="C35" i="40"/>
  <c r="D26" i="40"/>
  <c r="D20" i="40" s="1"/>
  <c r="D16" i="40" s="1"/>
  <c r="D11" i="40" s="1"/>
  <c r="C26" i="40"/>
  <c r="C20" i="40" s="1"/>
  <c r="C16" i="40" s="1"/>
  <c r="C11" i="40" s="1"/>
  <c r="G10" i="18" l="1"/>
  <c r="G11" i="18" s="1"/>
  <c r="D25" i="3"/>
  <c r="D33" i="47" l="1"/>
  <c r="C33" i="47"/>
  <c r="D11" i="26"/>
  <c r="C10" i="47" l="1"/>
  <c r="G387" i="29"/>
  <c r="D65" i="47"/>
  <c r="D10" i="47"/>
  <c r="H387" i="29"/>
  <c r="D15" i="47"/>
  <c r="D17" i="5"/>
  <c r="D24" i="47"/>
  <c r="D37" i="47"/>
  <c r="C11" i="59" s="1"/>
  <c r="D48" i="47"/>
  <c r="D54" i="47"/>
  <c r="D59" i="47"/>
  <c r="C15" i="47"/>
  <c r="C24" i="47"/>
  <c r="C18" i="47" s="1"/>
  <c r="C37" i="47"/>
  <c r="C48" i="47"/>
  <c r="I2" i="56"/>
  <c r="C12" i="3"/>
  <c r="C16" i="3"/>
  <c r="C19" i="3"/>
  <c r="C27" i="3"/>
  <c r="C12" i="7"/>
  <c r="C16" i="7"/>
  <c r="C19" i="7"/>
  <c r="C27" i="7"/>
  <c r="C26" i="7" s="1"/>
  <c r="D12" i="3"/>
  <c r="D16" i="3"/>
  <c r="D19" i="3"/>
  <c r="D12" i="7"/>
  <c r="D16" i="7"/>
  <c r="D19" i="7"/>
  <c r="D27" i="3"/>
  <c r="D26" i="3" s="1"/>
  <c r="D27" i="7"/>
  <c r="D26" i="7" s="1"/>
  <c r="C31" i="3"/>
  <c r="C31" i="7"/>
  <c r="D31" i="3"/>
  <c r="D31" i="7"/>
  <c r="I387" i="29"/>
  <c r="C12" i="59"/>
  <c r="D73" i="47"/>
  <c r="A5" i="56"/>
  <c r="I2" i="43"/>
  <c r="C73" i="47"/>
  <c r="C59" i="47"/>
  <c r="C54" i="47"/>
  <c r="G367" i="43"/>
  <c r="I367" i="43"/>
  <c r="C25" i="59"/>
  <c r="C23" i="59"/>
  <c r="C21" i="59"/>
  <c r="C19" i="59"/>
  <c r="C18" i="59"/>
  <c r="I2" i="35"/>
  <c r="I2" i="39"/>
  <c r="K2" i="57"/>
  <c r="I2" i="10"/>
  <c r="G2" i="18"/>
  <c r="I2" i="9"/>
  <c r="C2" i="12"/>
  <c r="C2" i="28"/>
  <c r="C2" i="5"/>
  <c r="L3" i="46"/>
  <c r="G2" i="45"/>
  <c r="G2" i="44"/>
  <c r="C2" i="27"/>
  <c r="C2" i="47"/>
  <c r="L3" i="55"/>
  <c r="G2" i="34"/>
  <c r="G2" i="30"/>
  <c r="I2" i="29"/>
  <c r="C2" i="26"/>
  <c r="C2" i="7"/>
  <c r="C2" i="3"/>
  <c r="C2" i="59"/>
  <c r="A5" i="57"/>
  <c r="A6" i="59"/>
  <c r="I38" i="35"/>
  <c r="A5" i="9"/>
  <c r="L35" i="55"/>
  <c r="A6" i="55"/>
  <c r="A5" i="35"/>
  <c r="A5" i="39"/>
  <c r="A5" i="10"/>
  <c r="A5" i="18"/>
  <c r="A5" i="12"/>
  <c r="A6" i="28"/>
  <c r="A6" i="5"/>
  <c r="A6" i="46"/>
  <c r="A5" i="45"/>
  <c r="A5" i="44"/>
  <c r="A6" i="27"/>
  <c r="A5" i="47"/>
  <c r="A5" i="34"/>
  <c r="A5" i="30"/>
  <c r="A5" i="29"/>
  <c r="A6" i="26"/>
  <c r="A7" i="40"/>
  <c r="A5" i="7"/>
  <c r="A5" i="3"/>
  <c r="I34" i="44"/>
  <c r="H34" i="44"/>
  <c r="L35" i="46"/>
  <c r="H34" i="45"/>
  <c r="G34" i="45"/>
  <c r="D17" i="28"/>
  <c r="C17" i="28"/>
  <c r="A6" i="40"/>
  <c r="H39" i="10"/>
  <c r="H36" i="10" s="1"/>
  <c r="H32" i="10"/>
  <c r="H24" i="10"/>
  <c r="H19" i="10"/>
  <c r="H17" i="10" s="1"/>
  <c r="H14" i="10"/>
  <c r="A4" i="39"/>
  <c r="A4" i="35"/>
  <c r="H34" i="34"/>
  <c r="G34" i="34"/>
  <c r="A4" i="34"/>
  <c r="I25" i="30"/>
  <c r="H25" i="30"/>
  <c r="A4" i="30"/>
  <c r="A4" i="29"/>
  <c r="A5" i="28"/>
  <c r="D25" i="27"/>
  <c r="C25" i="27"/>
  <c r="A5" i="27"/>
  <c r="D22" i="26"/>
  <c r="C22" i="26"/>
  <c r="A5" i="26"/>
  <c r="G39" i="18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A4" i="18"/>
  <c r="H10" i="10"/>
  <c r="A4" i="10"/>
  <c r="A4" i="9"/>
  <c r="A4" i="12"/>
  <c r="A5" i="5"/>
  <c r="A4" i="7"/>
  <c r="J24" i="10"/>
  <c r="I24" i="10"/>
  <c r="G24" i="10"/>
  <c r="F24" i="10"/>
  <c r="E24" i="10"/>
  <c r="D24" i="10"/>
  <c r="C24" i="10"/>
  <c r="B24" i="10"/>
  <c r="I39" i="10"/>
  <c r="I36" i="10" s="1"/>
  <c r="I32" i="10"/>
  <c r="I19" i="10"/>
  <c r="I17" i="10" s="1"/>
  <c r="I14" i="10"/>
  <c r="I10" i="10"/>
  <c r="G39" i="10"/>
  <c r="G36" i="10" s="1"/>
  <c r="G32" i="10"/>
  <c r="G19" i="10"/>
  <c r="G17" i="10" s="1"/>
  <c r="G9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/>
  <c r="B19" i="10"/>
  <c r="B17" i="10" s="1"/>
  <c r="J14" i="10"/>
  <c r="F14" i="10"/>
  <c r="D14" i="10"/>
  <c r="B14" i="10"/>
  <c r="J10" i="10"/>
  <c r="F10" i="10"/>
  <c r="D10" i="10"/>
  <c r="D9" i="10" s="1"/>
  <c r="B10" i="10"/>
  <c r="C17" i="5"/>
  <c r="D14" i="5"/>
  <c r="C14" i="5"/>
  <c r="D11" i="5"/>
  <c r="C11" i="5"/>
  <c r="D10" i="5" l="1"/>
  <c r="H9" i="10"/>
  <c r="F9" i="10"/>
  <c r="E9" i="10"/>
  <c r="C10" i="7"/>
  <c r="C9" i="7" s="1"/>
  <c r="D10" i="3"/>
  <c r="I9" i="10"/>
  <c r="B9" i="10"/>
  <c r="J9" i="10"/>
  <c r="C9" i="10"/>
  <c r="C14" i="59"/>
  <c r="C24" i="59"/>
  <c r="D18" i="47"/>
  <c r="D14" i="47" s="1"/>
  <c r="D10" i="7"/>
  <c r="D9" i="7" s="1"/>
  <c r="C22" i="59"/>
  <c r="C10" i="5"/>
  <c r="C14" i="47"/>
  <c r="C9" i="47" s="1"/>
  <c r="D9" i="3"/>
  <c r="C26" i="3"/>
  <c r="C10" i="3" s="1"/>
  <c r="C9" i="3" s="1"/>
  <c r="C20" i="59" l="1"/>
  <c r="D9" i="47"/>
  <c r="C13" i="59"/>
  <c r="C17" i="59"/>
  <c r="C10" i="59" l="1"/>
  <c r="C64" i="12"/>
  <c r="C44" i="12" s="1"/>
</calcChain>
</file>

<file path=xl/sharedStrings.xml><?xml version="1.0" encoding="utf-8"?>
<sst xmlns="http://schemas.openxmlformats.org/spreadsheetml/2006/main" count="4746" uniqueCount="1488">
  <si>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</si>
  <si>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</si>
  <si>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</si>
  <si>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</si>
  <si>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</si>
  <si>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</si>
  <si>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</si>
  <si>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</si>
  <si>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</si>
  <si>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</si>
  <si>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</si>
  <si>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</si>
  <si>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</si>
  <si>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</si>
  <si>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</si>
  <si>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</si>
  <si>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</si>
  <si>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</si>
  <si>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</si>
  <si>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</si>
  <si>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</si>
  <si>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</si>
  <si>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</si>
  <si>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</si>
  <si>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</si>
  <si>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</si>
  <si>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</si>
  <si>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</si>
  <si>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</si>
  <si>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</si>
  <si>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</si>
  <si>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</si>
  <si>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</si>
  <si>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</si>
  <si>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</si>
  <si>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</si>
  <si>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</si>
  <si>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</si>
  <si>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</si>
  <si>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</si>
  <si>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</si>
  <si>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</si>
  <si>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</si>
  <si>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</si>
  <si>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</si>
  <si>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</si>
  <si>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</si>
  <si>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</si>
  <si>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</si>
  <si>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</si>
  <si>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</si>
  <si>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</si>
  <si>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</si>
  <si>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</si>
  <si>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</si>
  <si>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</si>
  <si>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</si>
  <si>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</si>
  <si>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</si>
  <si>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</si>
  <si>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</si>
  <si>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</si>
  <si>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</si>
  <si>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</si>
  <si>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</si>
  <si>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</si>
  <si>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</si>
  <si>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</si>
  <si>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</si>
  <si>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</si>
  <si>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</si>
  <si>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</si>
  <si>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</si>
  <si>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</si>
  <si>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</si>
  <si>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</si>
  <si>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</si>
  <si>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</si>
  <si>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</si>
  <si>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</si>
  <si>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</si>
  <si>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</si>
  <si>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</si>
  <si>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</si>
  <si>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</si>
  <si>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</si>
  <si>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</si>
  <si>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</si>
  <si>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</si>
  <si>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</si>
  <si>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</si>
  <si>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</si>
  <si>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</si>
  <si>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</si>
  <si>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</si>
  <si>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</si>
  <si>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</si>
  <si>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</si>
  <si>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</si>
  <si>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</si>
  <si>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</si>
  <si>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</si>
  <si>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</si>
  <si>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</si>
  <si>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</si>
  <si>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</si>
  <si>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</si>
  <si>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</si>
  <si>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</si>
  <si>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</si>
  <si>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</si>
  <si>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</si>
  <si>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</si>
  <si>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</si>
  <si>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</si>
  <si>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</si>
  <si>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</si>
  <si>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</si>
  <si>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</si>
  <si>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</si>
  <si>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</si>
  <si>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</si>
  <si>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</si>
  <si>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</si>
  <si>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</si>
  <si>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</si>
  <si>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</si>
  <si>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</si>
  <si>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</si>
  <si>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</si>
  <si>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</si>
  <si>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</si>
  <si>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</si>
  <si>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</si>
  <si>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</si>
  <si>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</si>
  <si>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</si>
  <si>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</si>
  <si>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</si>
  <si>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</si>
  <si>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</si>
  <si>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</si>
  <si>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</si>
  <si>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</si>
  <si>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</si>
  <si>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</si>
  <si>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</si>
  <si>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</si>
  <si>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</si>
  <si>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</si>
  <si>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</si>
  <si>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</si>
  <si>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</si>
  <si>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</si>
  <si>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</si>
  <si>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</si>
  <si>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</si>
  <si>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</si>
  <si>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</si>
  <si>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</si>
  <si>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</si>
  <si>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</si>
  <si>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</si>
  <si>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</si>
  <si>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</si>
  <si>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</si>
  <si>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</si>
  <si>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</si>
  <si>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</si>
  <si>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</si>
  <si>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</si>
  <si>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</si>
  <si>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</si>
  <si>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</si>
  <si>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</si>
  <si>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</si>
  <si>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</si>
  <si>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</si>
  <si>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</si>
  <si>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</si>
  <si>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</si>
  <si>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</si>
  <si>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</si>
  <si>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</si>
  <si>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</si>
  <si>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</si>
  <si>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</si>
  <si>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</si>
  <si>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</si>
  <si>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</si>
  <si>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</si>
  <si>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</si>
  <si>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</si>
  <si>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</si>
  <si>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</si>
  <si>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</si>
  <si>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</si>
  <si>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</si>
  <si>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</si>
  <si>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</si>
  <si>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</si>
  <si>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</si>
  <si>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</si>
  <si>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</si>
  <si>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</si>
  <si>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</si>
  <si>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</si>
  <si>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</si>
  <si>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</si>
  <si>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</si>
  <si>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</si>
  <si>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</si>
  <si>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</si>
  <si>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</si>
  <si>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</si>
  <si>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</si>
  <si>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</si>
  <si>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</si>
  <si>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</si>
  <si>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</si>
  <si>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</si>
  <si>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</si>
  <si>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</si>
  <si>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</si>
  <si>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</si>
  <si>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</si>
  <si>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</si>
  <si>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</si>
  <si>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</si>
  <si>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</si>
  <si>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</si>
  <si>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</si>
  <si>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</si>
  <si>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</si>
  <si>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</si>
  <si>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</si>
  <si>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</si>
  <si>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</si>
  <si>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</si>
  <si>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</si>
  <si>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</si>
  <si>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</si>
  <si>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</si>
  <si>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</si>
  <si>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</si>
  <si>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</si>
  <si>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</si>
  <si>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</si>
  <si>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</si>
  <si>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</si>
  <si>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</si>
  <si>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</si>
  <si>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</si>
  <si>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</si>
  <si>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</si>
  <si>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</si>
  <si>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</si>
  <si>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</si>
  <si>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</si>
  <si>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</si>
  <si>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</si>
  <si>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</si>
  <si>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</si>
  <si>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</si>
  <si>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</si>
  <si>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</si>
  <si>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</si>
  <si>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</si>
  <si>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</si>
  <si>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</si>
  <si>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</si>
  <si>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</si>
  <si>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</si>
  <si>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</si>
  <si>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</si>
  <si>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</si>
  <si>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</si>
  <si>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</si>
  <si>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</si>
  <si>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</si>
  <si>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</si>
  <si>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</si>
  <si>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</si>
  <si>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</si>
  <si>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</si>
  <si>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</si>
  <si>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</si>
  <si>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</si>
  <si>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</si>
  <si>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</si>
  <si>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</si>
  <si>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</si>
  <si>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</si>
  <si>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</si>
  <si>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</si>
  <si>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</si>
  <si>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</si>
  <si>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</si>
  <si>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</si>
  <si>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</si>
  <si>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</si>
  <si>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</si>
  <si>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</si>
  <si>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</si>
  <si>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</si>
  <si>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</si>
  <si>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</si>
  <si>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</si>
  <si>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</si>
  <si>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</si>
  <si>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</si>
  <si>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</si>
  <si>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</si>
  <si>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</si>
  <si>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</si>
  <si>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</si>
  <si>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</si>
  <si>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</si>
  <si>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</si>
  <si>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</si>
  <si>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</si>
  <si>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</si>
  <si>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</si>
  <si>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</si>
  <si>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</si>
  <si>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</si>
  <si>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</si>
  <si>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</si>
  <si>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</si>
  <si>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</si>
  <si>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</si>
  <si>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</si>
  <si>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</si>
  <si>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</si>
  <si>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</si>
  <si>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</si>
  <si>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</si>
  <si>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</si>
  <si>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</si>
  <si>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</si>
  <si>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</si>
  <si>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</si>
  <si>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</si>
  <si>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</si>
  <si>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</si>
  <si>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</si>
  <si>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</si>
  <si>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</si>
  <si>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</si>
  <si>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</si>
  <si>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</si>
  <si>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</si>
  <si>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</si>
  <si>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</si>
  <si>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</si>
  <si>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</si>
  <si>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</si>
  <si>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</si>
  <si>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</si>
  <si>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</si>
  <si>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</si>
  <si>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</si>
  <si>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</si>
  <si>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</si>
  <si>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</si>
  <si>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</si>
  <si>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</si>
  <si>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</si>
  <si>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</si>
  <si>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</si>
  <si>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</si>
  <si>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</si>
  <si>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</si>
  <si>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</si>
  <si>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</si>
  <si>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</si>
  <si>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</si>
  <si>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</si>
  <si>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</si>
  <si>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</si>
  <si>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</si>
  <si>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</si>
  <si>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</si>
  <si>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</si>
  <si>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</si>
  <si>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</si>
  <si>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</si>
  <si>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</si>
  <si>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</si>
  <si>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</si>
  <si>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</si>
  <si>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</si>
  <si>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</si>
  <si>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</si>
  <si>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</si>
  <si>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</si>
  <si>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</si>
  <si>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</si>
  <si>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</si>
  <si>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</si>
  <si>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</si>
  <si>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</si>
  <si>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</si>
  <si>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</si>
  <si>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</si>
  <si>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</si>
  <si>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</si>
  <si>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</si>
  <si>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</si>
  <si>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</si>
  <si>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</si>
  <si>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</si>
  <si>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</si>
  <si>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</si>
  <si>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</si>
  <si>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</si>
  <si>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</si>
  <si>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</si>
  <si>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</si>
  <si>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</si>
  <si>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</si>
  <si>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</si>
  <si>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</si>
  <si>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</si>
  <si>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</si>
  <si>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</si>
  <si>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</si>
  <si>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</si>
  <si>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</si>
  <si>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</si>
  <si>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</si>
  <si>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</si>
  <si>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</si>
  <si>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</si>
  <si>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</si>
  <si>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</si>
  <si>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</si>
  <si>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</si>
  <si>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</si>
  <si>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</si>
  <si>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</si>
  <si>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</si>
  <si>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</si>
  <si>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</si>
  <si>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</si>
  <si>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</si>
  <si>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</si>
  <si>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</si>
  <si>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</si>
  <si>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</si>
  <si>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</si>
  <si>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</si>
  <si>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</si>
  <si>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</si>
  <si>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</si>
  <si>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</si>
  <si>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</si>
  <si>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</si>
  <si>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</si>
  <si>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</si>
  <si>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</si>
  <si>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</si>
  <si>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</si>
  <si>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</si>
  <si>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</si>
  <si>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</si>
  <si>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</si>
  <si>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</si>
  <si>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</si>
  <si>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</si>
  <si>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</si>
  <si>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</si>
  <si>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</si>
  <si>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</si>
  <si>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</si>
  <si>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</si>
  <si>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</si>
  <si>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</si>
  <si>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</si>
  <si>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</si>
  <si>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</si>
  <si>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</si>
  <si>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</si>
  <si>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</si>
  <si>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</si>
  <si>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</si>
  <si>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</si>
  <si>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</si>
  <si>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</si>
  <si>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</si>
  <si>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</si>
  <si>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</si>
  <si>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</si>
  <si>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</si>
  <si>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</si>
  <si>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</si>
  <si>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</si>
  <si>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</si>
  <si>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</si>
  <si>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</si>
  <si>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</si>
  <si>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</si>
  <si>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</si>
  <si>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</si>
  <si>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</si>
  <si>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</si>
  <si>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</si>
  <si>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</si>
  <si>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</si>
  <si>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</si>
  <si>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</si>
  <si>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</si>
  <si>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დავით</t>
  </si>
  <si>
    <t>01008012003</t>
  </si>
  <si>
    <t>მივლინება სამუშაო ვიზიტით</t>
  </si>
  <si>
    <t>ჯინჯოლავა</t>
  </si>
  <si>
    <t>გიორგი</t>
  </si>
  <si>
    <t>01025014417</t>
  </si>
  <si>
    <t>ხაჭაპურიძე</t>
  </si>
  <si>
    <t>ლიბერთი</t>
  </si>
  <si>
    <t>იჯარა</t>
  </si>
  <si>
    <t>ქ.დუშეთი, სტალინის ქ.#88</t>
  </si>
  <si>
    <t>71.21.02.195</t>
  </si>
  <si>
    <t>01017019404</t>
  </si>
  <si>
    <t>ნელი ჩხიკვაძე</t>
  </si>
  <si>
    <t>ხულო, ჭავჭავაძის ქ. 2</t>
  </si>
  <si>
    <t>23.11.01.069.01.501</t>
  </si>
  <si>
    <t>61009004129</t>
  </si>
  <si>
    <t xml:space="preserve">რამაზ ბოლქვაძე </t>
  </si>
  <si>
    <t>დაბა შუახევი, რუსთაველის ქ.16</t>
  </si>
  <si>
    <t>24.02.34.054</t>
  </si>
  <si>
    <t>61010008215</t>
  </si>
  <si>
    <t>მავილე დავითაძე</t>
  </si>
  <si>
    <t>დაბა ქედა, ტბელ აბუსერიძის ქ. 9</t>
  </si>
  <si>
    <t>61008007806</t>
  </si>
  <si>
    <t>ავთანდილ ბერიძე</t>
  </si>
  <si>
    <t>ქ.ქობულეთი,დ.აღმაშენებლის გამზ.#53</t>
  </si>
  <si>
    <t>20.42.06.293</t>
  </si>
  <si>
    <t>61004025080</t>
  </si>
  <si>
    <t>ოთარ სალუქვაძე</t>
  </si>
  <si>
    <t>მზიური სვანიძე</t>
  </si>
  <si>
    <t>ქ.თერჯოლა, კოსტავას ქ #1</t>
  </si>
  <si>
    <t>33.09.36.198.01.508</t>
  </si>
  <si>
    <t>გურამი ოქრუაძე</t>
  </si>
  <si>
    <t>სამტრედია, რესპუბლიკის ქ. 5</t>
  </si>
  <si>
    <t>34.08.50.095</t>
  </si>
  <si>
    <t>01013017693</t>
  </si>
  <si>
    <t>თემური ზამთარაძე</t>
  </si>
  <si>
    <t>ხონი, მოსე ხონელის ქ. 1</t>
  </si>
  <si>
    <t>37.07.38.295.01.516</t>
  </si>
  <si>
    <t>ლევან ბობოხიძე</t>
  </si>
  <si>
    <t>55001005379</t>
  </si>
  <si>
    <t>ქუთაისი, ნიუპორტის ქ. 5</t>
  </si>
  <si>
    <t>03.03.22.026.01.500</t>
  </si>
  <si>
    <t>60002006906</t>
  </si>
  <si>
    <t>გურამი ჯანელიძე</t>
  </si>
  <si>
    <t>ქ.ჭიათურა, ნინოშვილის ქ.16</t>
  </si>
  <si>
    <t>38.10.04.067.01.002</t>
  </si>
  <si>
    <t>54001018037</t>
  </si>
  <si>
    <t>ავთანდილ გვარუციძე</t>
  </si>
  <si>
    <t>დაბა ხარაგაული, სოლომონ მეფის ქ.51</t>
  </si>
  <si>
    <t>36.01.33.263</t>
  </si>
  <si>
    <t>56001004037</t>
  </si>
  <si>
    <t>გიორგი თაბუკაშვილი</t>
  </si>
  <si>
    <t>ქ.წყალტუბო, რუსთაველის ქ.6</t>
  </si>
  <si>
    <t>221291144</t>
  </si>
  <si>
    <t>შპს "წყალტუბოპროფკურორტი"</t>
  </si>
  <si>
    <t>ქ.ვანი, ჯორჯიაშვილის ქ.#36</t>
  </si>
  <si>
    <t>31.01.29.268</t>
  </si>
  <si>
    <t>17001001286</t>
  </si>
  <si>
    <t>ირინე დვალიშვილი</t>
  </si>
  <si>
    <t>ბაღდათი, აკ.წერეთლის ქ.#6ა</t>
  </si>
  <si>
    <t>30.11.33.161</t>
  </si>
  <si>
    <t>მარნეული, ჩოლოყაშვილის N3</t>
  </si>
  <si>
    <t>83.02.06.577.01.504</t>
  </si>
  <si>
    <t>28001008957</t>
  </si>
  <si>
    <t>სამირ გასანოვი</t>
  </si>
  <si>
    <t>თემურ მგელაძე</t>
  </si>
  <si>
    <t>61009012499</t>
  </si>
  <si>
    <t>დმანისი, წმინდა ნინოს ჩიხი 1</t>
  </si>
  <si>
    <t>82.01.42.024.01.014</t>
  </si>
  <si>
    <t>15001006042</t>
  </si>
  <si>
    <t>აკაკი ოქრიაშვილი</t>
  </si>
  <si>
    <t>ახალციხე, ნათენაძის ქ. 2</t>
  </si>
  <si>
    <t>62.09.58.398</t>
  </si>
  <si>
    <t>424066352</t>
  </si>
  <si>
    <t>შპს "მესხეთი პალასი"</t>
  </si>
  <si>
    <t>ახალქალაქი, თავისუფლების ქ. 97</t>
  </si>
  <si>
    <t>63.18.33.233</t>
  </si>
  <si>
    <t>07001000144</t>
  </si>
  <si>
    <t>ნარცის კარაპეტიანი</t>
  </si>
  <si>
    <t>დაბა ასპინძა, ვარძიის ქ.#44</t>
  </si>
  <si>
    <t>60.01.31.085</t>
  </si>
  <si>
    <t>05001003789</t>
  </si>
  <si>
    <t>ნაზი გიორგაძე</t>
  </si>
  <si>
    <t>ქალაქი ნინოწმინდა, სპანდარიანის ქ.4</t>
  </si>
  <si>
    <t>65.12.33.165</t>
  </si>
  <si>
    <t>32001010285</t>
  </si>
  <si>
    <t>ვარაზდატ კაზარიანი</t>
  </si>
  <si>
    <t>ქ.თელავი, აბანოს ქ.#1</t>
  </si>
  <si>
    <t>53.20.37.050.01.504</t>
  </si>
  <si>
    <t>ნინო ზარიძე</t>
  </si>
  <si>
    <t>50.04.09.039.01.501</t>
  </si>
  <si>
    <t>08001025021</t>
  </si>
  <si>
    <t>მარინე იდიძე</t>
  </si>
  <si>
    <t>დედოფლისწყარო,სტალინის ქ.41 კ.4.ბ-3</t>
  </si>
  <si>
    <t>52.08.06.080.01.003</t>
  </si>
  <si>
    <t>14001003829</t>
  </si>
  <si>
    <t>გურჯაანი, ნონეშვილის გამზ.  N10</t>
  </si>
  <si>
    <t>51.01.60.029.01.525</t>
  </si>
  <si>
    <t>13001020067</t>
  </si>
  <si>
    <t>ნათელა სარქისაშვილი</t>
  </si>
  <si>
    <t>ქ.სიღნაღი, ბარათაშვილის ქ.20</t>
  </si>
  <si>
    <t>56.14.42.132</t>
  </si>
  <si>
    <t>40001008703</t>
  </si>
  <si>
    <t>ნინო ნოღაიდელი</t>
  </si>
  <si>
    <t>01012015574</t>
  </si>
  <si>
    <t>01017016970</t>
  </si>
  <si>
    <t>01018002806</t>
  </si>
  <si>
    <t>01011011702</t>
  </si>
  <si>
    <t>01033002819</t>
  </si>
  <si>
    <t>01015001535</t>
  </si>
  <si>
    <t>01021008775</t>
  </si>
  <si>
    <t>01001064632</t>
  </si>
  <si>
    <t>45001003369</t>
  </si>
  <si>
    <t>43001002377</t>
  </si>
  <si>
    <t>47001015262</t>
  </si>
  <si>
    <t>18001023639</t>
  </si>
  <si>
    <t>იურიდიული სამსახურის უფროსი</t>
  </si>
  <si>
    <t>ბუღალტერი</t>
  </si>
  <si>
    <t>რეგიონალური სამსახური,სპეციალისტი</t>
  </si>
  <si>
    <t>სასწავლო ცენტრი, ტრენერი</t>
  </si>
  <si>
    <t>ვლადიმერ</t>
  </si>
  <si>
    <t>გოგოლიძე</t>
  </si>
  <si>
    <t xml:space="preserve">ტოროშელიძე </t>
  </si>
  <si>
    <t>იოსებ</t>
  </si>
  <si>
    <t>გძელიშვილი</t>
  </si>
  <si>
    <t>ლია</t>
  </si>
  <si>
    <t>ცქიფურიშვილი</t>
  </si>
  <si>
    <t>ყაჯრიშვილი</t>
  </si>
  <si>
    <t>ჭაია</t>
  </si>
  <si>
    <t>შალიკაშვილი</t>
  </si>
  <si>
    <t>გეწაძე</t>
  </si>
  <si>
    <t>გელა</t>
  </si>
  <si>
    <t>გორდულაძე</t>
  </si>
  <si>
    <t xml:space="preserve">სევერიან </t>
  </si>
  <si>
    <t>ნინო</t>
  </si>
  <si>
    <t>მპგ "მოძრაობა თავისუფალი საქართველოსთვის"</t>
  </si>
  <si>
    <t>ქ.ზესტაფონი, რობაქიძის 1 ბ.1</t>
  </si>
  <si>
    <t>32.10.07.933.01.001</t>
  </si>
  <si>
    <t>85.21.25.458</t>
  </si>
  <si>
    <t>ქალაქი წალკა, 25 მარტის ქ.57ა</t>
  </si>
  <si>
    <t>ბათუმი, მ. აბაშიძის ქ. 53</t>
  </si>
  <si>
    <t>05.22.20.002.01.013</t>
  </si>
  <si>
    <t>01008000927</t>
  </si>
  <si>
    <r>
      <t>GE16LB</t>
    </r>
    <r>
      <rPr>
        <sz val="12"/>
        <rFont val="AcadNusx"/>
      </rPr>
      <t>0123160696602000</t>
    </r>
  </si>
  <si>
    <t>01027022859</t>
  </si>
  <si>
    <t xml:space="preserve">გოგოლიძე </t>
  </si>
  <si>
    <t>მარინე</t>
  </si>
  <si>
    <t>ირინა</t>
  </si>
  <si>
    <t>თამარ</t>
  </si>
  <si>
    <t xml:space="preserve"> ჭაია</t>
  </si>
  <si>
    <t>გოგიტა</t>
  </si>
  <si>
    <t xml:space="preserve">გელა </t>
  </si>
  <si>
    <t>სხილაძე</t>
  </si>
  <si>
    <t>ლელა</t>
  </si>
  <si>
    <t>სარაშვილი</t>
  </si>
  <si>
    <t>ირაკლი</t>
  </si>
  <si>
    <t>ვახტანგ</t>
  </si>
  <si>
    <t>14001003768</t>
  </si>
  <si>
    <t>08001006879</t>
  </si>
  <si>
    <t>ქეთევან</t>
  </si>
  <si>
    <t>საარჩევნო სუბიექტის წარმომადგენელი</t>
  </si>
  <si>
    <t>თამარი</t>
  </si>
  <si>
    <t>მაია</t>
  </si>
  <si>
    <t>მარიამ</t>
  </si>
  <si>
    <t>ქურდაძე</t>
  </si>
  <si>
    <t>კიკვიძე</t>
  </si>
  <si>
    <t>ლაგვილავა</t>
  </si>
  <si>
    <t>ლაშა</t>
  </si>
  <si>
    <t>პაქსაშვილი</t>
  </si>
  <si>
    <t>ნატო</t>
  </si>
  <si>
    <t>ირმა</t>
  </si>
  <si>
    <t>მაკა</t>
  </si>
  <si>
    <t>ლალი</t>
  </si>
  <si>
    <t>ანა</t>
  </si>
  <si>
    <t>მამუკა</t>
  </si>
  <si>
    <t>მგელაძე</t>
  </si>
  <si>
    <t>ნანა</t>
  </si>
  <si>
    <t>ლევან</t>
  </si>
  <si>
    <t>მელაძე</t>
  </si>
  <si>
    <t>ბარამია</t>
  </si>
  <si>
    <t>ნოდარ</t>
  </si>
  <si>
    <t>ნაცვლიშვილი</t>
  </si>
  <si>
    <t>ნატალია</t>
  </si>
  <si>
    <t>ეკატერინე</t>
  </si>
  <si>
    <t>მანანა</t>
  </si>
  <si>
    <t>მიქელაძე</t>
  </si>
  <si>
    <t>მურმან</t>
  </si>
  <si>
    <t>მელანო</t>
  </si>
  <si>
    <t>სოფიო</t>
  </si>
  <si>
    <t>ხათუნა</t>
  </si>
  <si>
    <t>იზა</t>
  </si>
  <si>
    <t>ეკა</t>
  </si>
  <si>
    <t>ფარულავა</t>
  </si>
  <si>
    <t>დიანა</t>
  </si>
  <si>
    <t>მახარაძე</t>
  </si>
  <si>
    <t>ნონა</t>
  </si>
  <si>
    <t>სოსო</t>
  </si>
  <si>
    <t>ეთერი</t>
  </si>
  <si>
    <t>თინათინ</t>
  </si>
  <si>
    <t>ლიანა</t>
  </si>
  <si>
    <t>შორენა</t>
  </si>
  <si>
    <t>ტაბატაძე</t>
  </si>
  <si>
    <t>მარიამი</t>
  </si>
  <si>
    <t>ნათია</t>
  </si>
  <si>
    <t>ვასილ</t>
  </si>
  <si>
    <t>მზია</t>
  </si>
  <si>
    <t>ზურაბ</t>
  </si>
  <si>
    <t>ლიკა</t>
  </si>
  <si>
    <t>ელისო</t>
  </si>
  <si>
    <t>ზაზა</t>
  </si>
  <si>
    <t>ელგუჯა</t>
  </si>
  <si>
    <t>რომანი</t>
  </si>
  <si>
    <t>შენგელია</t>
  </si>
  <si>
    <t>თეა</t>
  </si>
  <si>
    <t>მიქავა</t>
  </si>
  <si>
    <t>როზა</t>
  </si>
  <si>
    <t>მარიკა</t>
  </si>
  <si>
    <t>გოგუა</t>
  </si>
  <si>
    <t>სამხარაძე</t>
  </si>
  <si>
    <t>დავითაძე</t>
  </si>
  <si>
    <t>თამუნა</t>
  </si>
  <si>
    <t>სალომე</t>
  </si>
  <si>
    <t>ბერიძე</t>
  </si>
  <si>
    <t>ინგა</t>
  </si>
  <si>
    <t>ნანი</t>
  </si>
  <si>
    <t>ჟანა</t>
  </si>
  <si>
    <t>ქრისტესიაშვილი</t>
  </si>
  <si>
    <t>ნანული</t>
  </si>
  <si>
    <t>თინა</t>
  </si>
  <si>
    <t>წურწუმია</t>
  </si>
  <si>
    <t>ლანა</t>
  </si>
  <si>
    <t>გულორდავა</t>
  </si>
  <si>
    <t>ილია</t>
  </si>
  <si>
    <t>თოდუა</t>
  </si>
  <si>
    <t>ჭანტურია</t>
  </si>
  <si>
    <t>01517059524</t>
  </si>
  <si>
    <t>ჩიტაძე</t>
  </si>
  <si>
    <t>01017020255</t>
  </si>
  <si>
    <t>ლეილა</t>
  </si>
  <si>
    <t>გალინა</t>
  </si>
  <si>
    <t>რუაძე</t>
  </si>
  <si>
    <t>01017035022</t>
  </si>
  <si>
    <t>აბულაძე</t>
  </si>
  <si>
    <t>ენუქიძე</t>
  </si>
  <si>
    <t>01024033960</t>
  </si>
  <si>
    <t>გორგაძე</t>
  </si>
  <si>
    <t>ლამარა</t>
  </si>
  <si>
    <t>ლარისა</t>
  </si>
  <si>
    <t>კახაბერ</t>
  </si>
  <si>
    <t>გაბრიჭიძე</t>
  </si>
  <si>
    <t>თამრიკო</t>
  </si>
  <si>
    <t>ბაკურ</t>
  </si>
  <si>
    <t>კვარაცხელია</t>
  </si>
  <si>
    <t>გოგა</t>
  </si>
  <si>
    <t>თორნიკე</t>
  </si>
  <si>
    <t>ზოიძე</t>
  </si>
  <si>
    <t>როინ</t>
  </si>
  <si>
    <t>თავართქილაძე</t>
  </si>
  <si>
    <t>ვალერიან</t>
  </si>
  <si>
    <t>ასმათ</t>
  </si>
  <si>
    <t>ჩოგაძე</t>
  </si>
  <si>
    <t>ლუიზა</t>
  </si>
  <si>
    <t>პაქსაძე</t>
  </si>
  <si>
    <t>მერაბ</t>
  </si>
  <si>
    <t>მერი</t>
  </si>
  <si>
    <t>მაყვალა</t>
  </si>
  <si>
    <t>ხოზრევანიძე</t>
  </si>
  <si>
    <t>ბესიკ</t>
  </si>
  <si>
    <t>თემურ</t>
  </si>
  <si>
    <t>57001060180</t>
  </si>
  <si>
    <t>კევლიშვილი</t>
  </si>
  <si>
    <t>ესებუა</t>
  </si>
  <si>
    <t>მერაბიშვილი</t>
  </si>
  <si>
    <t>ბაღდასაროვი</t>
  </si>
  <si>
    <t>ქრისტინა</t>
  </si>
  <si>
    <t>ფოფხაძე</t>
  </si>
  <si>
    <t>რუსუდან</t>
  </si>
  <si>
    <t>ელეონორა</t>
  </si>
  <si>
    <t>მამია</t>
  </si>
  <si>
    <t>გია</t>
  </si>
  <si>
    <t>ჩოხელი</t>
  </si>
  <si>
    <t>კაციტაძე</t>
  </si>
  <si>
    <t>მოდებაძე</t>
  </si>
  <si>
    <t>ციალა</t>
  </si>
  <si>
    <t>ჯორბენაძე</t>
  </si>
  <si>
    <t>გურამი</t>
  </si>
  <si>
    <t>შაინიძე</t>
  </si>
  <si>
    <t>ხვიჩია</t>
  </si>
  <si>
    <t>კირთაძე</t>
  </si>
  <si>
    <t>ყურაშვილი</t>
  </si>
  <si>
    <t>ოთარი</t>
  </si>
  <si>
    <t>დიხამინჯია</t>
  </si>
  <si>
    <t>გოგიბერიძე</t>
  </si>
  <si>
    <t>იაკობიძე</t>
  </si>
  <si>
    <t>ნუგზარ</t>
  </si>
  <si>
    <t>ნუნუ</t>
  </si>
  <si>
    <t>რევაზ</t>
  </si>
  <si>
    <t>ინდირა</t>
  </si>
  <si>
    <t>გაბაიძე</t>
  </si>
  <si>
    <t>ოსეფაიშვილი</t>
  </si>
  <si>
    <t>ვერა</t>
  </si>
  <si>
    <t>ხიკლანძე</t>
  </si>
  <si>
    <t>ქებაძე</t>
  </si>
  <si>
    <t>წერეთელი</t>
  </si>
  <si>
    <t>ჭურღულია</t>
  </si>
  <si>
    <t>კოკილაშვილი</t>
  </si>
  <si>
    <t>ვაჟა</t>
  </si>
  <si>
    <t>ასათიანი</t>
  </si>
  <si>
    <t>ნეფარიძე</t>
  </si>
  <si>
    <t>ქოიავა</t>
  </si>
  <si>
    <t>შავიძე</t>
  </si>
  <si>
    <t>ასპანიძე</t>
  </si>
  <si>
    <t>მედეა</t>
  </si>
  <si>
    <t>ირემაძე</t>
  </si>
  <si>
    <t>ზურაბაშვილი</t>
  </si>
  <si>
    <t>ეფიმოვსკი</t>
  </si>
  <si>
    <t>01015010080</t>
  </si>
  <si>
    <t>მურადაშვილი</t>
  </si>
  <si>
    <t>ჯიჭონაია</t>
  </si>
  <si>
    <t>ღვინჯილია</t>
  </si>
  <si>
    <t>ქობალია</t>
  </si>
  <si>
    <t>რამაზ</t>
  </si>
  <si>
    <t>ჯღამაძე</t>
  </si>
  <si>
    <t>მანია</t>
  </si>
  <si>
    <t>შამათავა</t>
  </si>
  <si>
    <t>ბერაია</t>
  </si>
  <si>
    <t>რეზო</t>
  </si>
  <si>
    <t>გულუა</t>
  </si>
  <si>
    <t>ლატარია</t>
  </si>
  <si>
    <t>ქირია</t>
  </si>
  <si>
    <t>მამფორია</t>
  </si>
  <si>
    <t>რომან</t>
  </si>
  <si>
    <t>ტაბაღუა</t>
  </si>
  <si>
    <t>ალიკა</t>
  </si>
  <si>
    <t>ტატიანა</t>
  </si>
  <si>
    <t>ჯემალი</t>
  </si>
  <si>
    <t>ძირკვაძე</t>
  </si>
  <si>
    <t>როენა</t>
  </si>
  <si>
    <t>იაკობაძე</t>
  </si>
  <si>
    <t>მინდია</t>
  </si>
  <si>
    <t>საგინაძე</t>
  </si>
  <si>
    <t>სურმანიძე</t>
  </si>
  <si>
    <t>ნარსია</t>
  </si>
  <si>
    <t>ქვარაია</t>
  </si>
  <si>
    <t>ჭოჭუა</t>
  </si>
  <si>
    <t>თამაზ</t>
  </si>
  <si>
    <t>კოჩალიძე</t>
  </si>
  <si>
    <t>ხვიჩა</t>
  </si>
  <si>
    <t>სუსანა</t>
  </si>
  <si>
    <t>შავაძე</t>
  </si>
  <si>
    <t>სოხაძე</t>
  </si>
  <si>
    <t>ბესიკი</t>
  </si>
  <si>
    <t>ახალაია</t>
  </si>
  <si>
    <t>კახაძე</t>
  </si>
  <si>
    <t>მზაღო</t>
  </si>
  <si>
    <t>ბადრი</t>
  </si>
  <si>
    <t>ბახტაძე</t>
  </si>
  <si>
    <t>გაბროშვილი</t>
  </si>
  <si>
    <t>ნუკრი</t>
  </si>
  <si>
    <t>ნარგიზა</t>
  </si>
  <si>
    <t>დარიკო</t>
  </si>
  <si>
    <t xml:space="preserve">ხათუნა </t>
  </si>
  <si>
    <t>ქარდავა</t>
  </si>
  <si>
    <t>ქვაცაბაია</t>
  </si>
  <si>
    <t>აბელი</t>
  </si>
  <si>
    <t>მესხია</t>
  </si>
  <si>
    <t>ტარიელი</t>
  </si>
  <si>
    <t>კვირკვეიშვილი</t>
  </si>
  <si>
    <t>01026005028</t>
  </si>
  <si>
    <t>მახარობლიშვილი</t>
  </si>
  <si>
    <t>01017017428</t>
  </si>
  <si>
    <t>მეშველიანი</t>
  </si>
  <si>
    <t>არჩვაძე</t>
  </si>
  <si>
    <t>გოქაძე</t>
  </si>
  <si>
    <t>გოგოხია</t>
  </si>
  <si>
    <t>მარიეტა</t>
  </si>
  <si>
    <t>ზაალი</t>
  </si>
  <si>
    <t>ჩეჩელაშვილი</t>
  </si>
  <si>
    <t>ვარდანიძე</t>
  </si>
  <si>
    <t>ბეჟან</t>
  </si>
  <si>
    <t>ფარჯიკია</t>
  </si>
  <si>
    <t>როგავა</t>
  </si>
  <si>
    <t>მაქაცარია</t>
  </si>
  <si>
    <t>აბრამიძე</t>
  </si>
  <si>
    <t>გულნაზ</t>
  </si>
  <si>
    <t>შანთაძე</t>
  </si>
  <si>
    <t>უძილაური</t>
  </si>
  <si>
    <t>საჩხერე,მერაბ კოსტავას 17</t>
  </si>
  <si>
    <t>35.01.14.039</t>
  </si>
  <si>
    <t>38001019287</t>
  </si>
  <si>
    <t>ზაზა კურტანიძე</t>
  </si>
  <si>
    <t>ყაზბეგის რ-ნი,სოფ: არშა</t>
  </si>
  <si>
    <t>74.03.13.059</t>
  </si>
  <si>
    <t>01023003299</t>
  </si>
  <si>
    <t>ამირანი ხულელიძე</t>
  </si>
  <si>
    <t>ქ.ყვარელი ჭავჭავაძის 120</t>
  </si>
  <si>
    <t>57.06.57.073</t>
  </si>
  <si>
    <t>45001003471</t>
  </si>
  <si>
    <t>ზაზა გელაშვილი</t>
  </si>
  <si>
    <t>ქ.მცხეთა, სამხედროს,უსინათ.საზ,საცხ.მიმდებ</t>
  </si>
  <si>
    <t>31001019049</t>
  </si>
  <si>
    <t>შპს"სილქნეტი"</t>
  </si>
  <si>
    <t>მომსახურება</t>
  </si>
  <si>
    <t xml:space="preserve">გიორგი </t>
  </si>
  <si>
    <t xml:space="preserve">დავით </t>
  </si>
  <si>
    <t>იმერეთის რეგიონი</t>
  </si>
  <si>
    <t xml:space="preserve">ბიუჯეტიდან ზედმეტად მიღებული თანხის უკან დაბრუნება </t>
  </si>
  <si>
    <t>41001004171</t>
  </si>
  <si>
    <t xml:space="preserve">ავთანდილ </t>
  </si>
  <si>
    <t xml:space="preserve">გივი </t>
  </si>
  <si>
    <t xml:space="preserve">მარიამ </t>
  </si>
  <si>
    <t xml:space="preserve">გოგიტა </t>
  </si>
  <si>
    <t xml:space="preserve">წიწრიაშვილი </t>
  </si>
  <si>
    <t xml:space="preserve"> ნინო</t>
  </si>
  <si>
    <t xml:space="preserve">ვახტანგ </t>
  </si>
  <si>
    <t xml:space="preserve">ვახტანგი </t>
  </si>
  <si>
    <t xml:space="preserve">თამარ </t>
  </si>
  <si>
    <t xml:space="preserve">ლელა </t>
  </si>
  <si>
    <t xml:space="preserve">სვანიძე </t>
  </si>
  <si>
    <t xml:space="preserve">ლია </t>
  </si>
  <si>
    <t>რამინაშვილი</t>
  </si>
  <si>
    <t xml:space="preserve">მარინე </t>
  </si>
  <si>
    <t xml:space="preserve">მარჯანიძე </t>
  </si>
  <si>
    <t>შპს "სოკარ ჯორჯია გაზი"</t>
  </si>
  <si>
    <t>202403121</t>
  </si>
  <si>
    <t>კომუნალური</t>
  </si>
  <si>
    <t>სს "ენერგო პრო ჯორჯია"</t>
  </si>
  <si>
    <t>205169066</t>
  </si>
  <si>
    <t>შპს საქართველოს გაერთიანებული წყალმომარაგების კომპანია</t>
  </si>
  <si>
    <t>412670097</t>
  </si>
  <si>
    <t>29.08.38.065</t>
  </si>
  <si>
    <t>21.07.34.443</t>
  </si>
  <si>
    <t>01/01/2019-31/12/2019</t>
  </si>
  <si>
    <t>დროშა ტარებით</t>
  </si>
  <si>
    <t>საპენსიო ხარჯი</t>
  </si>
  <si>
    <t>1.6.4.3</t>
  </si>
  <si>
    <t xml:space="preserve"> იმერეთი,სამეგრელოს რეგიონი</t>
  </si>
  <si>
    <t>აჭარა-გურიის რეგიონი</t>
  </si>
  <si>
    <t xml:space="preserve">ქ.ბათუმი </t>
  </si>
  <si>
    <t>არასწორად გადარიცხული თანხა</t>
  </si>
  <si>
    <t>01025014418</t>
  </si>
  <si>
    <t>01025014419</t>
  </si>
  <si>
    <t>სამეგრელოს რეგიონი</t>
  </si>
  <si>
    <t>ლაგოდეხი</t>
  </si>
  <si>
    <t>39144.48</t>
  </si>
  <si>
    <t>9922.37</t>
  </si>
  <si>
    <t>01024019598</t>
  </si>
  <si>
    <t>პარტიის თავმჯდომარე</t>
  </si>
  <si>
    <t xml:space="preserve"> დავით</t>
  </si>
  <si>
    <t>დემეტრაძე</t>
  </si>
  <si>
    <t>47001003304</t>
  </si>
  <si>
    <t>51001001896</t>
  </si>
  <si>
    <t xml:space="preserve">მაია </t>
  </si>
  <si>
    <t>01001016590</t>
  </si>
  <si>
    <t>01017004898</t>
  </si>
  <si>
    <t>49001001186</t>
  </si>
  <si>
    <t>01017032134</t>
  </si>
  <si>
    <t>20001065244</t>
  </si>
  <si>
    <t>პაპუჩაშვილი</t>
  </si>
  <si>
    <t>20001057806</t>
  </si>
  <si>
    <t>მარდიან</t>
  </si>
  <si>
    <t>01017046805</t>
  </si>
  <si>
    <t>ტყებუჩავა</t>
  </si>
  <si>
    <t>39001022419</t>
  </si>
  <si>
    <t>ოდიშელიძე</t>
  </si>
  <si>
    <t>01017043891</t>
  </si>
  <si>
    <t>უსუპ</t>
  </si>
  <si>
    <t>ასმანიან</t>
  </si>
  <si>
    <t>01017042871</t>
  </si>
  <si>
    <t>01017050182</t>
  </si>
  <si>
    <t>ცისლალი</t>
  </si>
  <si>
    <t>01017032706</t>
  </si>
  <si>
    <t>ჩიქვილაძე</t>
  </si>
  <si>
    <t>01017026246</t>
  </si>
  <si>
    <t>სუხიაშვილი</t>
  </si>
  <si>
    <t>23001010369</t>
  </si>
  <si>
    <t>01017052114</t>
  </si>
  <si>
    <t>შაუმიანი</t>
  </si>
  <si>
    <t>01017018667</t>
  </si>
  <si>
    <t>ახალკაციშვილი</t>
  </si>
  <si>
    <t>01001047340</t>
  </si>
  <si>
    <t>61002018320</t>
  </si>
  <si>
    <t>01018005097</t>
  </si>
  <si>
    <t>01017012831</t>
  </si>
  <si>
    <t>01017044984</t>
  </si>
  <si>
    <t>01017036388</t>
  </si>
  <si>
    <t>13001011176</t>
  </si>
  <si>
    <t>01017026582</t>
  </si>
  <si>
    <t>ამირიძე</t>
  </si>
  <si>
    <t>01018000301</t>
  </si>
  <si>
    <t>01008006698</t>
  </si>
  <si>
    <t>20001012494</t>
  </si>
  <si>
    <t>57001027779</t>
  </si>
  <si>
    <t>ბახუტაშვილი</t>
  </si>
  <si>
    <t>41001001706</t>
  </si>
  <si>
    <t>არუთიძე</t>
  </si>
  <si>
    <t>57001056988</t>
  </si>
  <si>
    <t>მეტივიშვილი</t>
  </si>
  <si>
    <t>57001032322</t>
  </si>
  <si>
    <t>01008011313</t>
  </si>
  <si>
    <t>აბაზაძე</t>
  </si>
  <si>
    <t>ზვიადაძე</t>
  </si>
  <si>
    <t>აბესალომი</t>
  </si>
  <si>
    <t>საშემოსავლო</t>
  </si>
  <si>
    <t>ანიკო</t>
  </si>
  <si>
    <t>10001038348</t>
  </si>
  <si>
    <t>მაჭარაშვილი-ციტაიშვილი</t>
  </si>
  <si>
    <t>01001015544</t>
  </si>
  <si>
    <t>მაგული</t>
  </si>
  <si>
    <t>ბროკიშვილი</t>
  </si>
  <si>
    <t>სორდია</t>
  </si>
  <si>
    <t>ერქომაიშვილი</t>
  </si>
  <si>
    <t>მაისაია</t>
  </si>
  <si>
    <t>გოგნიაშვილი</t>
  </si>
  <si>
    <t>ფირუზ</t>
  </si>
  <si>
    <t>დეკანაძე</t>
  </si>
  <si>
    <t>ალმო</t>
  </si>
  <si>
    <t>ზაურ</t>
  </si>
  <si>
    <t>ცისნამი</t>
  </si>
  <si>
    <t>კაკო</t>
  </si>
  <si>
    <t>რიჟვაძე</t>
  </si>
  <si>
    <t>ზანდარაძე</t>
  </si>
  <si>
    <t>შაქრო</t>
  </si>
  <si>
    <t>როზმან</t>
  </si>
  <si>
    <t>დათიკო</t>
  </si>
  <si>
    <t>ხოჭოლავა</t>
  </si>
  <si>
    <t>მამული</t>
  </si>
  <si>
    <t>გვილია</t>
  </si>
  <si>
    <t>ოგანესოვა</t>
  </si>
  <si>
    <t>ბულია</t>
  </si>
  <si>
    <t>ცხონდია</t>
  </si>
  <si>
    <t>01009008042</t>
  </si>
  <si>
    <t>სართანია</t>
  </si>
  <si>
    <t>ლომია</t>
  </si>
  <si>
    <t>რაფავა</t>
  </si>
  <si>
    <t>ზარანდია</t>
  </si>
  <si>
    <t>დემურ</t>
  </si>
  <si>
    <t>ანატოლი</t>
  </si>
  <si>
    <t>01501119650</t>
  </si>
  <si>
    <t>მალიჩავა</t>
  </si>
  <si>
    <t>ჯაშია</t>
  </si>
  <si>
    <t>ანჟელიკა</t>
  </si>
  <si>
    <t>ჩანგელია</t>
  </si>
  <si>
    <t>აუნა</t>
  </si>
  <si>
    <t>შედანია</t>
  </si>
  <si>
    <t>ჩიკვატია</t>
  </si>
  <si>
    <t>გუნცაძე</t>
  </si>
  <si>
    <t>ლადო</t>
  </si>
  <si>
    <t>ფარფალია</t>
  </si>
  <si>
    <t>მებონია</t>
  </si>
  <si>
    <t>ნარმანია</t>
  </si>
  <si>
    <t>იგორი</t>
  </si>
  <si>
    <t>ხარაიშვილი</t>
  </si>
  <si>
    <t>ქვაჩახია</t>
  </si>
  <si>
    <t>აბლოთია</t>
  </si>
  <si>
    <t>ჭაფანძე</t>
  </si>
  <si>
    <t>ქანთარია</t>
  </si>
  <si>
    <t>ქვარცხავა</t>
  </si>
  <si>
    <t>ვაზგანავა</t>
  </si>
  <si>
    <t>ჯეჯეია</t>
  </si>
  <si>
    <t>ელისაბედი</t>
  </si>
  <si>
    <t>ჭელიძე</t>
  </si>
  <si>
    <t>შურა</t>
  </si>
  <si>
    <t>კონჯარია</t>
  </si>
  <si>
    <t>ზარქუა</t>
  </si>
  <si>
    <t>ნავეიშვილი</t>
  </si>
  <si>
    <t>ხუფენია</t>
  </si>
  <si>
    <t>გუგუჩია</t>
  </si>
  <si>
    <t>კიაზო</t>
  </si>
  <si>
    <t>ცხადაია</t>
  </si>
  <si>
    <t>ქებაშვილი</t>
  </si>
  <si>
    <t>სვირავა</t>
  </si>
  <si>
    <t>1.6.4.4</t>
  </si>
  <si>
    <t>საპენსიო შენატანი</t>
  </si>
  <si>
    <t>24.05.2019</t>
  </si>
  <si>
    <t>30.05.2019</t>
  </si>
  <si>
    <t>წიწრიაშვილი</t>
  </si>
  <si>
    <t>დონაძე</t>
  </si>
  <si>
    <t>01012002753</t>
  </si>
  <si>
    <t>შრომის უსაფრთხოების სპეციალისტი</t>
  </si>
  <si>
    <t>01.01.2019-30.11.2019 და ავტ. 31.12.2020</t>
  </si>
  <si>
    <t>ქ.ბათუმი, ფრიდინ  ხალვაშის გამზ.251 ბ ბ.2</t>
  </si>
  <si>
    <t>05.35.23.225.01.002</t>
  </si>
  <si>
    <t>01.02.2019-30.11.2019 და ავტ. 31.12.2020</t>
  </si>
  <si>
    <t>61006017425</t>
  </si>
  <si>
    <t>ხათუნა ვასაძე</t>
  </si>
  <si>
    <t>01.02.2019-31.12.2019 და ავტ. 31.12.2020</t>
  </si>
  <si>
    <t>09001015587</t>
  </si>
  <si>
    <t>მაკა გიორგიძე</t>
  </si>
  <si>
    <t>ქალაქი გარდაბანი</t>
  </si>
  <si>
    <t>81.15.15.114</t>
  </si>
  <si>
    <t>12001004074</t>
  </si>
  <si>
    <t>მესაკუთრე იბრაგიმ კულიევის წარმომადგენელია გოჩაკ ალახვერდიევი</t>
  </si>
  <si>
    <t>01.12.2018-31.10.2019 და ავტ. 31.12.2020</t>
  </si>
  <si>
    <t>01.12.2017 31.12.2020</t>
  </si>
  <si>
    <t>მესაკუთრე ბიჭიკო ალადაშვილის წარმომადგენელია ზინა გელაშვილი</t>
  </si>
  <si>
    <t>მაია ჭანიშვილის წარმომადგენელია ნინო ჭანიშვილი</t>
  </si>
  <si>
    <t>16.05.2018-16.05.2019 და ავტ.16.05.2020</t>
  </si>
  <si>
    <t>72.07.04.940.01.501</t>
  </si>
  <si>
    <t xml:space="preserve"> რაისა ზურაბიანი</t>
  </si>
  <si>
    <t>დაბა ლენტეხი,თამარ მეფის # 12 შენობა 3</t>
  </si>
  <si>
    <t>87.04.24.207</t>
  </si>
  <si>
    <t>ელევნორა ონიანი</t>
  </si>
  <si>
    <t>ქ.რუსთავი  კოსტავას გამზ. #4</t>
  </si>
  <si>
    <t>02.05.06.082.01.513</t>
  </si>
  <si>
    <t>06.01.2019-30.11.2019 და ავტ. 31.12.2020</t>
  </si>
  <si>
    <t>ლელა გოძიაშვილი</t>
  </si>
  <si>
    <t>ჩოხატაური, დუმბაძის ქ.7 შენობა 1, სართ.2</t>
  </si>
  <si>
    <t>28.01.22.081.01.500</t>
  </si>
  <si>
    <t>01.04.2019-31.12.2019 და ავტ-31.12.2020</t>
  </si>
  <si>
    <t>46001004225</t>
  </si>
  <si>
    <t>ნუკრი ოსეფაიშვილი</t>
  </si>
  <si>
    <t>ფოთი, გორგასლის ქ. 24</t>
  </si>
  <si>
    <t>04.01.09.131.01.004</t>
  </si>
  <si>
    <t>42031001437</t>
  </si>
  <si>
    <t>ვახტანგი დარცმელიძე</t>
  </si>
  <si>
    <t>ამბროლაური,კოსტავას ქ 1</t>
  </si>
  <si>
    <t>86.19.27.019</t>
  </si>
  <si>
    <t>04001002669</t>
  </si>
  <si>
    <t>ციცინო ნეფარიძე</t>
  </si>
  <si>
    <t>სენაკი,დ.ვახანიას ქ.#10</t>
  </si>
  <si>
    <t>44.01.31.485</t>
  </si>
  <si>
    <t>39001013821</t>
  </si>
  <si>
    <t>იამზე ზარანდია-ეჯიბია</t>
  </si>
  <si>
    <t>ხობი, ცოტნე დადიანის N208</t>
  </si>
  <si>
    <t>45.21.23.045.01.503</t>
  </si>
  <si>
    <t>58001006638</t>
  </si>
  <si>
    <t>რომეო ჭითავა</t>
  </si>
  <si>
    <t>ქ.წალენჯიხა, 9 აპრილის ქ.#2</t>
  </si>
  <si>
    <t>47.11.43.020</t>
  </si>
  <si>
    <t>51001000281</t>
  </si>
  <si>
    <t>თორნიკე ხარჩილავა</t>
  </si>
  <si>
    <t>ქალაქი გორი ქუთაისის ქ. 41</t>
  </si>
  <si>
    <t>66.45.19.015</t>
  </si>
  <si>
    <t>59001032210</t>
  </si>
  <si>
    <t>თეიმურაზ ხარებაშვილი</t>
  </si>
  <si>
    <t>ნატალია ნაყეური</t>
  </si>
  <si>
    <t>ირაკლი გაბისონია</t>
  </si>
  <si>
    <t>მარიამი ქვლივიძე</t>
  </si>
  <si>
    <t>ქ.ლაგოდეხი,ზაქათალის ქ.# 38</t>
  </si>
  <si>
    <t>54.01.56.419</t>
  </si>
  <si>
    <t>10.01.2019-30.11.2019 და ავტ. 31.12.2020</t>
  </si>
  <si>
    <t>25001004644</t>
  </si>
  <si>
    <t xml:space="preserve">მარტვილი, თავისუფლების ქ. </t>
  </si>
  <si>
    <t>41.09.39.392</t>
  </si>
  <si>
    <t>01.04.2019-31.12.2019 და ავტ-12.10.2020</t>
  </si>
  <si>
    <t>29001032354</t>
  </si>
  <si>
    <t>ქ.საგარეჯო, სტალინის ქ.#84</t>
  </si>
  <si>
    <t>55.12.52.264</t>
  </si>
  <si>
    <t>01.02.2019-31.03.2019</t>
  </si>
  <si>
    <t>36001035662</t>
  </si>
  <si>
    <t>ქ.ახმეტა, რუსთაველის #58</t>
  </si>
  <si>
    <t>01.01.2019-31.03.2019</t>
  </si>
  <si>
    <t>01.12.2018-31.03.2019</t>
  </si>
  <si>
    <t>01003003431</t>
  </si>
  <si>
    <t>ბატიაშვილი</t>
  </si>
  <si>
    <t xml:space="preserve">ნესტანი </t>
  </si>
  <si>
    <t xml:space="preserve">მალხაზ </t>
  </si>
  <si>
    <t>ფეიქრიშვილი</t>
  </si>
  <si>
    <t>01027070507</t>
  </si>
  <si>
    <t>09001029163</t>
  </si>
  <si>
    <t>54001022226</t>
  </si>
  <si>
    <t>01001018143</t>
  </si>
  <si>
    <t>01024057182</t>
  </si>
  <si>
    <t>01024035846</t>
  </si>
  <si>
    <t>ავთანდილ</t>
  </si>
  <si>
    <t>ტოროშელიძე</t>
  </si>
  <si>
    <t>მარჯანიძე</t>
  </si>
  <si>
    <t>ვახტანგი</t>
  </si>
  <si>
    <t>სევერიან</t>
  </si>
  <si>
    <t>სვანიძე</t>
  </si>
  <si>
    <t>გივი</t>
  </si>
  <si>
    <t>ზვიადი</t>
  </si>
  <si>
    <t>ბელქანია</t>
  </si>
  <si>
    <t>ემელიონ</t>
  </si>
  <si>
    <t>ჩუბინიძე</t>
  </si>
  <si>
    <t>მადლენა</t>
  </si>
  <si>
    <t>ციცქიშვილი</t>
  </si>
  <si>
    <t>ღუღუნიშვილი</t>
  </si>
  <si>
    <t>ბედიაშვილი</t>
  </si>
  <si>
    <t>კეკელია</t>
  </si>
  <si>
    <t>ნიკოლოზ</t>
  </si>
  <si>
    <t>თუშიშვილი</t>
  </si>
  <si>
    <t>გათენაშვილი</t>
  </si>
  <si>
    <t>ნამგალაძე</t>
  </si>
  <si>
    <t>შიუკაშვილი</t>
  </si>
  <si>
    <t>სიჭინავა</t>
  </si>
  <si>
    <t>კიკნაძე</t>
  </si>
  <si>
    <t>გაბელია</t>
  </si>
  <si>
    <t>ჩხიკვაძე</t>
  </si>
  <si>
    <t>ქრისტინე</t>
  </si>
  <si>
    <t>მაისურაძე</t>
  </si>
  <si>
    <t>ზავრაშვილი</t>
  </si>
  <si>
    <t>დულარიძე</t>
  </si>
  <si>
    <t>თეონა</t>
  </si>
  <si>
    <t>მარინა</t>
  </si>
  <si>
    <t>ფასანძე</t>
  </si>
  <si>
    <t>ბეჟანი</t>
  </si>
  <si>
    <t>კედელაშვილი</t>
  </si>
  <si>
    <t>მიგინეიშვილი</t>
  </si>
  <si>
    <t>საფარიანი</t>
  </si>
  <si>
    <t>ელვირა</t>
  </si>
  <si>
    <t>ოგანესიანი</t>
  </si>
  <si>
    <t>შუხოშვილი</t>
  </si>
  <si>
    <t>დანელია</t>
  </si>
  <si>
    <t>ზინა</t>
  </si>
  <si>
    <t>გოგიშვილი</t>
  </si>
  <si>
    <t>ბასილაშვილი</t>
  </si>
  <si>
    <t>ზვიად</t>
  </si>
  <si>
    <t>ჩერტკოევი</t>
  </si>
  <si>
    <t>ფატმან</t>
  </si>
  <si>
    <t>ღვინიაშვილი</t>
  </si>
  <si>
    <t>ინესა</t>
  </si>
  <si>
    <t>გედევანიძე</t>
  </si>
  <si>
    <t>გიგა</t>
  </si>
  <si>
    <t>სოფიკო</t>
  </si>
  <si>
    <t>მეგველია</t>
  </si>
  <si>
    <t>ციებაშვილი</t>
  </si>
  <si>
    <t>მანჯგალაძე</t>
  </si>
  <si>
    <t>ამირაჯიბი</t>
  </si>
  <si>
    <t>მარტიაშვილი</t>
  </si>
  <si>
    <t>ელისაშვილი</t>
  </si>
  <si>
    <t>მათურელი</t>
  </si>
  <si>
    <t>სხირტლაძე</t>
  </si>
  <si>
    <t>თათია</t>
  </si>
  <si>
    <t>ლორთქიფანიძე</t>
  </si>
  <si>
    <t>იოლა</t>
  </si>
  <si>
    <t>ჭანკოტაძე</t>
  </si>
  <si>
    <t>ალადაშვილი</t>
  </si>
  <si>
    <t>ზაქარია</t>
  </si>
  <si>
    <t>კუპრაშვილი</t>
  </si>
  <si>
    <t>ბაირამაშვილი</t>
  </si>
  <si>
    <t>გოჩა</t>
  </si>
  <si>
    <t>გიქორაშვილი</t>
  </si>
  <si>
    <t>მძელური</t>
  </si>
  <si>
    <t>ხიდაშელი</t>
  </si>
  <si>
    <t>არბოლიშვილი</t>
  </si>
  <si>
    <t>ევგენია</t>
  </si>
  <si>
    <t>ვოლნაია</t>
  </si>
  <si>
    <t>ქიზიყურაშვილი</t>
  </si>
  <si>
    <t>გერგაია</t>
  </si>
  <si>
    <t>ვეშაპიძე</t>
  </si>
  <si>
    <t>ჯავახია</t>
  </si>
  <si>
    <t>აფრიამაშვილი</t>
  </si>
  <si>
    <t>სამსონია</t>
  </si>
  <si>
    <t>წულეისკირი</t>
  </si>
  <si>
    <t>ჩხეიძე</t>
  </si>
  <si>
    <t>დალი</t>
  </si>
  <si>
    <t>მარადი</t>
  </si>
  <si>
    <t>ნალეკრიშვილი</t>
  </si>
  <si>
    <t>მაღლაკელიძე</t>
  </si>
  <si>
    <t>ვერიკო</t>
  </si>
  <si>
    <t>ფერაძე</t>
  </si>
  <si>
    <t>ყაზარაშვილი</t>
  </si>
  <si>
    <t>მეფარიშვილი</t>
  </si>
  <si>
    <t>მადონა</t>
  </si>
  <si>
    <t>გამრეკელაშვილი</t>
  </si>
  <si>
    <t>ნია</t>
  </si>
  <si>
    <t>კავთიაშვილი</t>
  </si>
  <si>
    <t>ქევხიშვილი</t>
  </si>
  <si>
    <t>ხატია</t>
  </si>
  <si>
    <t>სამადაშვილი</t>
  </si>
  <si>
    <t>რუსიშვილი</t>
  </si>
  <si>
    <t>სამხთუაშვილი</t>
  </si>
  <si>
    <t>ჯიჯავაძე</t>
  </si>
  <si>
    <t>ქარჩხაძე</t>
  </si>
  <si>
    <t>მაგდა</t>
  </si>
  <si>
    <t>კამლაძე</t>
  </si>
  <si>
    <t>ამირან</t>
  </si>
  <si>
    <t>წაქაძე</t>
  </si>
  <si>
    <t>მანუჩარ</t>
  </si>
  <si>
    <t>ჩერქეზია</t>
  </si>
  <si>
    <t>ნათელა</t>
  </si>
  <si>
    <t>ლაბაძე</t>
  </si>
  <si>
    <t>ჭულუხაძე</t>
  </si>
  <si>
    <t>ქათამაძე</t>
  </si>
  <si>
    <t>კვეტენაძე</t>
  </si>
  <si>
    <t>გაჩეჩილაძე</t>
  </si>
  <si>
    <t>ლევანი</t>
  </si>
  <si>
    <t>მერკვილაძე</t>
  </si>
  <si>
    <t>პერანიძე</t>
  </si>
  <si>
    <t>გელაშვილი</t>
  </si>
  <si>
    <t>ბაკურაძე</t>
  </si>
  <si>
    <t>გიორგაძე</t>
  </si>
  <si>
    <t>შეყრილაძე</t>
  </si>
  <si>
    <t>ხუსკივაძე</t>
  </si>
  <si>
    <t>შარიქაძე</t>
  </si>
  <si>
    <t>მასხარაშვილი</t>
  </si>
  <si>
    <t>ონისე</t>
  </si>
  <si>
    <t>ფუტკარაძე</t>
  </si>
  <si>
    <t>კვიჟაშვილი</t>
  </si>
  <si>
    <t>მუხრან</t>
  </si>
  <si>
    <t>ნინიკაშვილი</t>
  </si>
  <si>
    <t>ებანოიძე</t>
  </si>
  <si>
    <t>მჭედლიძე</t>
  </si>
  <si>
    <t>ნაზიბროლა</t>
  </si>
  <si>
    <t>კაპანაძე</t>
  </si>
  <si>
    <t>სარალიძე</t>
  </si>
  <si>
    <t>დოდო</t>
  </si>
  <si>
    <t>ბებიაშვილი</t>
  </si>
  <si>
    <t>ზიბზიბაძე</t>
  </si>
  <si>
    <t>თეიმურაზ</t>
  </si>
  <si>
    <t>ტალახაძე</t>
  </si>
  <si>
    <t>კურპატოვი</t>
  </si>
  <si>
    <t>არსენაშვილი</t>
  </si>
  <si>
    <t>ტარიელ</t>
  </si>
  <si>
    <t>თაბუკაშვილი</t>
  </si>
  <si>
    <t>ვარდოსანიძე</t>
  </si>
  <si>
    <t>მასხარაშვილი-ბუცხრიკიძე</t>
  </si>
  <si>
    <t>მახათაძე</t>
  </si>
  <si>
    <t>ცერცვაძე</t>
  </si>
  <si>
    <t>ელიკო</t>
  </si>
  <si>
    <t>ნიკოლოზი</t>
  </si>
  <si>
    <t>ბოჭოიძე</t>
  </si>
  <si>
    <t>ნებიერიძე</t>
  </si>
  <si>
    <t>კოჩაძე</t>
  </si>
  <si>
    <t>ციცინო</t>
  </si>
  <si>
    <t>თაგვარელია</t>
  </si>
  <si>
    <t>სახელაშვილი</t>
  </si>
  <si>
    <t>მიხეილ</t>
  </si>
  <si>
    <t>გოგოტიშვილი</t>
  </si>
  <si>
    <t>გუგა</t>
  </si>
  <si>
    <t>რუხაძე</t>
  </si>
  <si>
    <t>მამუკაშვილი</t>
  </si>
  <si>
    <t>ანდღულაძე</t>
  </si>
  <si>
    <t>კონსტანტინე</t>
  </si>
  <si>
    <t>ურუშაძე</t>
  </si>
  <si>
    <t>ბზეკალავა</t>
  </si>
  <si>
    <t>სიფრაშვილი</t>
  </si>
  <si>
    <t>სოფრომაძე</t>
  </si>
  <si>
    <t>ფატი</t>
  </si>
  <si>
    <t>მაჭარაშვილი</t>
  </si>
  <si>
    <t>დვალი</t>
  </si>
  <si>
    <t>აბესაძე</t>
  </si>
  <si>
    <t>ფრიდონი</t>
  </si>
  <si>
    <t>საგანელიძე</t>
  </si>
  <si>
    <t>გურანდა</t>
  </si>
  <si>
    <t>დეკანოიძე</t>
  </si>
  <si>
    <t>ნესტანი</t>
  </si>
  <si>
    <t>ბიწაძე</t>
  </si>
  <si>
    <t>იზოლდა</t>
  </si>
  <si>
    <t>გაფრინდაშვილი</t>
  </si>
  <si>
    <t>თენგიზ</t>
  </si>
  <si>
    <t>ზაური</t>
  </si>
  <si>
    <t>გოგსაძე</t>
  </si>
  <si>
    <t>კახა</t>
  </si>
  <si>
    <t>ჩაფიძე</t>
  </si>
  <si>
    <t>მუმლაძე-ცერცვაძე</t>
  </si>
  <si>
    <t>გურული</t>
  </si>
  <si>
    <t>კეკენაძე</t>
  </si>
  <si>
    <t>რევაზი</t>
  </si>
  <si>
    <t>ლომიძე</t>
  </si>
  <si>
    <t>მილიცა</t>
  </si>
  <si>
    <t>ჩინჩალაძე</t>
  </si>
  <si>
    <t>ჭარელიძე</t>
  </si>
  <si>
    <t>შერმანდინ</t>
  </si>
  <si>
    <t>ასანიძე</t>
  </si>
  <si>
    <t>როსტომი</t>
  </si>
  <si>
    <t>ქურციკიძე</t>
  </si>
  <si>
    <t>სოფო</t>
  </si>
  <si>
    <t>კუპატაძე</t>
  </si>
  <si>
    <t>ცუცქირიძე</t>
  </si>
  <si>
    <t>გურჯიძე</t>
  </si>
  <si>
    <t>მიროტაძე</t>
  </si>
  <si>
    <t>ცეზარი</t>
  </si>
  <si>
    <t>ბრეგვაძე</t>
  </si>
  <si>
    <t>ჯაფარიძე</t>
  </si>
  <si>
    <t>გვალია</t>
  </si>
  <si>
    <t>დარბაიძე</t>
  </si>
  <si>
    <t>პავლე</t>
  </si>
  <si>
    <t>შუკაკიძე</t>
  </si>
  <si>
    <t>ციცვიძე</t>
  </si>
  <si>
    <t>ჩაჩანიძე</t>
  </si>
  <si>
    <t>აზნარაშვილი</t>
  </si>
  <si>
    <t>შეყილაძე</t>
  </si>
  <si>
    <t>ბოყოველი</t>
  </si>
  <si>
    <t xml:space="preserve"> 62006001794</t>
  </si>
  <si>
    <t xml:space="preserve"> 62005030844</t>
  </si>
  <si>
    <t xml:space="preserve"> 62001036347</t>
  </si>
  <si>
    <t xml:space="preserve"> 59001126891</t>
  </si>
  <si>
    <t xml:space="preserve"> 56001002572</t>
  </si>
  <si>
    <t xml:space="preserve"> 45001015088</t>
  </si>
  <si>
    <t xml:space="preserve"> 39001025055</t>
  </si>
  <si>
    <t xml:space="preserve"> 37001049586</t>
  </si>
  <si>
    <t xml:space="preserve"> 37001045210</t>
  </si>
  <si>
    <t xml:space="preserve"> 36001049074</t>
  </si>
  <si>
    <t xml:space="preserve"> 36001012879</t>
  </si>
  <si>
    <t xml:space="preserve"> 36001007565</t>
  </si>
  <si>
    <t xml:space="preserve"> 35001125740</t>
  </si>
  <si>
    <t xml:space="preserve"> 31001049656</t>
  </si>
  <si>
    <t xml:space="preserve"> 25001011983</t>
  </si>
  <si>
    <t xml:space="preserve"> 25001005267</t>
  </si>
  <si>
    <t xml:space="preserve"> 24001022795</t>
  </si>
  <si>
    <t xml:space="preserve"> 19001008587</t>
  </si>
  <si>
    <t xml:space="preserve"> 15001008006</t>
  </si>
  <si>
    <t xml:space="preserve"> 01027032829</t>
  </si>
  <si>
    <t xml:space="preserve"> 01025022444</t>
  </si>
  <si>
    <t xml:space="preserve"> 01025015405</t>
  </si>
  <si>
    <t xml:space="preserve"> 01023005014</t>
  </si>
  <si>
    <t xml:space="preserve"> 01014001339</t>
  </si>
  <si>
    <t xml:space="preserve"> 01012015374</t>
  </si>
  <si>
    <t xml:space="preserve"> 01012005980</t>
  </si>
  <si>
    <t xml:space="preserve"> 01011097455</t>
  </si>
  <si>
    <t xml:space="preserve"> 01011087098</t>
  </si>
  <si>
    <t xml:space="preserve"> 01011086577</t>
  </si>
  <si>
    <t xml:space="preserve"> 01011083368</t>
  </si>
  <si>
    <t xml:space="preserve"> 01011078753</t>
  </si>
  <si>
    <t xml:space="preserve"> 01011077943</t>
  </si>
  <si>
    <t xml:space="preserve"> 01011069225</t>
  </si>
  <si>
    <t xml:space="preserve"> 01011064161</t>
  </si>
  <si>
    <t xml:space="preserve"> 01011059696</t>
  </si>
  <si>
    <t xml:space="preserve"> 01011041318</t>
  </si>
  <si>
    <t xml:space="preserve"> 01011038584</t>
  </si>
  <si>
    <t xml:space="preserve"> 01011034413</t>
  </si>
  <si>
    <t xml:space="preserve"> 01011013537</t>
  </si>
  <si>
    <t xml:space="preserve"> 01011005979</t>
  </si>
  <si>
    <t xml:space="preserve"> 01008046005</t>
  </si>
  <si>
    <t xml:space="preserve"> 01003006426</t>
  </si>
  <si>
    <t xml:space="preserve"> 01003004615</t>
  </si>
  <si>
    <t xml:space="preserve"> 01002015767</t>
  </si>
  <si>
    <t xml:space="preserve"> 01002007827</t>
  </si>
  <si>
    <t xml:space="preserve"> 01001094295</t>
  </si>
  <si>
    <t xml:space="preserve"> 01001091328</t>
  </si>
  <si>
    <t xml:space="preserve"> 01001068054</t>
  </si>
  <si>
    <t xml:space="preserve"> 01001067243</t>
  </si>
  <si>
    <t xml:space="preserve"> 01001061821</t>
  </si>
  <si>
    <t xml:space="preserve"> 01001053663</t>
  </si>
  <si>
    <t xml:space="preserve"> 01001030784</t>
  </si>
  <si>
    <t xml:space="preserve"> 01001021244</t>
  </si>
  <si>
    <t xml:space="preserve"> 01001062088</t>
  </si>
  <si>
    <t xml:space="preserve"> 01002020876</t>
  </si>
  <si>
    <t xml:space="preserve"> 01008041520</t>
  </si>
  <si>
    <t xml:space="preserve"> 01009018938</t>
  </si>
  <si>
    <t xml:space="preserve"> 01010012454</t>
  </si>
  <si>
    <t xml:space="preserve"> 01011006073</t>
  </si>
  <si>
    <t xml:space="preserve"> 01011021587</t>
  </si>
  <si>
    <t xml:space="preserve"> 01011046210</t>
  </si>
  <si>
    <t xml:space="preserve"> 01017037583</t>
  </si>
  <si>
    <t xml:space="preserve"> 18001057657</t>
  </si>
  <si>
    <t xml:space="preserve"> 25001014173</t>
  </si>
  <si>
    <t xml:space="preserve"> 62001018477</t>
  </si>
  <si>
    <t xml:space="preserve"> 62001019394</t>
  </si>
  <si>
    <t xml:space="preserve"> 62004011933</t>
  </si>
  <si>
    <t>17/01/2019</t>
  </si>
  <si>
    <t>დავით ჯინჯოლავა</t>
  </si>
  <si>
    <t>ავთანდილ იაკობიძე</t>
  </si>
  <si>
    <t>გოგიტა წიწრიაშვილი</t>
  </si>
  <si>
    <t>შორენა გარდაფხაძე</t>
  </si>
  <si>
    <t>ირმა სტეფნაძე-იაშვილი</t>
  </si>
  <si>
    <t>არაფულადი შემოწირულობა</t>
  </si>
  <si>
    <t xml:space="preserve">
    01008012003
</t>
  </si>
  <si>
    <t xml:space="preserve">
    01027022859
</t>
  </si>
  <si>
    <t xml:space="preserve">
    45001003369
</t>
  </si>
  <si>
    <t xml:space="preserve">
    01008019719
</t>
  </si>
  <si>
    <t xml:space="preserve">
    01005009075
</t>
  </si>
  <si>
    <t xml:space="preserve">1,800.00
</t>
  </si>
  <si>
    <t xml:space="preserve">2,250.00
</t>
  </si>
  <si>
    <t>მარკა FORD, JJ 404II გამოშვების წელი 2014,ფერი რუხი, ძრავის მოცულობა 1999, თხოვების ვადა 2019 წლის 31 მაისამდე</t>
  </si>
  <si>
    <t>ავტომობილი,მარკა:TOYOTA, BF 889 BF გამოშვების წელი 2008,ფერი რუხი,ძრავის მოცულობა 1497, თხოვების ვადა 2019 წლის 31 მაისამდე</t>
  </si>
  <si>
    <t>ავტომობილი,მარკა MERCEDES_BENZ (C200), II 958CC , გამოშვების წელი 2001,ფერი რუხი,ძრავის მოცულობა 2148,თხოვების ვადა 2019 წლის 31 მაისამდე</t>
  </si>
  <si>
    <t>მარკა/მოდელი: ტოიოტა/პრიუსი, DL253LD გამოშვების წელი: 2012, თხოვების ვადა 2019 წლის 31 მაისამდე</t>
  </si>
  <si>
    <t>ავტომობილი,მარკა MERCEDES_BENZ (C240),WW622AAგამოშვების წელი 2001,თხოვების ვადა 2019 წლის 31 მაისამდე</t>
  </si>
  <si>
    <t>01/06/2019</t>
  </si>
  <si>
    <t xml:space="preserve">2,800.00
</t>
  </si>
  <si>
    <t xml:space="preserve">2,616.66
</t>
  </si>
  <si>
    <t>ავტომობილი,მარკა MERCEDES_BENZ (C240),WW622AAგამოშვების წელი 2001,თხოვების ვადა 2019 წლის 31 დეკემბრამდე</t>
  </si>
  <si>
    <t>მარკა/მოდელი: ტოიოტა/პრიუსი, DL253LD გამოშვების წელი: 2012, თხოვების ვადა 2019 წლის 31 დეკემბრამდე</t>
  </si>
  <si>
    <t>ავტომობილი,მარკა MERCEDES_BENZ (C200), II 958CC , გამოშვების წელი 2001,ფერი რუხი,ძრავის მოცულობა 2148,თხოვების ვადა 2019 წლის 31 დეკემბრამდე</t>
  </si>
  <si>
    <t>ავტომობილი,მარკა:TOYOTA, BF 889 BF გამოშვების წელი 2008,ფერი რუხი,ძრავის მოცულობა 1497, თხოვების ვადა 2019 წლის 31 დეკემბრამდე</t>
  </si>
  <si>
    <t>მარკა FORD, JJ 404II გამოშვების წელი 2014,ფერი რუხი, ძრავის მოცულობა 1999, თხოვების ვადა 2019 წლის 31 დეკემბრამდე</t>
  </si>
  <si>
    <t>18/06/2019</t>
  </si>
  <si>
    <t>თეიმურაზ მაძღარაშვილი</t>
  </si>
  <si>
    <t xml:space="preserve">
    45001001152
</t>
  </si>
  <si>
    <t xml:space="preserve">2,573.00
</t>
  </si>
  <si>
    <t>ავტომობილი,მარკა:FORD, DC097CD გამოშვების წელი 1998,ფერი თეთრი, ძრავის მოცულობა 2496,თხოვების ვადა 2019 წლის 31 დეკემბრამდე</t>
  </si>
  <si>
    <t>თხოვება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</si>
</sst>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"/>
  </numFmts>
  <fonts count="4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0"/>
      <color rgb="FF000000"/>
      <name val="Sylfaen"/>
      <family val="1"/>
    </font>
    <font>
      <sz val="12"/>
      <name val="Sylfaen"/>
      <family val="1"/>
    </font>
    <font>
      <sz val="12"/>
      <name val="AcadNusx"/>
    </font>
    <font>
      <sz val="11"/>
      <name val="Sylfaen"/>
      <family val="1"/>
    </font>
    <font>
      <sz val="11"/>
      <color theme="1"/>
      <name val="Geo_Times"/>
      <family val="1"/>
    </font>
    <font>
      <sz val="10"/>
      <color rgb="FFC0000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7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Fill="1" applyBorder="1" applyAlignment="1" applyProtection="1">
      <alignment horizontal="left" inden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4" borderId="0" xfId="0" applyFont="1" applyFill="1" applyProtection="1"/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1" applyFont="1" applyFill="1" applyAlignment="1" applyProtection="1">
      <alignment vertical="center"/>
    </xf>
    <xf numFmtId="3" fontId="22" fillId="4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4" borderId="1" xfId="1" applyNumberFormat="1" applyFont="1" applyFill="1" applyBorder="1" applyAlignment="1" applyProtection="1">
      <alignment horizontal="right" vertical="center"/>
    </xf>
    <xf numFmtId="3" fontId="22" fillId="4" borderId="1" xfId="1" applyNumberFormat="1" applyFont="1" applyFill="1" applyBorder="1" applyAlignment="1" applyProtection="1">
      <alignment horizontal="right" vertical="center" wrapText="1"/>
    </xf>
    <xf numFmtId="0" fontId="22" fillId="4" borderId="1" xfId="0" applyFont="1" applyFill="1" applyBorder="1" applyProtection="1"/>
    <xf numFmtId="3" fontId="22" fillId="4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Protection="1"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  <protection locked="0"/>
    </xf>
    <xf numFmtId="0" fontId="17" fillId="5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4" borderId="0" xfId="1" applyFont="1" applyFill="1" applyAlignment="1" applyProtection="1">
      <alignment horizontal="center" vertical="center"/>
    </xf>
    <xf numFmtId="0" fontId="0" fillId="4" borderId="0" xfId="0" applyFill="1" applyBorder="1"/>
    <xf numFmtId="0" fontId="17" fillId="4" borderId="0" xfId="1" applyFont="1" applyFill="1" applyBorder="1" applyAlignment="1" applyProtection="1">
      <alignment horizontal="right" vertical="center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3" fontId="22" fillId="4" borderId="1" xfId="1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Protection="1"/>
    <xf numFmtId="0" fontId="17" fillId="4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4" borderId="0" xfId="3" applyFont="1" applyFill="1" applyAlignment="1" applyProtection="1">
      <alignment horizontal="center" vertical="center" wrapText="1"/>
    </xf>
    <xf numFmtId="0" fontId="17" fillId="4" borderId="0" xfId="3" applyFont="1" applyFill="1" applyAlignment="1" applyProtection="1">
      <alignment horizontal="center" vertical="center"/>
      <protection locked="0"/>
    </xf>
    <xf numFmtId="0" fontId="17" fillId="4" borderId="0" xfId="3" applyFont="1" applyFill="1" applyProtection="1"/>
    <xf numFmtId="0" fontId="17" fillId="4" borderId="3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4" borderId="0" xfId="0" applyFont="1" applyFill="1" applyBorder="1" applyAlignment="1" applyProtection="1">
      <alignment horizontal="left" wrapText="1"/>
    </xf>
    <xf numFmtId="0" fontId="17" fillId="4" borderId="3" xfId="0" applyFont="1" applyFill="1" applyBorder="1" applyAlignment="1" applyProtection="1">
      <alignment horizontal="left" wrapText="1"/>
    </xf>
    <xf numFmtId="0" fontId="17" fillId="4" borderId="3" xfId="0" applyFont="1" applyFill="1" applyBorder="1" applyProtection="1"/>
    <xf numFmtId="0" fontId="22" fillId="4" borderId="3" xfId="0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</xf>
    <xf numFmtId="0" fontId="17" fillId="4" borderId="3" xfId="1" applyFont="1" applyFill="1" applyBorder="1" applyAlignment="1" applyProtection="1">
      <alignment horizontal="left" vertical="center"/>
    </xf>
    <xf numFmtId="0" fontId="24" fillId="4" borderId="8" xfId="2" applyFont="1" applyFill="1" applyBorder="1" applyAlignment="1" applyProtection="1">
      <alignment horizontal="center" vertical="top" wrapText="1"/>
    </xf>
    <xf numFmtId="0" fontId="24" fillId="4" borderId="27" xfId="2" applyFont="1" applyFill="1" applyBorder="1" applyAlignment="1" applyProtection="1">
      <alignment horizontal="center" vertical="top" wrapText="1"/>
    </xf>
    <xf numFmtId="1" fontId="24" fillId="4" borderId="27" xfId="2" applyNumberFormat="1" applyFont="1" applyFill="1" applyBorder="1" applyAlignment="1" applyProtection="1">
      <alignment horizontal="center" vertical="top" wrapText="1"/>
    </xf>
    <xf numFmtId="1" fontId="24" fillId="4" borderId="8" xfId="2" applyNumberFormat="1" applyFont="1" applyFill="1" applyBorder="1" applyAlignment="1" applyProtection="1">
      <alignment horizontal="center" vertical="top" wrapText="1"/>
    </xf>
    <xf numFmtId="0" fontId="21" fillId="4" borderId="5" xfId="4" applyFont="1" applyFill="1" applyBorder="1" applyAlignment="1" applyProtection="1">
      <alignment horizontal="center" vertical="center" wrapText="1"/>
    </xf>
    <xf numFmtId="0" fontId="21" fillId="4" borderId="1" xfId="4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0" fillId="4" borderId="0" xfId="0" applyFill="1" applyProtection="1"/>
    <xf numFmtId="14" fontId="17" fillId="4" borderId="0" xfId="1" applyNumberFormat="1" applyFont="1" applyFill="1" applyBorder="1" applyAlignment="1" applyProtection="1">
      <alignment vertical="center"/>
    </xf>
    <xf numFmtId="0" fontId="17" fillId="4" borderId="0" xfId="1" applyFont="1" applyFill="1" applyBorder="1" applyAlignment="1" applyProtection="1">
      <alignment vertical="center"/>
    </xf>
    <xf numFmtId="14" fontId="17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Alignment="1" applyProtection="1">
      <alignment horizontal="left" vertical="center"/>
    </xf>
    <xf numFmtId="0" fontId="11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/>
    <xf numFmtId="0" fontId="21" fillId="4" borderId="5" xfId="4" applyFont="1" applyFill="1" applyBorder="1" applyAlignment="1" applyProtection="1">
      <alignment horizontal="left" vertical="center" wrapText="1"/>
    </xf>
    <xf numFmtId="0" fontId="17" fillId="4" borderId="0" xfId="3" applyFont="1" applyFill="1" applyProtection="1"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4" borderId="1" xfId="2" applyFont="1" applyFill="1" applyBorder="1" applyAlignment="1" applyProtection="1">
      <alignment horizontal="center" vertical="top" wrapText="1"/>
    </xf>
    <xf numFmtId="1" fontId="26" fillId="4" borderId="1" xfId="2" applyNumberFormat="1" applyFont="1" applyFill="1" applyBorder="1" applyAlignment="1" applyProtection="1">
      <alignment horizontal="center" vertical="top" wrapText="1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4" borderId="6" xfId="2" applyFont="1" applyFill="1" applyBorder="1" applyAlignment="1" applyProtection="1">
      <alignment horizontal="center" vertical="top" wrapText="1"/>
    </xf>
    <xf numFmtId="1" fontId="26" fillId="4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4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4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4" borderId="28" xfId="2" applyFont="1" applyFill="1" applyBorder="1" applyAlignment="1" applyProtection="1">
      <alignment horizontal="left" vertical="top"/>
      <protection locked="0"/>
    </xf>
    <xf numFmtId="0" fontId="24" fillId="4" borderId="28" xfId="2" applyFont="1" applyFill="1" applyBorder="1" applyAlignment="1" applyProtection="1">
      <alignment horizontal="left" vertical="top" wrapText="1"/>
      <protection locked="0"/>
    </xf>
    <xf numFmtId="0" fontId="24" fillId="4" borderId="29" xfId="2" applyFont="1" applyFill="1" applyBorder="1" applyAlignment="1" applyProtection="1">
      <alignment horizontal="left" vertical="top" wrapText="1"/>
      <protection locked="0"/>
    </xf>
    <xf numFmtId="1" fontId="24" fillId="4" borderId="29" xfId="2" applyNumberFormat="1" applyFont="1" applyFill="1" applyBorder="1" applyAlignment="1" applyProtection="1">
      <alignment horizontal="left" vertical="top" wrapText="1"/>
      <protection locked="0"/>
    </xf>
    <xf numFmtId="1" fontId="24" fillId="4" borderId="30" xfId="2" applyNumberFormat="1" applyFont="1" applyFill="1" applyBorder="1" applyAlignment="1" applyProtection="1">
      <alignment horizontal="left" vertical="top" wrapText="1"/>
      <protection locked="0"/>
    </xf>
    <xf numFmtId="0" fontId="25" fillId="4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4" borderId="0" xfId="3" applyFont="1" applyFill="1" applyProtection="1"/>
    <xf numFmtId="0" fontId="11" fillId="4" borderId="0" xfId="3" applyFill="1" applyProtection="1"/>
    <xf numFmtId="0" fontId="11" fillId="4" borderId="0" xfId="3" applyFill="1" applyBorder="1" applyProtection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4" borderId="0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Protection="1">
      <protection locked="0"/>
    </xf>
    <xf numFmtId="0" fontId="16" fillId="4" borderId="0" xfId="0" applyFont="1" applyFill="1" applyBorder="1"/>
    <xf numFmtId="0" fontId="17" fillId="4" borderId="0" xfId="1" applyFont="1" applyFill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4" borderId="0" xfId="1" applyFont="1" applyFill="1" applyAlignment="1" applyProtection="1">
      <alignment wrapText="1"/>
    </xf>
    <xf numFmtId="0" fontId="17" fillId="4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4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Protection="1">
      <protection locked="0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4" borderId="3" xfId="0" applyFont="1" applyFill="1" applyBorder="1" applyProtection="1">
      <protection locked="0"/>
    </xf>
    <xf numFmtId="0" fontId="0" fillId="4" borderId="3" xfId="0" applyFill="1" applyBorder="1"/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3" borderId="25" xfId="9" applyFont="1" applyFill="1" applyBorder="1" applyAlignment="1" applyProtection="1">
      <alignment vertical="center"/>
      <protection locked="0"/>
    </xf>
    <xf numFmtId="0" fontId="32" fillId="3" borderId="23" xfId="9" applyFont="1" applyFill="1" applyBorder="1" applyAlignment="1" applyProtection="1">
      <alignment vertical="center" wrapText="1"/>
      <protection locked="0"/>
    </xf>
    <xf numFmtId="0" fontId="32" fillId="3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3" borderId="21" xfId="9" applyFont="1" applyFill="1" applyBorder="1" applyAlignment="1" applyProtection="1">
      <alignment vertical="center"/>
      <protection locked="0"/>
    </xf>
    <xf numFmtId="0" fontId="32" fillId="3" borderId="1" xfId="9" applyFont="1" applyFill="1" applyBorder="1" applyAlignment="1" applyProtection="1">
      <alignment vertical="center" wrapText="1"/>
      <protection locked="0"/>
    </xf>
    <xf numFmtId="0" fontId="32" fillId="3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6" xfId="9" applyFont="1" applyFill="1" applyBorder="1" applyAlignment="1" applyProtection="1">
      <alignment horizontal="center" vertical="center"/>
    </xf>
    <xf numFmtId="0" fontId="29" fillId="4" borderId="15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1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4" xfId="9" applyFont="1" applyFill="1" applyBorder="1" applyAlignment="1" applyProtection="1">
      <alignment horizontal="center" vertical="center" wrapText="1"/>
    </xf>
    <xf numFmtId="0" fontId="29" fillId="3" borderId="13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7" fillId="4" borderId="38" xfId="9" applyFont="1" applyFill="1" applyBorder="1" applyAlignment="1" applyProtection="1">
      <alignment vertical="center"/>
    </xf>
    <xf numFmtId="0" fontId="17" fillId="4" borderId="0" xfId="0" applyFont="1" applyFill="1" applyBorder="1" applyAlignment="1">
      <alignment vertical="center"/>
    </xf>
    <xf numFmtId="0" fontId="27" fillId="4" borderId="0" xfId="9" applyFont="1" applyFill="1" applyBorder="1" applyAlignment="1" applyProtection="1">
      <alignment vertical="center"/>
    </xf>
    <xf numFmtId="0" fontId="28" fillId="4" borderId="0" xfId="9" applyFont="1" applyFill="1" applyBorder="1" applyAlignment="1" applyProtection="1">
      <alignment vertical="center"/>
    </xf>
    <xf numFmtId="0" fontId="27" fillId="4" borderId="39" xfId="9" applyFont="1" applyFill="1" applyBorder="1" applyAlignment="1" applyProtection="1">
      <alignment vertical="center"/>
    </xf>
    <xf numFmtId="0" fontId="19" fillId="4" borderId="38" xfId="9" applyFont="1" applyFill="1" applyBorder="1" applyAlignment="1" applyProtection="1">
      <alignment vertical="center"/>
      <protection locked="0"/>
    </xf>
    <xf numFmtId="0" fontId="19" fillId="4" borderId="0" xfId="9" applyFont="1" applyFill="1" applyBorder="1" applyAlignment="1" applyProtection="1">
      <alignment vertical="center"/>
    </xf>
    <xf numFmtId="0" fontId="19" fillId="4" borderId="0" xfId="9" applyFont="1" applyFill="1" applyBorder="1" applyAlignment="1" applyProtection="1">
      <alignment vertical="center"/>
      <protection locked="0"/>
    </xf>
    <xf numFmtId="49" fontId="19" fillId="4" borderId="0" xfId="9" applyNumberFormat="1" applyFont="1" applyFill="1" applyBorder="1" applyAlignment="1" applyProtection="1">
      <alignment vertical="center"/>
      <protection locked="0"/>
    </xf>
    <xf numFmtId="14" fontId="19" fillId="4" borderId="0" xfId="9" applyNumberFormat="1" applyFont="1" applyFill="1" applyBorder="1" applyAlignment="1" applyProtection="1">
      <alignment vertical="center"/>
    </xf>
    <xf numFmtId="167" fontId="19" fillId="4" borderId="0" xfId="9" applyNumberFormat="1" applyFont="1" applyFill="1" applyBorder="1" applyAlignment="1" applyProtection="1">
      <alignment vertical="center"/>
    </xf>
    <xf numFmtId="0" fontId="21" fillId="4" borderId="0" xfId="9" applyFont="1" applyFill="1" applyBorder="1" applyAlignment="1" applyProtection="1">
      <alignment horizontal="right" vertical="center"/>
    </xf>
    <xf numFmtId="0" fontId="19" fillId="4" borderId="39" xfId="9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0" fontId="17" fillId="4" borderId="39" xfId="0" applyFont="1" applyFill="1" applyBorder="1" applyAlignment="1" applyProtection="1">
      <alignment vertical="center"/>
    </xf>
    <xf numFmtId="0" fontId="19" fillId="4" borderId="38" xfId="9" applyFont="1" applyFill="1" applyBorder="1" applyAlignment="1" applyProtection="1">
      <alignment horizontal="right" vertical="center"/>
    </xf>
    <xf numFmtId="0" fontId="22" fillId="4" borderId="0" xfId="0" applyFont="1" applyFill="1" applyBorder="1" applyAlignment="1" applyProtection="1">
      <alignment vertical="center"/>
    </xf>
    <xf numFmtId="0" fontId="22" fillId="4" borderId="39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22" fillId="4" borderId="1" xfId="1" applyFont="1" applyFill="1" applyBorder="1" applyAlignment="1" applyProtection="1">
      <alignment horizontal="left" vertical="center" wrapText="1" indent="1"/>
    </xf>
    <xf numFmtId="0" fontId="22" fillId="4" borderId="1" xfId="0" applyFont="1" applyFill="1" applyBorder="1" applyProtection="1"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26" fillId="4" borderId="6" xfId="2" applyFont="1" applyFill="1" applyBorder="1" applyAlignment="1" applyProtection="1">
      <alignment horizontal="center" vertical="center" wrapText="1"/>
    </xf>
    <xf numFmtId="1" fontId="26" fillId="4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4" borderId="39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9" fillId="4" borderId="0" xfId="9" applyFont="1" applyFill="1" applyAlignment="1" applyProtection="1">
      <alignment vertical="center"/>
      <protection locked="0"/>
    </xf>
    <xf numFmtId="14" fontId="21" fillId="4" borderId="0" xfId="9" applyNumberFormat="1" applyFont="1" applyFill="1" applyBorder="1" applyAlignment="1" applyProtection="1">
      <alignment vertical="center"/>
    </xf>
    <xf numFmtId="0" fontId="19" fillId="4" borderId="0" xfId="9" applyFont="1" applyFill="1" applyBorder="1" applyAlignment="1" applyProtection="1">
      <alignment horizontal="left" vertical="center"/>
    </xf>
    <xf numFmtId="0" fontId="31" fillId="4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4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4" borderId="0" xfId="3" applyFont="1" applyFill="1" applyProtection="1"/>
    <xf numFmtId="0" fontId="21" fillId="4" borderId="5" xfId="15" applyFont="1" applyFill="1" applyBorder="1" applyAlignment="1" applyProtection="1">
      <alignment horizontal="center" vertical="center" wrapText="1"/>
    </xf>
    <xf numFmtId="0" fontId="21" fillId="4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4" borderId="0" xfId="3" applyFont="1" applyFill="1" applyAlignment="1" applyProtection="1">
      <alignment horizontal="left" vertical="center"/>
    </xf>
    <xf numFmtId="0" fontId="11" fillId="4" borderId="0" xfId="3" applyFill="1" applyBorder="1"/>
    <xf numFmtId="0" fontId="21" fillId="3" borderId="1" xfId="3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4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0" xfId="1" applyFont="1" applyFill="1" applyBorder="1" applyAlignment="1" applyProtection="1">
      <alignment horizontal="center" vertical="center"/>
    </xf>
    <xf numFmtId="2" fontId="17" fillId="0" borderId="1" xfId="0" applyNumberFormat="1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 applyProtection="1"/>
    <xf numFmtId="0" fontId="17" fillId="0" borderId="0" xfId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left" vertical="center"/>
    </xf>
    <xf numFmtId="3" fontId="22" fillId="0" borderId="1" xfId="1" applyNumberFormat="1" applyFont="1" applyFill="1" applyBorder="1" applyAlignment="1" applyProtection="1">
      <alignment horizontal="left"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Protection="1">
      <protection locked="0"/>
    </xf>
    <xf numFmtId="0" fontId="22" fillId="0" borderId="1" xfId="0" applyFont="1" applyFill="1" applyBorder="1" applyProtection="1"/>
    <xf numFmtId="0" fontId="22" fillId="0" borderId="0" xfId="1" applyFont="1" applyFill="1" applyAlignment="1" applyProtection="1">
      <alignment horizontal="center" vertical="center"/>
      <protection locked="0"/>
    </xf>
    <xf numFmtId="0" fontId="17" fillId="0" borderId="1" xfId="0" applyFont="1" applyFill="1" applyBorder="1" applyProtection="1">
      <protection locked="0"/>
    </xf>
    <xf numFmtId="0" fontId="23" fillId="0" borderId="0" xfId="1" applyFont="1" applyFill="1" applyAlignment="1" applyProtection="1">
      <alignment horizontal="center" vertical="center" wrapText="1"/>
      <protection locked="0"/>
    </xf>
    <xf numFmtId="0" fontId="17" fillId="0" borderId="1" xfId="0" applyFont="1" applyFill="1" applyBorder="1" applyProtection="1"/>
    <xf numFmtId="0" fontId="17" fillId="0" borderId="0" xfId="1" applyFont="1" applyFill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horizontal="center" vertical="center"/>
      <protection locked="0"/>
    </xf>
    <xf numFmtId="2" fontId="17" fillId="0" borderId="1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 applyProtection="1">
      <protection locked="0"/>
    </xf>
    <xf numFmtId="0" fontId="16" fillId="0" borderId="0" xfId="0" applyFont="1" applyFill="1"/>
    <xf numFmtId="0" fontId="17" fillId="0" borderId="0" xfId="0" applyFont="1" applyFill="1" applyBorder="1" applyAlignment="1" applyProtection="1">
      <alignment horizontal="left"/>
    </xf>
    <xf numFmtId="0" fontId="17" fillId="0" borderId="0" xfId="1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3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49" fontId="17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49" fontId="19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/>
    <xf numFmtId="49" fontId="19" fillId="0" borderId="1" xfId="0" applyNumberFormat="1" applyFont="1" applyFill="1" applyBorder="1" applyAlignment="1"/>
    <xf numFmtId="0" fontId="37" fillId="0" borderId="1" xfId="0" applyFont="1" applyFill="1" applyBorder="1" applyAlignment="1">
      <alignment horizontal="left"/>
    </xf>
    <xf numFmtId="49" fontId="37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 applyProtection="1">
      <alignment horizontal="left" vertical="center"/>
      <protection locked="0"/>
    </xf>
    <xf numFmtId="49" fontId="17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0" fontId="17" fillId="4" borderId="0" xfId="0" applyFont="1" applyFill="1" applyAlignment="1" applyProtection="1">
      <alignment horizontal="right"/>
    </xf>
    <xf numFmtId="0" fontId="17" fillId="2" borderId="0" xfId="0" applyFont="1" applyFill="1" applyAlignment="1" applyProtection="1">
      <alignment horizontal="right"/>
    </xf>
    <xf numFmtId="0" fontId="17" fillId="0" borderId="1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49" fontId="37" fillId="0" borderId="1" xfId="0" applyNumberFormat="1" applyFont="1" applyFill="1" applyBorder="1" applyAlignment="1">
      <alignment horizontal="center" wrapText="1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22" fillId="4" borderId="0" xfId="0" applyFont="1" applyFill="1" applyAlignment="1" applyProtection="1"/>
    <xf numFmtId="0" fontId="17" fillId="4" borderId="0" xfId="0" applyFont="1" applyFill="1" applyBorder="1" applyAlignment="1" applyProtection="1"/>
    <xf numFmtId="0" fontId="17" fillId="4" borderId="0" xfId="0" applyFont="1" applyFill="1" applyAlignment="1" applyProtection="1"/>
    <xf numFmtId="0" fontId="17" fillId="0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protection locked="0"/>
    </xf>
    <xf numFmtId="0" fontId="37" fillId="0" borderId="1" xfId="0" applyFont="1" applyFill="1" applyBorder="1" applyAlignment="1"/>
    <xf numFmtId="0" fontId="22" fillId="0" borderId="1" xfId="1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22" fillId="0" borderId="0" xfId="3" applyFont="1" applyAlignment="1" applyProtection="1">
      <alignment horizontal="center"/>
      <protection locked="0"/>
    </xf>
    <xf numFmtId="0" fontId="17" fillId="0" borderId="3" xfId="3" applyFont="1" applyBorder="1" applyProtection="1">
      <protection locked="0"/>
    </xf>
    <xf numFmtId="0" fontId="11" fillId="0" borderId="3" xfId="3" applyBorder="1"/>
    <xf numFmtId="14" fontId="11" fillId="0" borderId="1" xfId="3" applyNumberFormat="1" applyFill="1" applyBorder="1" applyAlignment="1" applyProtection="1">
      <alignment horizontal="left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19" fillId="0" borderId="2" xfId="9" applyFont="1" applyFill="1" applyBorder="1" applyAlignment="1" applyProtection="1">
      <alignment vertical="center" wrapText="1"/>
      <protection locked="0"/>
    </xf>
    <xf numFmtId="0" fontId="19" fillId="0" borderId="19" xfId="9" applyFont="1" applyFill="1" applyBorder="1" applyAlignment="1" applyProtection="1">
      <alignment vertical="center"/>
      <protection locked="0"/>
    </xf>
    <xf numFmtId="0" fontId="19" fillId="0" borderId="37" xfId="9" applyFont="1" applyFill="1" applyBorder="1" applyAlignment="1" applyProtection="1">
      <alignment vertical="center" wrapText="1"/>
      <protection locked="0"/>
    </xf>
    <xf numFmtId="0" fontId="19" fillId="0" borderId="0" xfId="9" applyFont="1" applyFill="1" applyAlignment="1" applyProtection="1">
      <alignment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0" fillId="6" borderId="0" xfId="4" applyFont="1" applyFill="1" applyProtection="1">
      <protection locked="0"/>
    </xf>
    <xf numFmtId="0" fontId="17" fillId="6" borderId="0" xfId="0" applyFont="1" applyFill="1" applyProtection="1">
      <protection locked="0"/>
    </xf>
    <xf numFmtId="0" fontId="23" fillId="7" borderId="0" xfId="1" applyFont="1" applyFill="1" applyAlignment="1" applyProtection="1">
      <alignment horizontal="center" vertical="center" wrapText="1"/>
      <protection locked="0"/>
    </xf>
    <xf numFmtId="0" fontId="17" fillId="7" borderId="0" xfId="3" applyFont="1" applyFill="1" applyProtection="1">
      <protection locked="0"/>
    </xf>
    <xf numFmtId="3" fontId="22" fillId="0" borderId="1" xfId="1" applyNumberFormat="1" applyFont="1" applyFill="1" applyBorder="1" applyAlignment="1" applyProtection="1">
      <alignment vertical="center" wrapText="1"/>
    </xf>
    <xf numFmtId="0" fontId="22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protection locked="0"/>
    </xf>
    <xf numFmtId="0" fontId="17" fillId="0" borderId="0" xfId="0" applyFont="1" applyFill="1"/>
    <xf numFmtId="0" fontId="17" fillId="0" borderId="1" xfId="0" applyFont="1" applyFill="1" applyBorder="1" applyAlignment="1"/>
    <xf numFmtId="0" fontId="22" fillId="0" borderId="0" xfId="0" applyFont="1" applyFill="1"/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/>
    <xf numFmtId="0" fontId="17" fillId="0" borderId="0" xfId="1" applyFont="1" applyFill="1" applyAlignment="1" applyProtection="1">
      <alignment horizontal="right" vertical="center"/>
    </xf>
    <xf numFmtId="0" fontId="11" fillId="0" borderId="0" xfId="3" applyFill="1" applyBorder="1" applyProtection="1"/>
    <xf numFmtId="0" fontId="11" fillId="0" borderId="0" xfId="3" applyFill="1" applyProtection="1"/>
    <xf numFmtId="0" fontId="21" fillId="0" borderId="1" xfId="15" applyFont="1" applyFill="1" applyBorder="1" applyAlignment="1" applyProtection="1">
      <alignment horizontal="center" vertical="center" wrapText="1"/>
    </xf>
    <xf numFmtId="0" fontId="24" fillId="0" borderId="40" xfId="2" applyFont="1" applyFill="1" applyBorder="1" applyAlignment="1" applyProtection="1">
      <alignment horizontal="center" vertical="top"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19" fillId="0" borderId="38" xfId="9" applyNumberFormat="1" applyFont="1" applyBorder="1" applyAlignment="1" applyProtection="1">
      <alignment horizontal="right" vertical="center"/>
      <protection locked="0"/>
    </xf>
    <xf numFmtId="0" fontId="29" fillId="0" borderId="10" xfId="9" applyFont="1" applyFill="1" applyBorder="1" applyAlignment="1" applyProtection="1">
      <alignment horizontal="center" vertical="center" wrapText="1"/>
    </xf>
    <xf numFmtId="49" fontId="29" fillId="0" borderId="14" xfId="9" applyNumberFormat="1" applyFont="1" applyFill="1" applyBorder="1" applyAlignment="1" applyProtection="1">
      <alignment horizontal="center" vertical="center" wrapText="1"/>
    </xf>
    <xf numFmtId="0" fontId="29" fillId="0" borderId="17" xfId="9" applyFont="1" applyFill="1" applyBorder="1" applyAlignment="1" applyProtection="1">
      <alignment horizontal="center" vertical="center" wrapText="1"/>
    </xf>
    <xf numFmtId="0" fontId="29" fillId="0" borderId="16" xfId="9" applyFont="1" applyFill="1" applyBorder="1" applyAlignment="1" applyProtection="1">
      <alignment horizontal="center" vertical="center" wrapText="1"/>
    </xf>
    <xf numFmtId="3" fontId="22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</xf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</xf>
    <xf numFmtId="3" fontId="22" fillId="0" borderId="1" xfId="0" applyNumberFormat="1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right"/>
    </xf>
    <xf numFmtId="0" fontId="17" fillId="0" borderId="32" xfId="0" applyFont="1" applyFill="1" applyBorder="1" applyAlignment="1" applyProtection="1">
      <alignment horizontal="right"/>
    </xf>
    <xf numFmtId="0" fontId="17" fillId="0" borderId="4" xfId="0" applyFont="1" applyFill="1" applyBorder="1" applyAlignment="1" applyProtection="1">
      <alignment horizontal="right"/>
      <protection locked="0"/>
    </xf>
    <xf numFmtId="0" fontId="17" fillId="0" borderId="2" xfId="0" applyFont="1" applyFill="1" applyBorder="1" applyAlignment="1" applyProtection="1">
      <alignment horizontal="right"/>
    </xf>
    <xf numFmtId="0" fontId="17" fillId="0" borderId="1" xfId="0" applyFont="1" applyFill="1" applyBorder="1" applyAlignment="1" applyProtection="1">
      <alignment horizontal="right"/>
      <protection locked="0"/>
    </xf>
    <xf numFmtId="3" fontId="22" fillId="0" borderId="1" xfId="1" applyNumberFormat="1" applyFont="1" applyFill="1" applyBorder="1" applyAlignment="1" applyProtection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3" applyFont="1" applyFill="1" applyBorder="1" applyProtection="1">
      <protection locked="0"/>
    </xf>
    <xf numFmtId="3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0" borderId="1" xfId="1" applyNumberFormat="1" applyFont="1" applyFill="1" applyBorder="1" applyAlignment="1" applyProtection="1">
      <alignment horizontal="right" vertical="center"/>
      <protection locked="0"/>
    </xf>
    <xf numFmtId="3" fontId="17" fillId="0" borderId="33" xfId="1" applyNumberFormat="1" applyFont="1" applyFill="1" applyBorder="1" applyAlignment="1" applyProtection="1">
      <alignment horizontal="right" vertical="center" wrapText="1"/>
    </xf>
    <xf numFmtId="0" fontId="22" fillId="0" borderId="4" xfId="3" applyFont="1" applyFill="1" applyBorder="1" applyAlignment="1" applyProtection="1">
      <alignment horizontal="right"/>
    </xf>
    <xf numFmtId="0" fontId="17" fillId="0" borderId="5" xfId="3" applyFont="1" applyFill="1" applyBorder="1" applyAlignment="1" applyProtection="1">
      <alignment horizontal="left" vertical="center" indent="1"/>
    </xf>
    <xf numFmtId="3" fontId="17" fillId="0" borderId="32" xfId="1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Protection="1"/>
    <xf numFmtId="0" fontId="22" fillId="0" borderId="4" xfId="0" applyFont="1" applyFill="1" applyBorder="1" applyProtection="1"/>
    <xf numFmtId="0" fontId="17" fillId="0" borderId="0" xfId="1" applyFont="1" applyFill="1" applyBorder="1" applyAlignment="1" applyProtection="1">
      <alignment horizontal="left" vertical="center" wrapText="1" indent="1"/>
    </xf>
    <xf numFmtId="0" fontId="0" fillId="0" borderId="0" xfId="0" applyFill="1" applyProtection="1"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22" fillId="0" borderId="0" xfId="0" applyFont="1" applyFill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wrapText="1"/>
    </xf>
    <xf numFmtId="0" fontId="19" fillId="0" borderId="1" xfId="4" applyFont="1" applyFill="1" applyBorder="1" applyAlignment="1" applyProtection="1">
      <alignment vertical="center" wrapText="1"/>
    </xf>
    <xf numFmtId="0" fontId="21" fillId="0" borderId="5" xfId="4" applyFont="1" applyFill="1" applyBorder="1" applyAlignment="1" applyProtection="1">
      <alignment horizontal="center" vertical="center" wrapText="1"/>
    </xf>
    <xf numFmtId="0" fontId="21" fillId="0" borderId="4" xfId="4" applyFont="1" applyFill="1" applyBorder="1" applyAlignment="1" applyProtection="1">
      <alignment horizontal="center" vertical="center" wrapText="1"/>
    </xf>
    <xf numFmtId="0" fontId="21" fillId="0" borderId="1" xfId="4" applyFont="1" applyFill="1" applyBorder="1" applyAlignment="1" applyProtection="1">
      <alignment horizontal="center" vertical="center" wrapText="1"/>
    </xf>
    <xf numFmtId="0" fontId="21" fillId="0" borderId="1" xfId="4" applyFont="1" applyFill="1" applyBorder="1" applyAlignment="1" applyProtection="1">
      <alignment vertical="center" wrapText="1"/>
    </xf>
    <xf numFmtId="0" fontId="19" fillId="0" borderId="1" xfId="4" applyFont="1" applyFill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left" vertical="center" wrapText="1"/>
      <protection locked="0"/>
    </xf>
    <xf numFmtId="0" fontId="17" fillId="4" borderId="0" xfId="0" applyFont="1" applyFill="1" applyAlignment="1" applyProtection="1">
      <alignment vertical="center"/>
      <protection locked="0"/>
    </xf>
    <xf numFmtId="0" fontId="22" fillId="4" borderId="1" xfId="2" applyFont="1" applyFill="1" applyBorder="1" applyAlignment="1" applyProtection="1">
      <alignment horizontal="center" vertical="center" wrapText="1"/>
    </xf>
    <xf numFmtId="1" fontId="17" fillId="4" borderId="1" xfId="2" applyNumberFormat="1" applyFont="1" applyFill="1" applyBorder="1" applyAlignment="1" applyProtection="1">
      <alignment horizontal="center" vertical="center" wrapText="1"/>
    </xf>
    <xf numFmtId="1" fontId="22" fillId="4" borderId="1" xfId="2" applyNumberFormat="1" applyFont="1" applyFill="1" applyBorder="1" applyAlignment="1" applyProtection="1">
      <alignment horizontal="center" vertical="center" wrapText="1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35" fillId="0" borderId="1" xfId="0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left" vertical="center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49" fontId="19" fillId="0" borderId="1" xfId="0" applyNumberFormat="1" applyFont="1" applyFill="1" applyBorder="1" applyAlignment="1">
      <alignment vertical="center"/>
    </xf>
    <xf numFmtId="2" fontId="19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>
      <alignment horizontal="left"/>
    </xf>
    <xf numFmtId="49" fontId="24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19" fillId="0" borderId="1" xfId="15" applyFont="1" applyFill="1" applyBorder="1" applyAlignment="1" applyProtection="1">
      <alignment vertical="top" wrapText="1"/>
      <protection locked="0"/>
    </xf>
    <xf numFmtId="0" fontId="11" fillId="0" borderId="0" xfId="3" applyFont="1" applyFill="1"/>
    <xf numFmtId="0" fontId="19" fillId="0" borderId="1" xfId="15" applyFont="1" applyFill="1" applyBorder="1" applyAlignment="1" applyProtection="1">
      <alignment horizontal="left" vertical="top" wrapText="1"/>
      <protection locked="0"/>
    </xf>
    <xf numFmtId="0" fontId="17" fillId="0" borderId="0" xfId="0" applyNumberFormat="1" applyFont="1" applyFill="1" applyAlignment="1" applyProtection="1">
      <alignment horizontal="left" vertical="center" wrapText="1"/>
      <protection locked="0"/>
    </xf>
    <xf numFmtId="0" fontId="17" fillId="0" borderId="1" xfId="2" applyFont="1" applyFill="1" applyBorder="1" applyAlignment="1" applyProtection="1">
      <alignment vertical="top"/>
      <protection locked="0"/>
    </xf>
    <xf numFmtId="3" fontId="17" fillId="2" borderId="1" xfId="1" applyNumberFormat="1" applyFont="1" applyFill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vertical="center" wrapText="1"/>
      <protection locked="0"/>
    </xf>
    <xf numFmtId="0" fontId="17" fillId="0" borderId="0" xfId="1" applyFont="1" applyAlignment="1" applyProtection="1">
      <alignment vertical="center" wrapText="1"/>
      <protection locked="0"/>
    </xf>
    <xf numFmtId="0" fontId="19" fillId="0" borderId="1" xfId="0" applyFont="1" applyFill="1" applyBorder="1"/>
    <xf numFmtId="0" fontId="17" fillId="0" borderId="0" xfId="0" applyFont="1" applyFill="1" applyAlignment="1" applyProtection="1">
      <alignment horizontal="right"/>
    </xf>
    <xf numFmtId="2" fontId="19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/>
    </xf>
    <xf numFmtId="0" fontId="22" fillId="0" borderId="0" xfId="0" applyFont="1" applyFill="1" applyAlignment="1" applyProtection="1">
      <alignment horizontal="left"/>
    </xf>
    <xf numFmtId="0" fontId="17" fillId="0" borderId="0" xfId="1" applyFont="1" applyFill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/>
      <protection locked="0"/>
    </xf>
    <xf numFmtId="0" fontId="17" fillId="6" borderId="0" xfId="3" applyFont="1" applyFill="1" applyProtection="1">
      <protection locked="0"/>
    </xf>
    <xf numFmtId="0" fontId="17" fillId="4" borderId="0" xfId="1" applyFont="1" applyFill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center" vertical="center"/>
    </xf>
    <xf numFmtId="2" fontId="24" fillId="0" borderId="1" xfId="2" applyNumberFormat="1" applyFont="1" applyFill="1" applyBorder="1" applyAlignment="1" applyProtection="1">
      <alignment horizontal="left" vertical="top" wrapText="1"/>
      <protection locked="0"/>
    </xf>
    <xf numFmtId="2" fontId="41" fillId="0" borderId="0" xfId="0" applyNumberFormat="1" applyFont="1" applyAlignment="1">
      <alignment horizontal="left"/>
    </xf>
    <xf numFmtId="0" fontId="22" fillId="4" borderId="0" xfId="0" applyFont="1" applyFill="1" applyBorder="1" applyAlignment="1" applyProtection="1">
      <alignment horizontal="left"/>
    </xf>
    <xf numFmtId="0" fontId="19" fillId="4" borderId="1" xfId="4" applyFont="1" applyFill="1" applyBorder="1" applyAlignment="1" applyProtection="1">
      <alignment vertical="center" wrapText="1"/>
    </xf>
    <xf numFmtId="0" fontId="19" fillId="4" borderId="1" xfId="4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right" vertical="center" wrapText="1"/>
      <protection locked="0"/>
    </xf>
    <xf numFmtId="2" fontId="24" fillId="0" borderId="1" xfId="0" applyNumberFormat="1" applyFont="1" applyFill="1" applyBorder="1" applyAlignment="1">
      <alignment horizontal="right"/>
    </xf>
    <xf numFmtId="2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1" applyFont="1" applyFill="1" applyBorder="1" applyAlignment="1" applyProtection="1">
      <alignment vertical="center"/>
    </xf>
    <xf numFmtId="0" fontId="17" fillId="0" borderId="0" xfId="0" applyFont="1" applyFill="1" applyAlignment="1" applyProtection="1"/>
    <xf numFmtId="2" fontId="19" fillId="0" borderId="1" xfId="0" applyNumberFormat="1" applyFont="1" applyFill="1" applyBorder="1" applyAlignment="1"/>
    <xf numFmtId="2" fontId="24" fillId="0" borderId="1" xfId="0" applyNumberFormat="1" applyFont="1" applyFill="1" applyBorder="1" applyAlignment="1"/>
    <xf numFmtId="2" fontId="17" fillId="0" borderId="1" xfId="1" applyNumberFormat="1" applyFont="1" applyFill="1" applyBorder="1" applyAlignment="1" applyProtection="1">
      <alignment vertical="center" wrapText="1"/>
      <protection locked="0"/>
    </xf>
    <xf numFmtId="3" fontId="22" fillId="0" borderId="1" xfId="0" applyNumberFormat="1" applyFont="1" applyFill="1" applyBorder="1" applyAlignment="1" applyProtection="1"/>
    <xf numFmtId="0" fontId="17" fillId="0" borderId="3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17" fillId="0" borderId="1" xfId="1" applyFont="1" applyFill="1" applyBorder="1" applyAlignment="1" applyProtection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2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right"/>
    </xf>
    <xf numFmtId="169" fontId="19" fillId="0" borderId="1" xfId="0" applyNumberFormat="1" applyFont="1" applyFill="1" applyBorder="1" applyAlignment="1"/>
    <xf numFmtId="169" fontId="24" fillId="0" borderId="1" xfId="0" applyNumberFormat="1" applyFont="1" applyFill="1" applyBorder="1" applyAlignment="1"/>
    <xf numFmtId="169" fontId="17" fillId="0" borderId="1" xfId="1" applyNumberFormat="1" applyFont="1" applyFill="1" applyBorder="1" applyAlignment="1" applyProtection="1">
      <alignment vertical="center" wrapText="1"/>
      <protection locked="0"/>
    </xf>
    <xf numFmtId="0" fontId="17" fillId="0" borderId="0" xfId="1" applyFont="1" applyFill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vertical="center"/>
      <protection locked="0"/>
    </xf>
    <xf numFmtId="3" fontId="22" fillId="0" borderId="1" xfId="1" applyNumberFormat="1" applyFont="1" applyFill="1" applyBorder="1" applyAlignment="1" applyProtection="1">
      <alignment vertical="center"/>
    </xf>
    <xf numFmtId="3" fontId="17" fillId="0" borderId="1" xfId="1" applyNumberFormat="1" applyFont="1" applyFill="1" applyBorder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vertical="center"/>
      <protection locked="0"/>
    </xf>
    <xf numFmtId="3" fontId="17" fillId="0" borderId="1" xfId="1" applyNumberFormat="1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vertical="center" wrapText="1"/>
      <protection locked="0"/>
    </xf>
    <xf numFmtId="3" fontId="22" fillId="0" borderId="1" xfId="1" applyNumberFormat="1" applyFont="1" applyFill="1" applyBorder="1" applyAlignment="1" applyProtection="1">
      <alignment vertical="center"/>
      <protection locked="0"/>
    </xf>
    <xf numFmtId="165" fontId="17" fillId="0" borderId="1" xfId="2" applyNumberFormat="1" applyFont="1" applyFill="1" applyBorder="1" applyAlignment="1" applyProtection="1">
      <alignment vertical="center"/>
      <protection locked="0"/>
    </xf>
    <xf numFmtId="166" fontId="17" fillId="0" borderId="1" xfId="2" applyNumberFormat="1" applyFont="1" applyFill="1" applyBorder="1" applyAlignment="1" applyProtection="1">
      <alignment vertical="center"/>
      <protection locked="0"/>
    </xf>
    <xf numFmtId="4" fontId="17" fillId="0" borderId="1" xfId="2" applyNumberFormat="1" applyFont="1" applyFill="1" applyBorder="1" applyAlignment="1" applyProtection="1">
      <alignment vertical="center"/>
      <protection locked="0"/>
    </xf>
    <xf numFmtId="0" fontId="17" fillId="0" borderId="1" xfId="2" applyFont="1" applyFill="1" applyBorder="1" applyAlignment="1" applyProtection="1">
      <alignment vertical="top"/>
    </xf>
    <xf numFmtId="164" fontId="17" fillId="0" borderId="1" xfId="2" applyNumberFormat="1" applyFont="1" applyFill="1" applyBorder="1" applyAlignment="1" applyProtection="1">
      <alignment vertical="center"/>
      <protection locked="0"/>
    </xf>
    <xf numFmtId="3" fontId="17" fillId="0" borderId="1" xfId="1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/>
    <xf numFmtId="0" fontId="22" fillId="0" borderId="1" xfId="0" applyFont="1" applyFill="1" applyBorder="1" applyAlignment="1" applyProtection="1"/>
    <xf numFmtId="0" fontId="17" fillId="0" borderId="32" xfId="0" applyFont="1" applyFill="1" applyBorder="1" applyAlignment="1" applyProtection="1"/>
    <xf numFmtId="0" fontId="17" fillId="0" borderId="4" xfId="0" applyFont="1" applyFill="1" applyBorder="1" applyAlignment="1" applyProtection="1">
      <protection locked="0"/>
    </xf>
    <xf numFmtId="2" fontId="1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7" fillId="0" borderId="2" xfId="0" applyNumberFormat="1" applyFont="1" applyFill="1" applyBorder="1" applyAlignment="1">
      <alignment horizontal="left"/>
    </xf>
    <xf numFmtId="169" fontId="17" fillId="0" borderId="1" xfId="0" applyNumberFormat="1" applyFont="1" applyFill="1" applyBorder="1" applyAlignment="1">
      <alignment vertical="center"/>
    </xf>
    <xf numFmtId="2" fontId="17" fillId="0" borderId="1" xfId="0" applyNumberFormat="1" applyFont="1" applyFill="1" applyBorder="1" applyAlignment="1">
      <alignment vertical="center"/>
    </xf>
    <xf numFmtId="169" fontId="19" fillId="0" borderId="1" xfId="0" applyNumberFormat="1" applyFont="1" applyFill="1" applyBorder="1" applyAlignment="1">
      <alignment vertical="center"/>
    </xf>
    <xf numFmtId="2" fontId="19" fillId="0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/>
    </xf>
    <xf numFmtId="49" fontId="42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/>
    <xf numFmtId="2" fontId="17" fillId="0" borderId="1" xfId="0" applyNumberFormat="1" applyFont="1" applyFill="1" applyBorder="1" applyAlignment="1" applyProtection="1">
      <alignment wrapText="1"/>
      <protection locked="0"/>
    </xf>
    <xf numFmtId="0" fontId="16" fillId="0" borderId="1" xfId="0" applyFont="1" applyFill="1" applyBorder="1"/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4" borderId="0" xfId="0" applyFont="1" applyFill="1" applyBorder="1" applyAlignment="1" applyProtection="1">
      <alignment horizontal="center"/>
    </xf>
    <xf numFmtId="0" fontId="22" fillId="4" borderId="0" xfId="0" applyFont="1" applyFill="1" applyAlignment="1" applyProtection="1">
      <alignment horizontal="center"/>
    </xf>
    <xf numFmtId="3" fontId="22" fillId="4" borderId="1" xfId="1" applyNumberFormat="1" applyFont="1" applyFill="1" applyBorder="1" applyAlignment="1" applyProtection="1">
      <alignment vertical="center" wrapText="1"/>
    </xf>
    <xf numFmtId="2" fontId="19" fillId="0" borderId="0" xfId="0" applyNumberFormat="1" applyFont="1" applyFill="1" applyBorder="1" applyAlignment="1">
      <alignment vertical="center"/>
    </xf>
    <xf numFmtId="169" fontId="24" fillId="0" borderId="1" xfId="0" applyNumberFormat="1" applyFont="1" applyFill="1" applyBorder="1" applyAlignment="1">
      <alignment vertical="center"/>
    </xf>
    <xf numFmtId="2" fontId="24" fillId="0" borderId="1" xfId="0" applyNumberFormat="1" applyFont="1" applyFill="1" applyBorder="1" applyAlignment="1">
      <alignment vertical="center"/>
    </xf>
    <xf numFmtId="169" fontId="17" fillId="0" borderId="1" xfId="0" applyNumberFormat="1" applyFont="1" applyFill="1" applyBorder="1" applyAlignment="1" applyProtection="1">
      <alignment vertical="center" wrapText="1"/>
    </xf>
    <xf numFmtId="2" fontId="17" fillId="0" borderId="1" xfId="0" applyNumberFormat="1" applyFont="1" applyFill="1" applyBorder="1" applyAlignment="1" applyProtection="1">
      <alignment vertical="center" wrapText="1"/>
    </xf>
    <xf numFmtId="2" fontId="17" fillId="0" borderId="1" xfId="0" applyNumberFormat="1" applyFont="1" applyFill="1" applyBorder="1" applyAlignment="1"/>
    <xf numFmtId="3" fontId="22" fillId="0" borderId="0" xfId="0" applyNumberFormat="1" applyFont="1" applyFill="1" applyAlignment="1" applyProtection="1">
      <protection locked="0"/>
    </xf>
    <xf numFmtId="0" fontId="22" fillId="4" borderId="1" xfId="0" applyFont="1" applyFill="1" applyBorder="1" applyAlignment="1" applyProtection="1">
      <alignment horizontal="right" vertical="center" wrapText="1"/>
    </xf>
    <xf numFmtId="0" fontId="40" fillId="4" borderId="1" xfId="5" applyFont="1" applyFill="1" applyBorder="1" applyAlignment="1" applyProtection="1">
      <alignment vertical="center" wrapText="1"/>
      <protection locked="0"/>
    </xf>
    <xf numFmtId="0" fontId="38" fillId="4" borderId="1" xfId="0" applyFont="1" applyFill="1" applyBorder="1" applyAlignment="1">
      <alignment vertical="center"/>
    </xf>
    <xf numFmtId="1" fontId="17" fillId="4" borderId="1" xfId="2" applyNumberFormat="1" applyFont="1" applyFill="1" applyBorder="1" applyAlignment="1" applyProtection="1">
      <alignment horizontal="left" vertical="center" wrapText="1"/>
      <protection locked="0"/>
    </xf>
    <xf numFmtId="14" fontId="40" fillId="4" borderId="1" xfId="5" applyNumberFormat="1" applyFont="1" applyFill="1" applyBorder="1" applyAlignment="1" applyProtection="1">
      <alignment horizontal="left" vertical="center" wrapText="1"/>
      <protection locked="0"/>
    </xf>
    <xf numFmtId="2" fontId="22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17" fillId="0" borderId="1" xfId="0" applyNumberFormat="1" applyFont="1" applyBorder="1" applyAlignment="1" applyProtection="1">
      <alignment horizontal="right" vertical="center" wrapText="1"/>
      <protection locked="0"/>
    </xf>
    <xf numFmtId="0" fontId="17" fillId="0" borderId="1" xfId="0" applyNumberFormat="1" applyFont="1" applyBorder="1" applyAlignment="1" applyProtection="1">
      <alignment horizontal="right" vertical="center" wrapText="1"/>
      <protection locked="0"/>
    </xf>
    <xf numFmtId="0" fontId="17" fillId="0" borderId="0" xfId="1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0" fontId="29" fillId="4" borderId="41" xfId="9" applyFont="1" applyFill="1" applyBorder="1" applyAlignment="1" applyProtection="1">
      <alignment horizontal="center" vertical="center"/>
    </xf>
    <xf numFmtId="0" fontId="29" fillId="4" borderId="42" xfId="9" applyFont="1" applyFill="1" applyBorder="1" applyAlignment="1" applyProtection="1">
      <alignment horizontal="center" vertical="center"/>
    </xf>
    <xf numFmtId="0" fontId="29" fillId="4" borderId="43" xfId="9" applyFont="1" applyFill="1" applyBorder="1" applyAlignment="1" applyProtection="1">
      <alignment horizontal="center" vertical="center"/>
    </xf>
    <xf numFmtId="0" fontId="32" fillId="0" borderId="44" xfId="9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/>
    <xf numFmtId="0" fontId="19" fillId="0" borderId="1" xfId="9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wrapText="1"/>
    </xf>
    <xf numFmtId="0" fontId="32" fillId="0" borderId="1" xfId="9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/>
    <xf numFmtId="2" fontId="32" fillId="0" borderId="1" xfId="9" applyNumberFormat="1" applyFont="1" applyBorder="1" applyAlignment="1" applyProtection="1">
      <alignment vertical="center"/>
      <protection locked="0"/>
    </xf>
    <xf numFmtId="2" fontId="32" fillId="0" borderId="2" xfId="9" applyNumberFormat="1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/>
    <xf numFmtId="49" fontId="17" fillId="0" borderId="1" xfId="0" applyNumberFormat="1" applyFont="1" applyFill="1" applyBorder="1" applyAlignment="1" applyProtection="1">
      <alignment vertical="center"/>
      <protection locked="0"/>
    </xf>
    <xf numFmtId="49" fontId="17" fillId="0" borderId="1" xfId="0" applyNumberFormat="1" applyFont="1" applyFill="1" applyBorder="1" applyAlignment="1"/>
    <xf numFmtId="0" fontId="17" fillId="0" borderId="0" xfId="0" applyFont="1" applyFill="1" applyBorder="1" applyAlignment="1"/>
    <xf numFmtId="0" fontId="17" fillId="0" borderId="1" xfId="0" applyFont="1" applyFill="1" applyBorder="1" applyAlignment="1">
      <alignment vertical="center"/>
    </xf>
    <xf numFmtId="0" fontId="42" fillId="0" borderId="1" xfId="0" applyFont="1" applyFill="1" applyBorder="1" applyAlignment="1">
      <alignment vertical="top"/>
    </xf>
    <xf numFmtId="0" fontId="17" fillId="0" borderId="2" xfId="0" applyFont="1" applyFill="1" applyBorder="1" applyAlignment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3" borderId="10" xfId="9" applyFont="1" applyFill="1" applyBorder="1" applyAlignment="1" applyProtection="1">
      <alignment horizontal="center" vertical="center"/>
    </xf>
    <xf numFmtId="0" fontId="29" fillId="3" borderId="12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right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14" fontId="17" fillId="4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19" fillId="4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4" xfId="3" applyFont="1" applyBorder="1" applyAlignment="1" applyProtection="1">
      <alignment horizontal="center" vertical="center"/>
      <protection locked="0"/>
    </xf>
    <xf numFmtId="0" fontId="17" fillId="0" borderId="34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34" fillId="4" borderId="0" xfId="3" applyFont="1" applyFill="1" applyBorder="1" applyAlignment="1">
      <alignment horizontal="left" vertical="center" wrapText="1"/>
    </xf>
    <xf numFmtId="0" fontId="17" fillId="4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54</xdr:row>
      <xdr:rowOff>171450</xdr:rowOff>
    </xdr:from>
    <xdr:to>
      <xdr:col>2</xdr:col>
      <xdr:colOff>1495425</xdr:colOff>
      <xdr:row>54</xdr:row>
      <xdr:rowOff>171450</xdr:rowOff>
    </xdr:to>
    <xdr:cxnSp macro="">
      <xdr:nvCxnSpPr>
        <xdr:cNvPr id="3" name="Straight Connector 2"/>
        <xdr:cNvCxnSpPr/>
      </xdr:nvCxnSpPr>
      <xdr:spPr>
        <a:xfrm>
          <a:off x="1885950" y="98107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375</xdr:row>
      <xdr:rowOff>171450</xdr:rowOff>
    </xdr:from>
    <xdr:to>
      <xdr:col>2</xdr:col>
      <xdr:colOff>1495425</xdr:colOff>
      <xdr:row>375</xdr:row>
      <xdr:rowOff>171450</xdr:rowOff>
    </xdr:to>
    <xdr:cxnSp macro="">
      <xdr:nvCxnSpPr>
        <xdr:cNvPr id="4" name="Straight Connector 3"/>
        <xdr:cNvCxnSpPr/>
      </xdr:nvCxnSpPr>
      <xdr:spPr>
        <a:xfrm>
          <a:off x="1885950" y="6186201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203</xdr:row>
      <xdr:rowOff>171450</xdr:rowOff>
    </xdr:from>
    <xdr:to>
      <xdr:col>2</xdr:col>
      <xdr:colOff>1495425</xdr:colOff>
      <xdr:row>203</xdr:row>
      <xdr:rowOff>171450</xdr:rowOff>
    </xdr:to>
    <xdr:cxnSp macro="">
      <xdr:nvCxnSpPr>
        <xdr:cNvPr id="5" name="Straight Connector 4"/>
        <xdr:cNvCxnSpPr/>
      </xdr:nvCxnSpPr>
      <xdr:spPr>
        <a:xfrm>
          <a:off x="1800225" y="39604950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98</xdr:row>
      <xdr:rowOff>171450</xdr:rowOff>
    </xdr:from>
    <xdr:to>
      <xdr:col>2</xdr:col>
      <xdr:colOff>1495425</xdr:colOff>
      <xdr:row>98</xdr:row>
      <xdr:rowOff>171450</xdr:rowOff>
    </xdr:to>
    <xdr:cxnSp macro="">
      <xdr:nvCxnSpPr>
        <xdr:cNvPr id="6" name="Straight Connector 5"/>
        <xdr:cNvCxnSpPr/>
      </xdr:nvCxnSpPr>
      <xdr:spPr>
        <a:xfrm>
          <a:off x="1800225" y="19602450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203</xdr:row>
      <xdr:rowOff>171450</xdr:rowOff>
    </xdr:from>
    <xdr:to>
      <xdr:col>2</xdr:col>
      <xdr:colOff>1495425</xdr:colOff>
      <xdr:row>203</xdr:row>
      <xdr:rowOff>171450</xdr:rowOff>
    </xdr:to>
    <xdr:cxnSp macro="">
      <xdr:nvCxnSpPr>
        <xdr:cNvPr id="7" name="Straight Connector 6"/>
        <xdr:cNvCxnSpPr/>
      </xdr:nvCxnSpPr>
      <xdr:spPr>
        <a:xfrm>
          <a:off x="1800225" y="11215687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98</xdr:row>
      <xdr:rowOff>171450</xdr:rowOff>
    </xdr:from>
    <xdr:to>
      <xdr:col>2</xdr:col>
      <xdr:colOff>1495425</xdr:colOff>
      <xdr:row>98</xdr:row>
      <xdr:rowOff>171450</xdr:rowOff>
    </xdr:to>
    <xdr:cxnSp macro="">
      <xdr:nvCxnSpPr>
        <xdr:cNvPr id="8" name="Straight Connector 7"/>
        <xdr:cNvCxnSpPr/>
      </xdr:nvCxnSpPr>
      <xdr:spPr>
        <a:xfrm>
          <a:off x="1800225" y="9215437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203</xdr:row>
      <xdr:rowOff>171450</xdr:rowOff>
    </xdr:from>
    <xdr:to>
      <xdr:col>2</xdr:col>
      <xdr:colOff>1495425</xdr:colOff>
      <xdr:row>203</xdr:row>
      <xdr:rowOff>171450</xdr:rowOff>
    </xdr:to>
    <xdr:cxnSp macro="">
      <xdr:nvCxnSpPr>
        <xdr:cNvPr id="9" name="Straight Connector 8"/>
        <xdr:cNvCxnSpPr/>
      </xdr:nvCxnSpPr>
      <xdr:spPr>
        <a:xfrm>
          <a:off x="1800225" y="11215687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98</xdr:row>
      <xdr:rowOff>171450</xdr:rowOff>
    </xdr:from>
    <xdr:to>
      <xdr:col>2</xdr:col>
      <xdr:colOff>1495425</xdr:colOff>
      <xdr:row>98</xdr:row>
      <xdr:rowOff>171450</xdr:rowOff>
    </xdr:to>
    <xdr:cxnSp macro="">
      <xdr:nvCxnSpPr>
        <xdr:cNvPr id="10" name="Straight Connector 9"/>
        <xdr:cNvCxnSpPr/>
      </xdr:nvCxnSpPr>
      <xdr:spPr>
        <a:xfrm>
          <a:off x="1800225" y="9215437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6" name="Straight Connector 5"/>
        <xdr:cNvCxnSpPr/>
      </xdr:nvCxnSpPr>
      <xdr:spPr>
        <a:xfrm>
          <a:off x="3810519" y="18288000"/>
          <a:ext cx="29162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31</xdr:row>
      <xdr:rowOff>180975</xdr:rowOff>
    </xdr:from>
    <xdr:to>
      <xdr:col>2</xdr:col>
      <xdr:colOff>554556</xdr:colOff>
      <xdr:row>31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390</xdr:row>
      <xdr:rowOff>171450</xdr:rowOff>
    </xdr:from>
    <xdr:to>
      <xdr:col>2</xdr:col>
      <xdr:colOff>1495425</xdr:colOff>
      <xdr:row>390</xdr:row>
      <xdr:rowOff>171450</xdr:rowOff>
    </xdr:to>
    <xdr:cxnSp macro="">
      <xdr:nvCxnSpPr>
        <xdr:cNvPr id="5" name="Straight Connector 4"/>
        <xdr:cNvCxnSpPr/>
      </xdr:nvCxnSpPr>
      <xdr:spPr>
        <a:xfrm>
          <a:off x="1752600" y="619648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34</xdr:row>
      <xdr:rowOff>4082</xdr:rowOff>
    </xdr:from>
    <xdr:to>
      <xdr:col>5</xdr:col>
      <xdr:colOff>110219</xdr:colOff>
      <xdr:row>34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ino/2018/evropa-2018/nino-ianvari-2019/&#4321;&#4304;&#4318;&#4320;&#4308;&#4310;&#4312;&#4307;&#4308;&#4316;&#4322;&#4317;%20&#4304;&#4320;&#4329;&#4308;&#4309;&#4316;&#4308;&#4305;&#4312;-01,08,2018/&#4315;&#4311;&#4314;&#4312;&#4304;&#4316;&#4312;%2001,08,2018-14,11,2018-&#4325;&#4317;&#4312;&#4304;&#4309;&#4304;/&#4304;&#4316;&#4306;&#4304;&#4320;&#4312;&#4328;&#4312;-&#4315;&#4317;&#4331;&#4320;&#4304;&#4317;&#4305;&#4304;%20&#4311;&#4304;&#4309;&#4312;&#4321;&#4323;&#4324;&#4304;&#4314;&#4312;%20&#4321;&#4304;&#4325;&#4304;&#4320;&#4311;&#4309;&#4308;&#4314;&#4317;&#4321;&#4311;&#4309;&#4312;&#4321;-2018%20&#4332;%20&#4306;&#4304;&#4308;&#4320;&#4311;&#4312;&#4304;&#4316;&#4308;&#4305;&#4323;&#4314;&#4312;%20gasagzavn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08/01/2018-11/14/2018</v>
          </cell>
        </row>
        <row r="5">
          <cell r="A5" t="str">
            <v>მპგ "მოძრაობა თავისუფალი საქართველოსთვის"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0"/>
  <sheetViews>
    <sheetView showGridLines="0" tabSelected="1" view="pageBreakPreview" zoomScale="78" zoomScaleNormal="100" zoomScaleSheetLayoutView="78" workbookViewId="0">
      <selection activeCell="D9" sqref="D9:D19"/>
    </sheetView>
  </sheetViews>
  <sheetFormatPr defaultRowHeight="15" x14ac:dyDescent="0.2"/>
  <cols>
    <col min="1" max="1" width="6.28515625" style="214" bestFit="1" customWidth="1"/>
    <col min="2" max="2" width="13.140625" style="214" customWidth="1"/>
    <col min="3" max="3" width="26.7109375" style="214" bestFit="1" customWidth="1"/>
    <col min="4" max="4" width="15.140625" style="214" customWidth="1"/>
    <col min="5" max="5" width="24.5703125" style="214" customWidth="1"/>
    <col min="6" max="6" width="29.85546875" style="215" customWidth="1"/>
    <col min="7" max="7" width="26.85546875" style="215" bestFit="1" customWidth="1"/>
    <col min="8" max="8" width="19.140625" style="215" customWidth="1"/>
    <col min="9" max="9" width="54.7109375" style="214" customWidth="1"/>
    <col min="10" max="10" width="17.42578125" style="214" customWidth="1"/>
    <col min="11" max="11" width="13.140625" style="214" bestFit="1" customWidth="1"/>
    <col min="12" max="12" width="15.28515625" style="214" customWidth="1"/>
    <col min="13" max="16384" width="9.140625" style="214"/>
  </cols>
  <sheetData>
    <row r="1" spans="1:12" s="225" customFormat="1" x14ac:dyDescent="0.2">
      <c r="A1" s="275" t="s">
        <v>301</v>
      </c>
      <c r="B1" s="264"/>
      <c r="C1" s="264"/>
      <c r="D1" s="264"/>
      <c r="E1" s="265"/>
      <c r="F1" s="259"/>
      <c r="G1" s="265"/>
      <c r="H1" s="274"/>
      <c r="I1" s="264"/>
      <c r="J1" s="265"/>
      <c r="K1" s="265"/>
      <c r="L1" s="273" t="s">
        <v>109</v>
      </c>
    </row>
    <row r="2" spans="1:12" s="225" customFormat="1" x14ac:dyDescent="0.2">
      <c r="A2" s="272" t="s">
        <v>140</v>
      </c>
      <c r="B2" s="264"/>
      <c r="C2" s="264"/>
      <c r="D2" s="264"/>
      <c r="E2" s="265"/>
      <c r="F2" s="259"/>
      <c r="G2" s="265"/>
      <c r="H2" s="271"/>
      <c r="I2" s="264"/>
      <c r="J2" s="265"/>
      <c r="K2" s="265"/>
      <c r="L2" s="440" t="s">
        <v>944</v>
      </c>
    </row>
    <row r="3" spans="1:12" s="225" customFormat="1" x14ac:dyDescent="0.2">
      <c r="A3" s="270"/>
      <c r="B3" s="264"/>
      <c r="C3" s="269"/>
      <c r="D3" s="268"/>
      <c r="E3" s="265"/>
      <c r="F3" s="267"/>
      <c r="G3" s="265"/>
      <c r="H3" s="265"/>
      <c r="I3" s="259"/>
      <c r="J3" s="264"/>
      <c r="K3" s="264"/>
      <c r="L3" s="263"/>
    </row>
    <row r="4" spans="1:12" s="225" customFormat="1" x14ac:dyDescent="0.2">
      <c r="A4" s="298" t="s">
        <v>269</v>
      </c>
      <c r="B4" s="259"/>
      <c r="C4" s="259"/>
      <c r="D4" s="305"/>
      <c r="E4" s="306"/>
      <c r="F4" s="266"/>
      <c r="G4" s="265"/>
      <c r="H4" s="307"/>
      <c r="I4" s="306"/>
      <c r="J4" s="264"/>
      <c r="K4" s="265"/>
      <c r="L4" s="263"/>
    </row>
    <row r="5" spans="1:12" s="225" customFormat="1" ht="15.75" thickBot="1" x14ac:dyDescent="0.25">
      <c r="A5" s="634" t="s">
        <v>647</v>
      </c>
      <c r="B5" s="634"/>
      <c r="C5" s="634"/>
      <c r="D5" s="634"/>
      <c r="E5" s="634"/>
      <c r="F5" s="634"/>
      <c r="G5" s="266"/>
      <c r="H5" s="266"/>
      <c r="I5" s="265"/>
      <c r="J5" s="264"/>
      <c r="K5" s="264"/>
      <c r="L5" s="263"/>
    </row>
    <row r="6" spans="1:12" ht="15.75" thickBot="1" x14ac:dyDescent="0.25">
      <c r="A6" s="262"/>
      <c r="B6" s="261"/>
      <c r="C6" s="260"/>
      <c r="D6" s="260"/>
      <c r="E6" s="260"/>
      <c r="F6" s="259"/>
      <c r="G6" s="259"/>
      <c r="H6" s="259"/>
      <c r="I6" s="637" t="s">
        <v>437</v>
      </c>
      <c r="J6" s="638"/>
      <c r="K6" s="639"/>
      <c r="L6" s="258"/>
    </row>
    <row r="7" spans="1:12" s="250" customFormat="1" ht="51.75" thickBot="1" x14ac:dyDescent="0.25">
      <c r="A7" s="257" t="s">
        <v>64</v>
      </c>
      <c r="B7" s="256" t="s">
        <v>141</v>
      </c>
      <c r="C7" s="256" t="s">
        <v>436</v>
      </c>
      <c r="D7" s="255" t="s">
        <v>275</v>
      </c>
      <c r="E7" s="441" t="s">
        <v>435</v>
      </c>
      <c r="F7" s="442" t="s">
        <v>434</v>
      </c>
      <c r="G7" s="443" t="s">
        <v>228</v>
      </c>
      <c r="H7" s="444" t="s">
        <v>225</v>
      </c>
      <c r="I7" s="254" t="s">
        <v>433</v>
      </c>
      <c r="J7" s="253" t="s">
        <v>272</v>
      </c>
      <c r="K7" s="252" t="s">
        <v>229</v>
      </c>
      <c r="L7" s="251" t="s">
        <v>230</v>
      </c>
    </row>
    <row r="8" spans="1:12" s="246" customFormat="1" ht="15.75" thickBot="1" x14ac:dyDescent="0.25">
      <c r="A8" s="613">
        <v>1</v>
      </c>
      <c r="B8" s="614">
        <v>2</v>
      </c>
      <c r="C8" s="615">
        <v>3</v>
      </c>
      <c r="D8" s="615">
        <v>4</v>
      </c>
      <c r="E8" s="613">
        <v>5</v>
      </c>
      <c r="F8" s="614">
        <v>6</v>
      </c>
      <c r="G8" s="615">
        <v>7</v>
      </c>
      <c r="H8" s="614">
        <v>8</v>
      </c>
      <c r="I8" s="613">
        <v>9</v>
      </c>
      <c r="J8" s="249">
        <v>10</v>
      </c>
      <c r="K8" s="248">
        <v>11</v>
      </c>
      <c r="L8" s="247">
        <v>12</v>
      </c>
    </row>
    <row r="9" spans="1:12" s="418" customFormat="1" ht="28.5" customHeight="1" x14ac:dyDescent="0.3">
      <c r="A9" s="619">
        <v>1</v>
      </c>
      <c r="B9" s="620" t="s">
        <v>1455</v>
      </c>
      <c r="C9" s="621" t="s">
        <v>1461</v>
      </c>
      <c r="D9" s="620" t="s">
        <v>1467</v>
      </c>
      <c r="E9" s="620" t="s">
        <v>1456</v>
      </c>
      <c r="F9" s="624" t="s">
        <v>1462</v>
      </c>
      <c r="G9" s="372"/>
      <c r="H9" s="398"/>
      <c r="I9" s="622" t="s">
        <v>1469</v>
      </c>
      <c r="J9" s="415"/>
      <c r="K9" s="416"/>
      <c r="L9" s="417" t="s">
        <v>1487</v>
      </c>
    </row>
    <row r="10" spans="1:12" ht="28.5" customHeight="1" x14ac:dyDescent="0.2">
      <c r="A10" s="623">
        <v>2</v>
      </c>
      <c r="B10" s="620" t="s">
        <v>1455</v>
      </c>
      <c r="C10" s="621" t="s">
        <v>1461</v>
      </c>
      <c r="D10" s="620" t="s">
        <v>1468</v>
      </c>
      <c r="E10" s="620" t="s">
        <v>1457</v>
      </c>
      <c r="F10" s="624" t="s">
        <v>1463</v>
      </c>
      <c r="G10" s="625"/>
      <c r="H10" s="241"/>
      <c r="I10" s="622" t="s">
        <v>1470</v>
      </c>
      <c r="J10" s="239"/>
      <c r="K10" s="238"/>
      <c r="L10" s="417" t="s">
        <v>1487</v>
      </c>
    </row>
    <row r="11" spans="1:12" ht="28.5" customHeight="1" x14ac:dyDescent="0.2">
      <c r="A11" s="619">
        <v>3</v>
      </c>
      <c r="B11" s="620" t="s">
        <v>1455</v>
      </c>
      <c r="C11" s="621" t="s">
        <v>1461</v>
      </c>
      <c r="D11" s="620" t="s">
        <v>1467</v>
      </c>
      <c r="E11" s="620" t="s">
        <v>1458</v>
      </c>
      <c r="F11" s="624" t="s">
        <v>1464</v>
      </c>
      <c r="G11" s="625"/>
      <c r="H11" s="241"/>
      <c r="I11" s="622" t="s">
        <v>1471</v>
      </c>
      <c r="J11" s="239"/>
      <c r="K11" s="238"/>
      <c r="L11" s="417" t="s">
        <v>1487</v>
      </c>
    </row>
    <row r="12" spans="1:12" ht="28.5" customHeight="1" x14ac:dyDescent="0.2">
      <c r="A12" s="623">
        <v>4</v>
      </c>
      <c r="B12" s="620" t="s">
        <v>1455</v>
      </c>
      <c r="C12" s="621" t="s">
        <v>1461</v>
      </c>
      <c r="D12" s="620" t="s">
        <v>1467</v>
      </c>
      <c r="E12" s="620" t="s">
        <v>1459</v>
      </c>
      <c r="F12" s="624" t="s">
        <v>1465</v>
      </c>
      <c r="G12" s="625"/>
      <c r="H12" s="241"/>
      <c r="I12" s="622" t="s">
        <v>1472</v>
      </c>
      <c r="J12" s="239"/>
      <c r="K12" s="238"/>
      <c r="L12" s="417" t="s">
        <v>1487</v>
      </c>
    </row>
    <row r="13" spans="1:12" ht="28.5" customHeight="1" x14ac:dyDescent="0.2">
      <c r="A13" s="619">
        <v>5</v>
      </c>
      <c r="B13" s="620" t="s">
        <v>1455</v>
      </c>
      <c r="C13" s="621" t="s">
        <v>1461</v>
      </c>
      <c r="D13" s="620" t="s">
        <v>1467</v>
      </c>
      <c r="E13" s="620" t="s">
        <v>1460</v>
      </c>
      <c r="F13" s="624" t="s">
        <v>1466</v>
      </c>
      <c r="G13" s="625"/>
      <c r="H13" s="241"/>
      <c r="I13" s="622" t="s">
        <v>1473</v>
      </c>
      <c r="J13" s="239"/>
      <c r="K13" s="238"/>
      <c r="L13" s="417" t="s">
        <v>1487</v>
      </c>
    </row>
    <row r="14" spans="1:12" ht="28.5" customHeight="1" x14ac:dyDescent="0.2">
      <c r="A14" s="623">
        <v>6</v>
      </c>
      <c r="B14" s="620" t="s">
        <v>1474</v>
      </c>
      <c r="C14" s="621" t="s">
        <v>1461</v>
      </c>
      <c r="D14" s="620" t="s">
        <v>1475</v>
      </c>
      <c r="E14" s="620" t="s">
        <v>1460</v>
      </c>
      <c r="F14" s="620" t="s">
        <v>1466</v>
      </c>
      <c r="G14" s="625"/>
      <c r="H14" s="241"/>
      <c r="I14" s="622" t="s">
        <v>1477</v>
      </c>
      <c r="J14" s="239"/>
      <c r="K14" s="238"/>
      <c r="L14" s="417" t="s">
        <v>1487</v>
      </c>
    </row>
    <row r="15" spans="1:12" ht="28.5" customHeight="1" x14ac:dyDescent="0.2">
      <c r="A15" s="619">
        <v>7</v>
      </c>
      <c r="B15" s="620" t="s">
        <v>1474</v>
      </c>
      <c r="C15" s="621" t="s">
        <v>1461</v>
      </c>
      <c r="D15" s="620" t="s">
        <v>1475</v>
      </c>
      <c r="E15" s="620" t="s">
        <v>1459</v>
      </c>
      <c r="F15" s="620" t="s">
        <v>1465</v>
      </c>
      <c r="G15" s="625"/>
      <c r="H15" s="241"/>
      <c r="I15" s="622" t="s">
        <v>1478</v>
      </c>
      <c r="J15" s="239"/>
      <c r="K15" s="238"/>
      <c r="L15" s="417" t="s">
        <v>1487</v>
      </c>
    </row>
    <row r="16" spans="1:12" ht="28.5" customHeight="1" x14ac:dyDescent="0.2">
      <c r="A16" s="623">
        <v>8</v>
      </c>
      <c r="B16" s="620" t="s">
        <v>1474</v>
      </c>
      <c r="C16" s="621" t="s">
        <v>1461</v>
      </c>
      <c r="D16" s="620" t="s">
        <v>1475</v>
      </c>
      <c r="E16" s="620" t="s">
        <v>1458</v>
      </c>
      <c r="F16" s="620" t="s">
        <v>1464</v>
      </c>
      <c r="G16" s="625"/>
      <c r="H16" s="241"/>
      <c r="I16" s="622" t="s">
        <v>1479</v>
      </c>
      <c r="J16" s="239"/>
      <c r="K16" s="238"/>
      <c r="L16" s="417" t="s">
        <v>1487</v>
      </c>
    </row>
    <row r="17" spans="1:12" ht="28.5" customHeight="1" x14ac:dyDescent="0.2">
      <c r="A17" s="619">
        <v>9</v>
      </c>
      <c r="B17" s="620" t="s">
        <v>1474</v>
      </c>
      <c r="C17" s="621" t="s">
        <v>1461</v>
      </c>
      <c r="D17" s="620" t="s">
        <v>1476</v>
      </c>
      <c r="E17" s="620" t="s">
        <v>1457</v>
      </c>
      <c r="F17" s="620" t="s">
        <v>1463</v>
      </c>
      <c r="G17" s="625"/>
      <c r="H17" s="241"/>
      <c r="I17" s="622" t="s">
        <v>1480</v>
      </c>
      <c r="J17" s="239"/>
      <c r="K17" s="238"/>
      <c r="L17" s="417" t="s">
        <v>1487</v>
      </c>
    </row>
    <row r="18" spans="1:12" ht="28.5" customHeight="1" x14ac:dyDescent="0.2">
      <c r="A18" s="623">
        <v>10</v>
      </c>
      <c r="B18" s="620" t="s">
        <v>1474</v>
      </c>
      <c r="C18" s="621" t="s">
        <v>1461</v>
      </c>
      <c r="D18" s="620" t="s">
        <v>1475</v>
      </c>
      <c r="E18" s="620" t="s">
        <v>1456</v>
      </c>
      <c r="F18" s="620" t="s">
        <v>1462</v>
      </c>
      <c r="G18" s="625"/>
      <c r="H18" s="241"/>
      <c r="I18" s="622" t="s">
        <v>1481</v>
      </c>
      <c r="J18" s="239"/>
      <c r="K18" s="238"/>
      <c r="L18" s="417" t="s">
        <v>1487</v>
      </c>
    </row>
    <row r="19" spans="1:12" ht="38.25" x14ac:dyDescent="0.2">
      <c r="A19" s="619">
        <v>11</v>
      </c>
      <c r="B19" s="620" t="s">
        <v>1482</v>
      </c>
      <c r="C19" s="621" t="s">
        <v>1461</v>
      </c>
      <c r="D19" s="620" t="s">
        <v>1485</v>
      </c>
      <c r="E19" s="620" t="s">
        <v>1483</v>
      </c>
      <c r="F19" s="620" t="s">
        <v>1484</v>
      </c>
      <c r="G19" s="626"/>
      <c r="H19" s="618"/>
      <c r="I19" s="612" t="s">
        <v>1486</v>
      </c>
      <c r="J19" s="239"/>
      <c r="K19" s="238"/>
      <c r="L19" s="417" t="s">
        <v>1487</v>
      </c>
    </row>
    <row r="20" spans="1:12" x14ac:dyDescent="0.2">
      <c r="A20" s="623">
        <v>12</v>
      </c>
      <c r="B20" s="245"/>
      <c r="C20" s="244"/>
      <c r="D20" s="616"/>
      <c r="E20" s="617"/>
      <c r="F20" s="618"/>
      <c r="G20" s="241"/>
      <c r="H20" s="241"/>
      <c r="I20" s="240"/>
      <c r="J20" s="239"/>
      <c r="K20" s="238"/>
      <c r="L20" s="237"/>
    </row>
    <row r="21" spans="1:12" x14ac:dyDescent="0.2">
      <c r="A21" s="619">
        <v>13</v>
      </c>
      <c r="B21" s="245"/>
      <c r="C21" s="244"/>
      <c r="D21" s="243"/>
      <c r="E21" s="242"/>
      <c r="F21" s="241"/>
      <c r="G21" s="241"/>
      <c r="H21" s="241"/>
      <c r="I21" s="240"/>
      <c r="J21" s="239"/>
      <c r="K21" s="238"/>
      <c r="L21" s="237"/>
    </row>
    <row r="22" spans="1:12" x14ac:dyDescent="0.2">
      <c r="A22" s="623">
        <v>14</v>
      </c>
      <c r="B22" s="245"/>
      <c r="C22" s="244"/>
      <c r="D22" s="243"/>
      <c r="E22" s="242"/>
      <c r="F22" s="241"/>
      <c r="G22" s="241"/>
      <c r="H22" s="241"/>
      <c r="I22" s="240"/>
      <c r="J22" s="239"/>
      <c r="K22" s="238"/>
      <c r="L22" s="237"/>
    </row>
    <row r="23" spans="1:12" x14ac:dyDescent="0.2">
      <c r="A23" s="619">
        <v>15</v>
      </c>
      <c r="B23" s="245"/>
      <c r="C23" s="244"/>
      <c r="D23" s="243"/>
      <c r="E23" s="242"/>
      <c r="F23" s="241"/>
      <c r="G23" s="241"/>
      <c r="H23" s="241"/>
      <c r="I23" s="240"/>
      <c r="J23" s="239"/>
      <c r="K23" s="238"/>
      <c r="L23" s="237"/>
    </row>
    <row r="24" spans="1:12" x14ac:dyDescent="0.2">
      <c r="A24" s="623">
        <v>16</v>
      </c>
      <c r="B24" s="245"/>
      <c r="C24" s="244"/>
      <c r="D24" s="243"/>
      <c r="E24" s="242"/>
      <c r="F24" s="241"/>
      <c r="G24" s="241"/>
      <c r="H24" s="241"/>
      <c r="I24" s="240"/>
      <c r="J24" s="239"/>
      <c r="K24" s="238"/>
      <c r="L24" s="237"/>
    </row>
    <row r="25" spans="1:12" x14ac:dyDescent="0.2">
      <c r="A25" s="619">
        <v>17</v>
      </c>
      <c r="B25" s="245"/>
      <c r="C25" s="244"/>
      <c r="D25" s="243"/>
      <c r="E25" s="242"/>
      <c r="F25" s="241"/>
      <c r="G25" s="241"/>
      <c r="H25" s="241"/>
      <c r="I25" s="240"/>
      <c r="J25" s="239"/>
      <c r="K25" s="238"/>
      <c r="L25" s="237"/>
    </row>
    <row r="26" spans="1:12" x14ac:dyDescent="0.2">
      <c r="A26" s="623">
        <v>18</v>
      </c>
      <c r="B26" s="245"/>
      <c r="C26" s="244"/>
      <c r="D26" s="243"/>
      <c r="E26" s="242"/>
      <c r="F26" s="241"/>
      <c r="G26" s="241"/>
      <c r="H26" s="241"/>
      <c r="I26" s="240"/>
      <c r="J26" s="239"/>
      <c r="K26" s="238"/>
      <c r="L26" s="237"/>
    </row>
    <row r="27" spans="1:12" x14ac:dyDescent="0.2">
      <c r="A27" s="619">
        <v>19</v>
      </c>
      <c r="B27" s="245"/>
      <c r="C27" s="244"/>
      <c r="D27" s="243"/>
      <c r="E27" s="242"/>
      <c r="F27" s="241"/>
      <c r="G27" s="241"/>
      <c r="H27" s="241"/>
      <c r="I27" s="240"/>
      <c r="J27" s="239"/>
      <c r="K27" s="238"/>
      <c r="L27" s="237"/>
    </row>
    <row r="28" spans="1:12" ht="15.75" thickBot="1" x14ac:dyDescent="0.25">
      <c r="A28" s="236" t="s">
        <v>271</v>
      </c>
      <c r="B28" s="235"/>
      <c r="C28" s="234"/>
      <c r="D28" s="233"/>
      <c r="E28" s="232"/>
      <c r="F28" s="231"/>
      <c r="G28" s="231"/>
      <c r="H28" s="231"/>
      <c r="I28" s="230"/>
      <c r="J28" s="229"/>
      <c r="K28" s="228"/>
      <c r="L28" s="227"/>
    </row>
    <row r="29" spans="1:12" x14ac:dyDescent="0.2">
      <c r="A29" s="217"/>
      <c r="B29" s="218"/>
      <c r="C29" s="217"/>
      <c r="D29" s="218"/>
      <c r="E29" s="217"/>
      <c r="F29" s="218"/>
      <c r="G29" s="217"/>
      <c r="H29" s="218"/>
      <c r="I29" s="217"/>
      <c r="J29" s="218"/>
      <c r="K29" s="217"/>
      <c r="L29" s="218"/>
    </row>
    <row r="30" spans="1:12" x14ac:dyDescent="0.2">
      <c r="A30" s="217"/>
      <c r="B30" s="224"/>
      <c r="C30" s="217"/>
      <c r="D30" s="224"/>
      <c r="E30" s="217"/>
      <c r="F30" s="224"/>
      <c r="G30" s="217"/>
      <c r="H30" s="224"/>
      <c r="I30" s="217"/>
      <c r="J30" s="224"/>
      <c r="K30" s="217"/>
      <c r="L30" s="224"/>
    </row>
    <row r="31" spans="1:12" s="225" customFormat="1" x14ac:dyDescent="0.2">
      <c r="A31" s="636" t="s">
        <v>399</v>
      </c>
      <c r="B31" s="636"/>
      <c r="C31" s="636"/>
      <c r="D31" s="636"/>
      <c r="E31" s="636"/>
      <c r="F31" s="636"/>
      <c r="G31" s="636"/>
      <c r="H31" s="636"/>
      <c r="I31" s="636"/>
      <c r="J31" s="636"/>
      <c r="K31" s="636"/>
      <c r="L31" s="636"/>
    </row>
    <row r="32" spans="1:12" s="226" customFormat="1" ht="12.75" x14ac:dyDescent="0.2">
      <c r="A32" s="636" t="s">
        <v>432</v>
      </c>
      <c r="B32" s="636"/>
      <c r="C32" s="636"/>
      <c r="D32" s="636"/>
      <c r="E32" s="636"/>
      <c r="F32" s="636"/>
      <c r="G32" s="636"/>
      <c r="H32" s="636"/>
      <c r="I32" s="636"/>
      <c r="J32" s="636"/>
      <c r="K32" s="636"/>
      <c r="L32" s="636"/>
    </row>
    <row r="33" spans="1:12" s="226" customFormat="1" ht="12.75" x14ac:dyDescent="0.2">
      <c r="A33" s="636"/>
      <c r="B33" s="636"/>
      <c r="C33" s="636"/>
      <c r="D33" s="636"/>
      <c r="E33" s="636"/>
      <c r="F33" s="636"/>
      <c r="G33" s="636"/>
      <c r="H33" s="636"/>
      <c r="I33" s="636"/>
      <c r="J33" s="636"/>
      <c r="K33" s="636"/>
      <c r="L33" s="636"/>
    </row>
    <row r="34" spans="1:12" s="225" customFormat="1" x14ac:dyDescent="0.2">
      <c r="A34" s="636" t="s">
        <v>431</v>
      </c>
      <c r="B34" s="636"/>
      <c r="C34" s="636"/>
      <c r="D34" s="636"/>
      <c r="E34" s="636"/>
      <c r="F34" s="636"/>
      <c r="G34" s="636"/>
      <c r="H34" s="636"/>
      <c r="I34" s="636"/>
      <c r="J34" s="636"/>
      <c r="K34" s="636"/>
      <c r="L34" s="636"/>
    </row>
    <row r="35" spans="1:12" s="225" customFormat="1" x14ac:dyDescent="0.2">
      <c r="A35" s="636"/>
      <c r="B35" s="636"/>
      <c r="C35" s="636"/>
      <c r="D35" s="636"/>
      <c r="E35" s="636"/>
      <c r="F35" s="636"/>
      <c r="G35" s="636"/>
      <c r="H35" s="636"/>
      <c r="I35" s="636"/>
      <c r="J35" s="636"/>
      <c r="K35" s="636"/>
      <c r="L35" s="636"/>
    </row>
    <row r="36" spans="1:12" s="225" customFormat="1" x14ac:dyDescent="0.2">
      <c r="A36" s="636" t="s">
        <v>430</v>
      </c>
      <c r="B36" s="636"/>
      <c r="C36" s="636"/>
      <c r="D36" s="636"/>
      <c r="E36" s="636"/>
      <c r="F36" s="636"/>
      <c r="G36" s="636"/>
      <c r="H36" s="636"/>
      <c r="I36" s="636"/>
      <c r="J36" s="636"/>
      <c r="K36" s="636"/>
      <c r="L36" s="636"/>
    </row>
    <row r="37" spans="1:12" s="225" customFormat="1" x14ac:dyDescent="0.2">
      <c r="A37" s="217"/>
      <c r="B37" s="218"/>
      <c r="C37" s="217"/>
      <c r="D37" s="218"/>
      <c r="E37" s="217"/>
      <c r="F37" s="218"/>
      <c r="G37" s="217"/>
      <c r="H37" s="218"/>
      <c r="I37" s="217"/>
      <c r="J37" s="218"/>
      <c r="K37" s="217"/>
      <c r="L37" s="218"/>
    </row>
    <row r="38" spans="1:12" s="225" customFormat="1" x14ac:dyDescent="0.2">
      <c r="A38" s="217"/>
      <c r="B38" s="224"/>
      <c r="C38" s="217"/>
      <c r="D38" s="224"/>
      <c r="E38" s="217"/>
      <c r="F38" s="224"/>
      <c r="G38" s="217"/>
      <c r="H38" s="224"/>
      <c r="I38" s="217"/>
      <c r="J38" s="224"/>
      <c r="K38" s="217"/>
      <c r="L38" s="224"/>
    </row>
    <row r="39" spans="1:12" s="225" customFormat="1" x14ac:dyDescent="0.2">
      <c r="A39" s="217"/>
      <c r="B39" s="218"/>
      <c r="C39" s="217"/>
      <c r="D39" s="218"/>
      <c r="E39" s="217"/>
      <c r="F39" s="218"/>
      <c r="G39" s="217"/>
      <c r="H39" s="218"/>
      <c r="I39" s="217"/>
      <c r="J39" s="218"/>
      <c r="K39" s="217"/>
      <c r="L39" s="218"/>
    </row>
    <row r="40" spans="1:12" x14ac:dyDescent="0.2">
      <c r="A40" s="217"/>
      <c r="B40" s="224"/>
      <c r="C40" s="217"/>
      <c r="D40" s="224"/>
      <c r="E40" s="217"/>
      <c r="F40" s="224"/>
      <c r="G40" s="217"/>
      <c r="H40" s="224"/>
      <c r="I40" s="217"/>
      <c r="J40" s="224"/>
      <c r="K40" s="217"/>
      <c r="L40" s="224"/>
    </row>
    <row r="41" spans="1:12" s="219" customFormat="1" x14ac:dyDescent="0.2">
      <c r="A41" s="642" t="s">
        <v>107</v>
      </c>
      <c r="B41" s="642"/>
      <c r="C41" s="218"/>
      <c r="D41" s="217"/>
      <c r="E41" s="218"/>
      <c r="F41" s="218"/>
      <c r="G41" s="217"/>
      <c r="H41" s="218"/>
      <c r="I41" s="218"/>
      <c r="J41" s="217"/>
      <c r="K41" s="218"/>
      <c r="L41" s="217"/>
    </row>
    <row r="42" spans="1:12" s="219" customFormat="1" x14ac:dyDescent="0.2">
      <c r="A42" s="218"/>
      <c r="B42" s="217"/>
      <c r="C42" s="222"/>
      <c r="D42" s="223"/>
      <c r="E42" s="222"/>
      <c r="F42" s="218"/>
      <c r="G42" s="217"/>
      <c r="H42" s="221"/>
      <c r="I42" s="218"/>
      <c r="J42" s="217"/>
      <c r="K42" s="218"/>
      <c r="L42" s="217"/>
    </row>
    <row r="43" spans="1:12" s="219" customFormat="1" ht="15" customHeight="1" x14ac:dyDescent="0.2">
      <c r="A43" s="218"/>
      <c r="B43" s="217"/>
      <c r="C43" s="635" t="s">
        <v>263</v>
      </c>
      <c r="D43" s="635"/>
      <c r="E43" s="635"/>
      <c r="F43" s="218"/>
      <c r="G43" s="217"/>
      <c r="H43" s="640" t="s">
        <v>429</v>
      </c>
      <c r="I43" s="220"/>
      <c r="J43" s="217"/>
      <c r="K43" s="218"/>
      <c r="L43" s="217"/>
    </row>
    <row r="44" spans="1:12" s="219" customFormat="1" x14ac:dyDescent="0.2">
      <c r="A44" s="218"/>
      <c r="B44" s="217"/>
      <c r="C44" s="218"/>
      <c r="D44" s="217"/>
      <c r="E44" s="218"/>
      <c r="F44" s="218"/>
      <c r="G44" s="217"/>
      <c r="H44" s="641"/>
      <c r="I44" s="220"/>
      <c r="J44" s="217"/>
      <c r="K44" s="218"/>
      <c r="L44" s="217"/>
    </row>
    <row r="45" spans="1:12" s="216" customFormat="1" x14ac:dyDescent="0.2">
      <c r="A45" s="218"/>
      <c r="B45" s="217"/>
      <c r="C45" s="635" t="s">
        <v>139</v>
      </c>
      <c r="D45" s="635"/>
      <c r="E45" s="635"/>
      <c r="F45" s="218"/>
      <c r="G45" s="217"/>
      <c r="H45" s="218"/>
      <c r="I45" s="218"/>
      <c r="J45" s="217"/>
      <c r="K45" s="218"/>
      <c r="L45" s="217"/>
    </row>
    <row r="46" spans="1:12" s="216" customFormat="1" x14ac:dyDescent="0.2">
      <c r="E46" s="214"/>
    </row>
    <row r="47" spans="1:12" s="216" customFormat="1" x14ac:dyDescent="0.2">
      <c r="E47" s="214"/>
    </row>
    <row r="48" spans="1:12" s="216" customFormat="1" x14ac:dyDescent="0.2">
      <c r="E48" s="214"/>
    </row>
    <row r="49" spans="5:5" s="216" customFormat="1" x14ac:dyDescent="0.2">
      <c r="E49" s="214"/>
    </row>
    <row r="50" spans="5:5" s="216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89"/>
  <sheetViews>
    <sheetView showGridLines="0" view="pageBreakPreview" topLeftCell="A49" zoomScale="80" zoomScaleSheetLayoutView="80" workbookViewId="0">
      <selection activeCell="C9" sqref="C9"/>
    </sheetView>
  </sheetViews>
  <sheetFormatPr defaultRowHeight="15" x14ac:dyDescent="0.3"/>
  <cols>
    <col min="1" max="1" width="15.7109375" style="348" customWidth="1"/>
    <col min="2" max="2" width="67.85546875" style="19" customWidth="1"/>
    <col min="3" max="3" width="15.7109375" style="19" customWidth="1"/>
    <col min="4" max="4" width="14.85546875" style="19" customWidth="1"/>
    <col min="5" max="16384" width="9.140625" style="19"/>
  </cols>
  <sheetData>
    <row r="1" spans="1:4" x14ac:dyDescent="0.3">
      <c r="A1" s="57" t="s">
        <v>297</v>
      </c>
      <c r="B1" s="94"/>
      <c r="C1" s="646" t="s">
        <v>109</v>
      </c>
      <c r="D1" s="646"/>
    </row>
    <row r="2" spans="1:4" x14ac:dyDescent="0.3">
      <c r="A2" s="59" t="s">
        <v>140</v>
      </c>
      <c r="B2" s="94"/>
      <c r="C2" s="661" t="str">
        <f>'ფორმა N1'!L2</f>
        <v>01/01/2019-31/12/2019</v>
      </c>
      <c r="D2" s="662"/>
    </row>
    <row r="3" spans="1:4" x14ac:dyDescent="0.3">
      <c r="A3" s="59"/>
      <c r="B3" s="94"/>
      <c r="C3" s="558"/>
      <c r="D3" s="558"/>
    </row>
    <row r="4" spans="1:4" s="2" customFormat="1" x14ac:dyDescent="0.3">
      <c r="A4" s="60" t="s">
        <v>269</v>
      </c>
      <c r="B4" s="60"/>
      <c r="C4" s="59"/>
      <c r="D4" s="59"/>
    </row>
    <row r="5" spans="1:4" s="2" customFormat="1" x14ac:dyDescent="0.3">
      <c r="A5" s="528" t="str">
        <f>'ფორმა N1'!A5</f>
        <v>მპგ "მოძრაობა თავისუფალი საქართველოსთვის"</v>
      </c>
      <c r="B5" s="85"/>
      <c r="C5" s="59"/>
      <c r="D5" s="59"/>
    </row>
    <row r="6" spans="1:4" s="2" customFormat="1" x14ac:dyDescent="0.3">
      <c r="A6" s="60"/>
      <c r="B6" s="60"/>
      <c r="C6" s="59"/>
      <c r="D6" s="59"/>
    </row>
    <row r="7" spans="1:4" s="6" customFormat="1" x14ac:dyDescent="0.3">
      <c r="A7" s="555"/>
      <c r="B7" s="555"/>
      <c r="C7" s="61"/>
      <c r="D7" s="61"/>
    </row>
    <row r="8" spans="1:4" s="6" customFormat="1" ht="33.75" customHeight="1" x14ac:dyDescent="0.3">
      <c r="A8" s="87" t="s">
        <v>64</v>
      </c>
      <c r="B8" s="62" t="s">
        <v>11</v>
      </c>
      <c r="C8" s="62" t="s">
        <v>10</v>
      </c>
      <c r="D8" s="62" t="s">
        <v>9</v>
      </c>
    </row>
    <row r="9" spans="1:4" s="9" customFormat="1" ht="18" x14ac:dyDescent="0.2">
      <c r="A9" s="189">
        <v>1</v>
      </c>
      <c r="B9" s="189" t="s">
        <v>57</v>
      </c>
      <c r="C9" s="456">
        <f>SUM(C10,C14,C54,C57,C58,C59,C76)</f>
        <v>134570.20000000001</v>
      </c>
      <c r="D9" s="456">
        <f>SUM(D10,D14,D54,D57,D58,D59,D65,D72,D73)</f>
        <v>152620.67000000001</v>
      </c>
    </row>
    <row r="10" spans="1:4" s="9" customFormat="1" ht="18" x14ac:dyDescent="0.2">
      <c r="A10" s="69">
        <v>1.1000000000000001</v>
      </c>
      <c r="B10" s="69" t="s">
        <v>58</v>
      </c>
      <c r="C10" s="445">
        <f>SUM(C11:C13)</f>
        <v>61446.62</v>
      </c>
      <c r="D10" s="445">
        <f>SUM(D11:D13)</f>
        <v>61446.62</v>
      </c>
    </row>
    <row r="11" spans="1:4" s="422" customFormat="1" ht="16.5" customHeight="1" x14ac:dyDescent="0.2">
      <c r="A11" s="70" t="s">
        <v>30</v>
      </c>
      <c r="B11" s="70" t="s">
        <v>59</v>
      </c>
      <c r="C11" s="447">
        <f>105237.5-71000</f>
        <v>34237.5</v>
      </c>
      <c r="D11" s="447">
        <f>105237.5-71000</f>
        <v>34237.5</v>
      </c>
    </row>
    <row r="12" spans="1:4" s="423" customFormat="1" ht="16.5" customHeight="1" x14ac:dyDescent="0.3">
      <c r="A12" s="70" t="s">
        <v>31</v>
      </c>
      <c r="B12" s="70" t="s">
        <v>0</v>
      </c>
      <c r="C12" s="447">
        <v>8075.52</v>
      </c>
      <c r="D12" s="447">
        <v>8075.52</v>
      </c>
    </row>
    <row r="13" spans="1:4" s="423" customFormat="1" ht="16.5" customHeight="1" x14ac:dyDescent="0.3">
      <c r="A13" s="457" t="s">
        <v>481</v>
      </c>
      <c r="B13" s="458" t="s">
        <v>483</v>
      </c>
      <c r="C13" s="458">
        <v>19133.599999999999</v>
      </c>
      <c r="D13" s="458">
        <v>19133.599999999999</v>
      </c>
    </row>
    <row r="14" spans="1:4" x14ac:dyDescent="0.3">
      <c r="A14" s="69">
        <v>1.2</v>
      </c>
      <c r="B14" s="69" t="s">
        <v>60</v>
      </c>
      <c r="C14" s="445">
        <f>SUM(C15,C18,C30:C33,C36,C37,C44,C45,C46,C47,C48,C52,C53)</f>
        <v>71296.040000000008</v>
      </c>
      <c r="D14" s="445">
        <f>SUM(D15,D18,D30:D33,D36,D37,D44,D45,D46,D47,D48,D52,D53)</f>
        <v>84935.27</v>
      </c>
    </row>
    <row r="15" spans="1:4" x14ac:dyDescent="0.3">
      <c r="A15" s="70" t="s">
        <v>32</v>
      </c>
      <c r="B15" s="70" t="s">
        <v>1</v>
      </c>
      <c r="C15" s="446">
        <f>SUM(C16:C17)</f>
        <v>0</v>
      </c>
      <c r="D15" s="446">
        <f>SUM(D16:D17)</f>
        <v>0</v>
      </c>
    </row>
    <row r="16" spans="1:4" s="423" customFormat="1" ht="17.25" customHeight="1" x14ac:dyDescent="0.3">
      <c r="A16" s="79" t="s">
        <v>98</v>
      </c>
      <c r="B16" s="79" t="s">
        <v>61</v>
      </c>
      <c r="C16" s="460"/>
      <c r="D16" s="460"/>
    </row>
    <row r="17" spans="1:4" ht="17.25" customHeight="1" x14ac:dyDescent="0.3">
      <c r="A17" s="79" t="s">
        <v>99</v>
      </c>
      <c r="B17" s="79" t="s">
        <v>62</v>
      </c>
      <c r="C17" s="459"/>
      <c r="D17" s="460"/>
    </row>
    <row r="18" spans="1:4" x14ac:dyDescent="0.3">
      <c r="A18" s="70" t="s">
        <v>33</v>
      </c>
      <c r="B18" s="70" t="s">
        <v>2</v>
      </c>
      <c r="C18" s="446">
        <f>SUM(C19:C24,C29)</f>
        <v>3083.04</v>
      </c>
      <c r="D18" s="446">
        <f>SUM(D19:D24,D29)</f>
        <v>3476.2700000000004</v>
      </c>
    </row>
    <row r="19" spans="1:4" s="523" customFormat="1" ht="30" x14ac:dyDescent="0.3">
      <c r="A19" s="79" t="s">
        <v>12</v>
      </c>
      <c r="B19" s="79" t="s">
        <v>245</v>
      </c>
      <c r="C19" s="32">
        <v>71</v>
      </c>
      <c r="D19" s="591">
        <v>71</v>
      </c>
    </row>
    <row r="20" spans="1:4" x14ac:dyDescent="0.3">
      <c r="A20" s="79" t="s">
        <v>13</v>
      </c>
      <c r="B20" s="79" t="s">
        <v>14</v>
      </c>
      <c r="C20" s="32"/>
      <c r="D20" s="33"/>
    </row>
    <row r="21" spans="1:4" ht="30" x14ac:dyDescent="0.3">
      <c r="A21" s="79" t="s">
        <v>276</v>
      </c>
      <c r="B21" s="79" t="s">
        <v>22</v>
      </c>
      <c r="C21" s="32"/>
      <c r="D21" s="34"/>
    </row>
    <row r="22" spans="1:4" s="523" customFormat="1" x14ac:dyDescent="0.3">
      <c r="A22" s="79" t="s">
        <v>277</v>
      </c>
      <c r="B22" s="79" t="s">
        <v>15</v>
      </c>
      <c r="C22" s="34">
        <v>2635</v>
      </c>
      <c r="D22" s="34">
        <v>2651.76</v>
      </c>
    </row>
    <row r="23" spans="1:4" x14ac:dyDescent="0.3">
      <c r="A23" s="79" t="s">
        <v>278</v>
      </c>
      <c r="B23" s="79" t="s">
        <v>16</v>
      </c>
      <c r="C23" s="32"/>
      <c r="D23" s="34"/>
    </row>
    <row r="24" spans="1:4" x14ac:dyDescent="0.3">
      <c r="A24" s="79" t="s">
        <v>279</v>
      </c>
      <c r="B24" s="79" t="s">
        <v>17</v>
      </c>
      <c r="C24" s="449">
        <f>SUM(C25:C28)</f>
        <v>189.99</v>
      </c>
      <c r="D24" s="449">
        <f>SUM(D25:D28)</f>
        <v>566.45999999999992</v>
      </c>
    </row>
    <row r="25" spans="1:4" s="523" customFormat="1" ht="16.5" customHeight="1" x14ac:dyDescent="0.3">
      <c r="A25" s="191" t="s">
        <v>280</v>
      </c>
      <c r="B25" s="191" t="s">
        <v>18</v>
      </c>
      <c r="C25" s="34">
        <v>117.2</v>
      </c>
      <c r="D25" s="34">
        <v>362.96</v>
      </c>
    </row>
    <row r="26" spans="1:4" s="523" customFormat="1" ht="16.5" customHeight="1" x14ac:dyDescent="0.3">
      <c r="A26" s="191" t="s">
        <v>281</v>
      </c>
      <c r="B26" s="191" t="s">
        <v>19</v>
      </c>
      <c r="C26" s="34">
        <v>61.14</v>
      </c>
      <c r="D26" s="34">
        <v>163.38999999999999</v>
      </c>
    </row>
    <row r="27" spans="1:4" s="523" customFormat="1" ht="16.5" customHeight="1" x14ac:dyDescent="0.3">
      <c r="A27" s="191" t="s">
        <v>282</v>
      </c>
      <c r="B27" s="191" t="s">
        <v>20</v>
      </c>
      <c r="C27" s="34">
        <v>11.65</v>
      </c>
      <c r="D27" s="34">
        <v>40.11</v>
      </c>
    </row>
    <row r="28" spans="1:4" ht="16.5" customHeight="1" x14ac:dyDescent="0.3">
      <c r="A28" s="191" t="s">
        <v>283</v>
      </c>
      <c r="B28" s="191" t="s">
        <v>23</v>
      </c>
      <c r="C28" s="35"/>
      <c r="D28" s="35"/>
    </row>
    <row r="29" spans="1:4" s="523" customFormat="1" x14ac:dyDescent="0.3">
      <c r="A29" s="79" t="s">
        <v>284</v>
      </c>
      <c r="B29" s="79" t="s">
        <v>21</v>
      </c>
      <c r="C29" s="34">
        <v>187.05</v>
      </c>
      <c r="D29" s="592">
        <v>187.05</v>
      </c>
    </row>
    <row r="30" spans="1:4" x14ac:dyDescent="0.3">
      <c r="A30" s="70" t="s">
        <v>34</v>
      </c>
      <c r="B30" s="70" t="s">
        <v>3</v>
      </c>
      <c r="C30" s="447"/>
      <c r="D30" s="448"/>
    </row>
    <row r="31" spans="1:4" x14ac:dyDescent="0.3">
      <c r="A31" s="70" t="s">
        <v>35</v>
      </c>
      <c r="B31" s="70" t="s">
        <v>4</v>
      </c>
      <c r="C31" s="447"/>
      <c r="D31" s="448"/>
    </row>
    <row r="32" spans="1:4" x14ac:dyDescent="0.3">
      <c r="A32" s="70" t="s">
        <v>36</v>
      </c>
      <c r="B32" s="70" t="s">
        <v>5</v>
      </c>
      <c r="C32" s="447"/>
      <c r="D32" s="448"/>
    </row>
    <row r="33" spans="1:4" s="523" customFormat="1" ht="30" x14ac:dyDescent="0.3">
      <c r="A33" s="70" t="s">
        <v>37</v>
      </c>
      <c r="B33" s="70" t="s">
        <v>63</v>
      </c>
      <c r="C33" s="446">
        <f>SUM(C34:C35)</f>
        <v>16020</v>
      </c>
      <c r="D33" s="446">
        <f>SUM(D34:D35)</f>
        <v>27046</v>
      </c>
    </row>
    <row r="34" spans="1:4" s="423" customFormat="1" x14ac:dyDescent="0.3">
      <c r="A34" s="79" t="s">
        <v>285</v>
      </c>
      <c r="B34" s="79" t="s">
        <v>56</v>
      </c>
      <c r="C34" s="448">
        <v>16020</v>
      </c>
      <c r="D34" s="448">
        <v>27046</v>
      </c>
    </row>
    <row r="35" spans="1:4" x14ac:dyDescent="0.3">
      <c r="A35" s="79" t="s">
        <v>286</v>
      </c>
      <c r="B35" s="79" t="s">
        <v>55</v>
      </c>
      <c r="C35" s="447"/>
      <c r="D35" s="448"/>
    </row>
    <row r="36" spans="1:4" x14ac:dyDescent="0.3">
      <c r="A36" s="70" t="s">
        <v>38</v>
      </c>
      <c r="B36" s="70" t="s">
        <v>49</v>
      </c>
      <c r="C36" s="447"/>
      <c r="D36" s="448"/>
    </row>
    <row r="37" spans="1:4" x14ac:dyDescent="0.3">
      <c r="A37" s="70" t="s">
        <v>39</v>
      </c>
      <c r="B37" s="70" t="s">
        <v>344</v>
      </c>
      <c r="C37" s="446">
        <f>SUM(C38:C43)</f>
        <v>0</v>
      </c>
      <c r="D37" s="446">
        <f>SUM(D38:D43)</f>
        <v>0</v>
      </c>
    </row>
    <row r="38" spans="1:4" s="423" customFormat="1" x14ac:dyDescent="0.3">
      <c r="A38" s="79" t="s">
        <v>341</v>
      </c>
      <c r="B38" s="79" t="s">
        <v>345</v>
      </c>
      <c r="C38" s="447"/>
      <c r="D38" s="447"/>
    </row>
    <row r="39" spans="1:4" x14ac:dyDescent="0.3">
      <c r="A39" s="79" t="s">
        <v>342</v>
      </c>
      <c r="B39" s="79" t="s">
        <v>346</v>
      </c>
      <c r="C39" s="447"/>
      <c r="D39" s="447"/>
    </row>
    <row r="40" spans="1:4" x14ac:dyDescent="0.3">
      <c r="A40" s="79" t="s">
        <v>343</v>
      </c>
      <c r="B40" s="79" t="s">
        <v>349</v>
      </c>
      <c r="C40" s="447"/>
      <c r="D40" s="448"/>
    </row>
    <row r="41" spans="1:4" x14ac:dyDescent="0.3">
      <c r="A41" s="79" t="s">
        <v>348</v>
      </c>
      <c r="B41" s="79" t="s">
        <v>350</v>
      </c>
      <c r="C41" s="447"/>
      <c r="D41" s="448"/>
    </row>
    <row r="42" spans="1:4" x14ac:dyDescent="0.3">
      <c r="A42" s="79" t="s">
        <v>351</v>
      </c>
      <c r="B42" s="79" t="s">
        <v>461</v>
      </c>
      <c r="C42" s="447"/>
      <c r="D42" s="448"/>
    </row>
    <row r="43" spans="1:4" x14ac:dyDescent="0.3">
      <c r="A43" s="79" t="s">
        <v>462</v>
      </c>
      <c r="B43" s="79" t="s">
        <v>347</v>
      </c>
      <c r="C43" s="447"/>
      <c r="D43" s="448"/>
    </row>
    <row r="44" spans="1:4" ht="30" x14ac:dyDescent="0.3">
      <c r="A44" s="70" t="s">
        <v>40</v>
      </c>
      <c r="B44" s="70" t="s">
        <v>28</v>
      </c>
      <c r="C44" s="447"/>
      <c r="D44" s="448"/>
    </row>
    <row r="45" spans="1:4" ht="25.5" customHeight="1" x14ac:dyDescent="0.3">
      <c r="A45" s="70" t="s">
        <v>41</v>
      </c>
      <c r="B45" s="70" t="s">
        <v>24</v>
      </c>
      <c r="C45" s="447"/>
      <c r="D45" s="448"/>
    </row>
    <row r="46" spans="1:4" s="523" customFormat="1" x14ac:dyDescent="0.3">
      <c r="A46" s="70" t="s">
        <v>42</v>
      </c>
      <c r="B46" s="70" t="s">
        <v>25</v>
      </c>
      <c r="C46" s="447"/>
      <c r="D46" s="448"/>
    </row>
    <row r="47" spans="1:4" x14ac:dyDescent="0.3">
      <c r="A47" s="70" t="s">
        <v>43</v>
      </c>
      <c r="B47" s="70" t="s">
        <v>26</v>
      </c>
      <c r="C47" s="447"/>
      <c r="D47" s="448"/>
    </row>
    <row r="48" spans="1:4" x14ac:dyDescent="0.3">
      <c r="A48" s="70" t="s">
        <v>44</v>
      </c>
      <c r="B48" s="70" t="s">
        <v>291</v>
      </c>
      <c r="C48" s="445">
        <f>SUM(C49:C51)</f>
        <v>52193</v>
      </c>
      <c r="D48" s="445">
        <f>SUM(D49:D51)</f>
        <v>54413</v>
      </c>
    </row>
    <row r="49" spans="1:4" s="523" customFormat="1" x14ac:dyDescent="0.3">
      <c r="A49" s="79" t="s">
        <v>357</v>
      </c>
      <c r="B49" s="79" t="s">
        <v>360</v>
      </c>
      <c r="C49" s="448">
        <v>52193</v>
      </c>
      <c r="D49" s="460">
        <v>54413</v>
      </c>
    </row>
    <row r="50" spans="1:4" x14ac:dyDescent="0.3">
      <c r="A50" s="79" t="s">
        <v>358</v>
      </c>
      <c r="B50" s="79" t="s">
        <v>359</v>
      </c>
      <c r="C50" s="447"/>
      <c r="D50" s="448"/>
    </row>
    <row r="51" spans="1:4" x14ac:dyDescent="0.3">
      <c r="A51" s="79" t="s">
        <v>361</v>
      </c>
      <c r="B51" s="79" t="s">
        <v>362</v>
      </c>
      <c r="C51" s="447"/>
      <c r="D51" s="448"/>
    </row>
    <row r="52" spans="1:4" ht="26.25" customHeight="1" x14ac:dyDescent="0.3">
      <c r="A52" s="70" t="s">
        <v>45</v>
      </c>
      <c r="B52" s="70" t="s">
        <v>29</v>
      </c>
      <c r="C52" s="447"/>
      <c r="D52" s="448"/>
    </row>
    <row r="53" spans="1:4" x14ac:dyDescent="0.3">
      <c r="A53" s="70" t="s">
        <v>46</v>
      </c>
      <c r="B53" s="70" t="s">
        <v>6</v>
      </c>
      <c r="C53" s="447"/>
      <c r="D53" s="448"/>
    </row>
    <row r="54" spans="1:4" ht="30" x14ac:dyDescent="0.3">
      <c r="A54" s="69">
        <v>1.3</v>
      </c>
      <c r="B54" s="69" t="s">
        <v>392</v>
      </c>
      <c r="C54" s="445">
        <f>SUM(C55:C56)</f>
        <v>0</v>
      </c>
      <c r="D54" s="445">
        <f>SUM(D55:D56)</f>
        <v>0</v>
      </c>
    </row>
    <row r="55" spans="1:4" ht="30" x14ac:dyDescent="0.3">
      <c r="A55" s="70" t="s">
        <v>50</v>
      </c>
      <c r="B55" s="70" t="s">
        <v>48</v>
      </c>
      <c r="C55" s="447"/>
      <c r="D55" s="448"/>
    </row>
    <row r="56" spans="1:4" x14ac:dyDescent="0.3">
      <c r="A56" s="70" t="s">
        <v>51</v>
      </c>
      <c r="B56" s="70" t="s">
        <v>47</v>
      </c>
      <c r="C56" s="447"/>
      <c r="D56" s="448"/>
    </row>
    <row r="57" spans="1:4" x14ac:dyDescent="0.3">
      <c r="A57" s="69">
        <v>1.4</v>
      </c>
      <c r="B57" s="69" t="s">
        <v>394</v>
      </c>
      <c r="C57" s="447"/>
      <c r="D57" s="448"/>
    </row>
    <row r="58" spans="1:4" x14ac:dyDescent="0.3">
      <c r="A58" s="69">
        <v>1.5</v>
      </c>
      <c r="B58" s="69" t="s">
        <v>7</v>
      </c>
      <c r="C58" s="32"/>
      <c r="D58" s="34"/>
    </row>
    <row r="59" spans="1:4" x14ac:dyDescent="0.3">
      <c r="A59" s="69">
        <v>1.6</v>
      </c>
      <c r="B59" s="38" t="s">
        <v>8</v>
      </c>
      <c r="C59" s="445">
        <f>SUM(C60:C64)</f>
        <v>1827.54</v>
      </c>
      <c r="D59" s="445">
        <f>SUM(D60:D64)</f>
        <v>1827.54</v>
      </c>
    </row>
    <row r="60" spans="1:4" x14ac:dyDescent="0.3">
      <c r="A60" s="70" t="s">
        <v>292</v>
      </c>
      <c r="B60" s="39" t="s">
        <v>52</v>
      </c>
      <c r="C60" s="32"/>
      <c r="D60" s="34"/>
    </row>
    <row r="61" spans="1:4" ht="30" x14ac:dyDescent="0.3">
      <c r="A61" s="70" t="s">
        <v>293</v>
      </c>
      <c r="B61" s="39" t="s">
        <v>54</v>
      </c>
      <c r="C61" s="32"/>
      <c r="D61" s="34"/>
    </row>
    <row r="62" spans="1:4" x14ac:dyDescent="0.3">
      <c r="A62" s="70" t="s">
        <v>294</v>
      </c>
      <c r="B62" s="39" t="s">
        <v>53</v>
      </c>
      <c r="C62" s="34"/>
      <c r="D62" s="34"/>
    </row>
    <row r="63" spans="1:4" s="423" customFormat="1" x14ac:dyDescent="0.3">
      <c r="A63" s="70" t="s">
        <v>295</v>
      </c>
      <c r="B63" s="39" t="s">
        <v>27</v>
      </c>
      <c r="C63" s="34">
        <v>1827.54</v>
      </c>
      <c r="D63" s="34">
        <v>1827.54</v>
      </c>
    </row>
    <row r="64" spans="1:4" x14ac:dyDescent="0.3">
      <c r="A64" s="70" t="s">
        <v>323</v>
      </c>
      <c r="B64" s="167" t="s">
        <v>324</v>
      </c>
      <c r="C64" s="32"/>
      <c r="D64" s="168"/>
    </row>
    <row r="65" spans="1:4" ht="34.5" customHeight="1" x14ac:dyDescent="0.3">
      <c r="A65" s="189">
        <v>2</v>
      </c>
      <c r="B65" s="207" t="s">
        <v>106</v>
      </c>
      <c r="C65" s="461"/>
      <c r="D65" s="462">
        <f>SUM(D66:D71)</f>
        <v>4411.24</v>
      </c>
    </row>
    <row r="66" spans="1:4" x14ac:dyDescent="0.3">
      <c r="A66" s="80">
        <v>2.1</v>
      </c>
      <c r="B66" s="463" t="s">
        <v>100</v>
      </c>
      <c r="C66" s="461"/>
      <c r="D66" s="36"/>
    </row>
    <row r="67" spans="1:4" x14ac:dyDescent="0.3">
      <c r="A67" s="80">
        <v>2.2000000000000002</v>
      </c>
      <c r="B67" s="463" t="s">
        <v>104</v>
      </c>
      <c r="C67" s="464"/>
      <c r="D67" s="36"/>
    </row>
    <row r="68" spans="1:4" x14ac:dyDescent="0.3">
      <c r="A68" s="80">
        <v>2.2999999999999998</v>
      </c>
      <c r="B68" s="463" t="s">
        <v>103</v>
      </c>
      <c r="C68" s="464"/>
      <c r="D68" s="36"/>
    </row>
    <row r="69" spans="1:4" x14ac:dyDescent="0.3">
      <c r="A69" s="80">
        <v>2.4</v>
      </c>
      <c r="B69" s="463" t="s">
        <v>105</v>
      </c>
      <c r="C69" s="464"/>
      <c r="D69" s="36"/>
    </row>
    <row r="70" spans="1:4" s="523" customFormat="1" x14ac:dyDescent="0.3">
      <c r="A70" s="80">
        <v>2.5</v>
      </c>
      <c r="B70" s="463" t="s">
        <v>101</v>
      </c>
      <c r="C70" s="464"/>
      <c r="D70" s="36">
        <v>1929.27</v>
      </c>
    </row>
    <row r="71" spans="1:4" x14ac:dyDescent="0.3">
      <c r="A71" s="80">
        <v>2.6</v>
      </c>
      <c r="B71" s="463" t="s">
        <v>102</v>
      </c>
      <c r="C71" s="464"/>
      <c r="D71" s="36">
        <v>2481.9699999999998</v>
      </c>
    </row>
    <row r="72" spans="1:4" s="2" customFormat="1" x14ac:dyDescent="0.3">
      <c r="A72" s="189">
        <v>3</v>
      </c>
      <c r="B72" s="207" t="s">
        <v>416</v>
      </c>
      <c r="C72" s="465"/>
      <c r="D72" s="466"/>
    </row>
    <row r="73" spans="1:4" s="2" customFormat="1" x14ac:dyDescent="0.3">
      <c r="A73" s="189">
        <v>4</v>
      </c>
      <c r="B73" s="189" t="s">
        <v>247</v>
      </c>
      <c r="C73" s="465">
        <f>SUM(C74:C75)</f>
        <v>0</v>
      </c>
      <c r="D73" s="365">
        <f>SUM(D74:D75)</f>
        <v>0</v>
      </c>
    </row>
    <row r="74" spans="1:4" s="2" customFormat="1" x14ac:dyDescent="0.3">
      <c r="A74" s="80">
        <v>4.0999999999999996</v>
      </c>
      <c r="B74" s="80" t="s">
        <v>248</v>
      </c>
      <c r="C74" s="367"/>
      <c r="D74" s="367"/>
    </row>
    <row r="75" spans="1:4" s="2" customFormat="1" x14ac:dyDescent="0.3">
      <c r="A75" s="80">
        <v>4.2</v>
      </c>
      <c r="B75" s="80" t="s">
        <v>249</v>
      </c>
      <c r="C75" s="367"/>
      <c r="D75" s="367"/>
    </row>
    <row r="76" spans="1:4" s="2" customFormat="1" x14ac:dyDescent="0.3">
      <c r="A76" s="189">
        <v>5</v>
      </c>
      <c r="B76" s="407" t="s">
        <v>274</v>
      </c>
      <c r="C76" s="367"/>
      <c r="D76" s="365"/>
    </row>
    <row r="77" spans="1:4" s="2" customFormat="1" x14ac:dyDescent="0.3">
      <c r="A77" s="467"/>
      <c r="B77" s="467"/>
      <c r="C77" s="91"/>
      <c r="D77" s="91"/>
    </row>
    <row r="78" spans="1:4" s="2" customFormat="1" x14ac:dyDescent="0.3">
      <c r="A78" s="663" t="s">
        <v>463</v>
      </c>
      <c r="B78" s="663"/>
      <c r="C78" s="663"/>
      <c r="D78" s="663"/>
    </row>
    <row r="79" spans="1:4" s="2" customFormat="1" x14ac:dyDescent="0.3">
      <c r="A79" s="467"/>
      <c r="B79" s="467"/>
      <c r="C79" s="91"/>
      <c r="D79" s="91"/>
    </row>
    <row r="80" spans="1:4" s="20" customFormat="1" ht="12.75" x14ac:dyDescent="0.2">
      <c r="A80" s="468"/>
      <c r="B80" s="468"/>
      <c r="C80" s="468"/>
      <c r="D80" s="468"/>
    </row>
    <row r="81" spans="1:4" s="2" customFormat="1" x14ac:dyDescent="0.3">
      <c r="A81" s="373" t="s">
        <v>107</v>
      </c>
      <c r="B81" s="24"/>
      <c r="C81" s="24"/>
      <c r="D81" s="24"/>
    </row>
    <row r="82" spans="1:4" s="2" customFormat="1" x14ac:dyDescent="0.3">
      <c r="A82" s="24"/>
      <c r="B82" s="24"/>
      <c r="C82" s="24"/>
      <c r="D82" s="24"/>
    </row>
    <row r="83" spans="1:4" s="2" customFormat="1" x14ac:dyDescent="0.3">
      <c r="A83" s="24"/>
      <c r="B83" s="24"/>
      <c r="C83" s="24"/>
      <c r="D83" s="91"/>
    </row>
    <row r="84" spans="1:4" s="2" customFormat="1" x14ac:dyDescent="0.3">
      <c r="A84" s="90"/>
      <c r="B84" s="377" t="s">
        <v>464</v>
      </c>
      <c r="C84" s="24"/>
      <c r="D84" s="91"/>
    </row>
    <row r="85" spans="1:4" s="2" customFormat="1" x14ac:dyDescent="0.3">
      <c r="A85" s="90"/>
      <c r="B85" s="660" t="s">
        <v>465</v>
      </c>
      <c r="C85" s="660"/>
      <c r="D85" s="660"/>
    </row>
    <row r="86" spans="1:4" customFormat="1" ht="12.75" x14ac:dyDescent="0.2">
      <c r="A86" s="90"/>
      <c r="B86" s="374" t="s">
        <v>466</v>
      </c>
      <c r="C86" s="90"/>
      <c r="D86" s="90"/>
    </row>
    <row r="87" spans="1:4" s="2" customFormat="1" x14ac:dyDescent="0.3">
      <c r="A87" s="469"/>
      <c r="B87" s="660" t="s">
        <v>467</v>
      </c>
      <c r="C87" s="660"/>
      <c r="D87" s="660"/>
    </row>
    <row r="88" spans="1:4" s="20" customFormat="1" ht="12.75" x14ac:dyDescent="0.2">
      <c r="A88" s="468"/>
      <c r="B88" s="468"/>
      <c r="C88" s="468"/>
      <c r="D88" s="468"/>
    </row>
    <row r="89" spans="1:4" s="20" customFormat="1" ht="12.75" x14ac:dyDescent="0.2">
      <c r="A89" s="468"/>
    </row>
  </sheetData>
  <mergeCells count="5">
    <mergeCell ref="B85:D85"/>
    <mergeCell ref="B87:D87"/>
    <mergeCell ref="C1:D1"/>
    <mergeCell ref="C2:D2"/>
    <mergeCell ref="A78:D78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ignoredErrors>
    <ignoredError sqref="D23:D24 D28" unlockedFormula="1"/>
    <ignoredError sqref="C24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showGridLines="0" view="pageBreakPreview" zoomScale="80" zoomScaleNormal="100" zoomScaleSheetLayoutView="80" workbookViewId="0">
      <selection activeCell="B18" sqref="B18"/>
    </sheetView>
  </sheetViews>
  <sheetFormatPr defaultRowHeight="15" x14ac:dyDescent="0.3"/>
  <cols>
    <col min="1" max="1" width="13" style="2" customWidth="1"/>
    <col min="2" max="2" width="72.71093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57" t="s">
        <v>320</v>
      </c>
      <c r="B1" s="60"/>
      <c r="C1" s="646" t="s">
        <v>109</v>
      </c>
      <c r="D1" s="646"/>
      <c r="E1" s="73"/>
    </row>
    <row r="2" spans="1:5" s="6" customFormat="1" x14ac:dyDescent="0.3">
      <c r="A2" s="57" t="s">
        <v>314</v>
      </c>
      <c r="B2" s="60"/>
      <c r="C2" s="643" t="str">
        <f>'ფორმა N1'!L2</f>
        <v>01/01/2019-31/12/2019</v>
      </c>
      <c r="D2" s="643"/>
      <c r="E2" s="73"/>
    </row>
    <row r="3" spans="1:5" s="6" customFormat="1" x14ac:dyDescent="0.3">
      <c r="A3" s="59" t="s">
        <v>140</v>
      </c>
      <c r="B3" s="57"/>
      <c r="C3" s="127"/>
      <c r="D3" s="127"/>
      <c r="E3" s="73"/>
    </row>
    <row r="4" spans="1:5" s="6" customFormat="1" x14ac:dyDescent="0.3">
      <c r="A4" s="59"/>
      <c r="B4" s="59"/>
      <c r="C4" s="127"/>
      <c r="D4" s="127"/>
      <c r="E4" s="73"/>
    </row>
    <row r="5" spans="1:5" x14ac:dyDescent="0.3">
      <c r="A5" s="60" t="str">
        <f>'ფორმა N2'!A4</f>
        <v>ანგარიშვალდებული პირის დასახელება:</v>
      </c>
      <c r="B5" s="60"/>
      <c r="C5" s="59"/>
      <c r="D5" s="59"/>
      <c r="E5" s="74"/>
    </row>
    <row r="6" spans="1:5" x14ac:dyDescent="0.3">
      <c r="A6" s="352" t="str">
        <f>'ფორმა N1'!A5</f>
        <v>მპგ "მოძრაობა თავისუფალი საქართველოსთვის"</v>
      </c>
      <c r="B6" s="63"/>
      <c r="C6" s="64"/>
      <c r="D6" s="64"/>
      <c r="E6" s="74"/>
    </row>
    <row r="7" spans="1:5" x14ac:dyDescent="0.3">
      <c r="A7" s="60"/>
      <c r="B7" s="60"/>
      <c r="C7" s="59"/>
      <c r="D7" s="59"/>
      <c r="E7" s="74"/>
    </row>
    <row r="8" spans="1:5" s="6" customFormat="1" x14ac:dyDescent="0.3">
      <c r="A8" s="126"/>
      <c r="B8" s="126"/>
      <c r="C8" s="61"/>
      <c r="D8" s="61"/>
      <c r="E8" s="73"/>
    </row>
    <row r="9" spans="1:5" s="6" customFormat="1" ht="30" x14ac:dyDescent="0.3">
      <c r="A9" s="71" t="s">
        <v>64</v>
      </c>
      <c r="B9" s="71" t="s">
        <v>319</v>
      </c>
      <c r="C9" s="62" t="s">
        <v>10</v>
      </c>
      <c r="D9" s="62" t="s">
        <v>9</v>
      </c>
      <c r="E9" s="73"/>
    </row>
    <row r="10" spans="1:5" s="9" customFormat="1" ht="22.5" customHeight="1" x14ac:dyDescent="0.2">
      <c r="A10" s="80" t="s">
        <v>315</v>
      </c>
      <c r="B10" s="356" t="s">
        <v>1085</v>
      </c>
      <c r="C10" s="512">
        <v>1827.54</v>
      </c>
      <c r="D10" s="512">
        <v>1827.54</v>
      </c>
      <c r="E10" s="75"/>
    </row>
    <row r="11" spans="1:5" s="10" customFormat="1" x14ac:dyDescent="0.2">
      <c r="A11" s="80" t="s">
        <v>316</v>
      </c>
      <c r="B11" s="356"/>
      <c r="C11" s="513"/>
      <c r="D11" s="513"/>
      <c r="E11" s="76"/>
    </row>
    <row r="12" spans="1:5" s="515" customFormat="1" x14ac:dyDescent="0.2">
      <c r="A12" s="403" t="s">
        <v>273</v>
      </c>
      <c r="B12" s="403"/>
      <c r="C12" s="513"/>
      <c r="D12" s="513"/>
      <c r="E12" s="514"/>
    </row>
    <row r="13" spans="1:5" s="10" customFormat="1" x14ac:dyDescent="0.2">
      <c r="A13" s="69" t="s">
        <v>273</v>
      </c>
      <c r="B13" s="69"/>
      <c r="C13" s="4"/>
      <c r="D13" s="4"/>
      <c r="E13" s="76"/>
    </row>
    <row r="14" spans="1:5" s="10" customFormat="1" x14ac:dyDescent="0.2">
      <c r="A14" s="69" t="s">
        <v>273</v>
      </c>
      <c r="B14" s="69"/>
      <c r="C14" s="4"/>
      <c r="D14" s="4"/>
      <c r="E14" s="76"/>
    </row>
    <row r="15" spans="1:5" s="10" customFormat="1" x14ac:dyDescent="0.2">
      <c r="A15" s="69" t="s">
        <v>273</v>
      </c>
      <c r="B15" s="69"/>
      <c r="C15" s="4"/>
      <c r="D15" s="4"/>
      <c r="E15" s="76"/>
    </row>
    <row r="16" spans="1:5" s="10" customFormat="1" x14ac:dyDescent="0.2">
      <c r="A16" s="69" t="s">
        <v>273</v>
      </c>
      <c r="B16" s="69"/>
      <c r="C16" s="4"/>
      <c r="D16" s="4"/>
      <c r="E16" s="76"/>
    </row>
    <row r="17" spans="1:5" s="10" customFormat="1" ht="17.25" customHeight="1" x14ac:dyDescent="0.2">
      <c r="A17" s="80" t="s">
        <v>317</v>
      </c>
      <c r="B17" s="69"/>
      <c r="C17" s="4"/>
      <c r="D17" s="4"/>
      <c r="E17" s="76"/>
    </row>
    <row r="18" spans="1:5" s="10" customFormat="1" ht="18" customHeight="1" x14ac:dyDescent="0.2">
      <c r="A18" s="80" t="s">
        <v>318</v>
      </c>
      <c r="B18" s="69"/>
      <c r="C18" s="4"/>
      <c r="D18" s="4"/>
      <c r="E18" s="76"/>
    </row>
    <row r="19" spans="1:5" s="10" customFormat="1" x14ac:dyDescent="0.2">
      <c r="A19" s="69" t="s">
        <v>273</v>
      </c>
      <c r="B19" s="69"/>
      <c r="C19" s="4"/>
      <c r="D19" s="4"/>
      <c r="E19" s="76"/>
    </row>
    <row r="20" spans="1:5" s="10" customFormat="1" x14ac:dyDescent="0.2">
      <c r="A20" s="69" t="s">
        <v>273</v>
      </c>
      <c r="B20" s="69"/>
      <c r="C20" s="4"/>
      <c r="D20" s="4"/>
      <c r="E20" s="76"/>
    </row>
    <row r="21" spans="1:5" s="10" customFormat="1" x14ac:dyDescent="0.2">
      <c r="A21" s="69" t="s">
        <v>273</v>
      </c>
      <c r="B21" s="69"/>
      <c r="C21" s="4"/>
      <c r="D21" s="4"/>
      <c r="E21" s="76"/>
    </row>
    <row r="22" spans="1:5" s="10" customFormat="1" x14ac:dyDescent="0.2">
      <c r="A22" s="69" t="s">
        <v>273</v>
      </c>
      <c r="B22" s="69"/>
      <c r="C22" s="4"/>
      <c r="D22" s="4"/>
      <c r="E22" s="76"/>
    </row>
    <row r="23" spans="1:5" s="10" customFormat="1" x14ac:dyDescent="0.2">
      <c r="A23" s="69" t="s">
        <v>273</v>
      </c>
      <c r="B23" s="69"/>
      <c r="C23" s="4"/>
      <c r="D23" s="4"/>
      <c r="E23" s="76"/>
    </row>
    <row r="24" spans="1:5" s="3" customFormat="1" x14ac:dyDescent="0.2">
      <c r="A24" s="70"/>
      <c r="B24" s="70"/>
      <c r="C24" s="4"/>
      <c r="D24" s="4"/>
      <c r="E24" s="77"/>
    </row>
    <row r="25" spans="1:5" x14ac:dyDescent="0.3">
      <c r="A25" s="81"/>
      <c r="B25" s="81" t="s">
        <v>321</v>
      </c>
      <c r="C25" s="68">
        <f>SUM(C10:C24)</f>
        <v>1827.54</v>
      </c>
      <c r="D25" s="68">
        <f>SUM(D10:D24)</f>
        <v>1827.54</v>
      </c>
      <c r="E25" s="78"/>
    </row>
    <row r="26" spans="1:5" x14ac:dyDescent="0.3">
      <c r="A26" s="37"/>
      <c r="B26" s="37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166" t="s">
        <v>397</v>
      </c>
    </row>
    <row r="30" spans="1:5" x14ac:dyDescent="0.3">
      <c r="A30" s="166"/>
    </row>
    <row r="31" spans="1:5" x14ac:dyDescent="0.3">
      <c r="A31" s="166" t="s">
        <v>338</v>
      </c>
    </row>
    <row r="32" spans="1:5" s="20" customFormat="1" ht="12.75" x14ac:dyDescent="0.2"/>
    <row r="33" spans="1:9" x14ac:dyDescent="0.3">
      <c r="A33" s="52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52"/>
      <c r="B36" s="52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50"/>
      <c r="B38" s="50" t="s">
        <v>139</v>
      </c>
    </row>
    <row r="39" spans="1:9" s="20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9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81"/>
  <sheetViews>
    <sheetView view="pageBreakPreview" topLeftCell="A353" zoomScale="80" zoomScaleSheetLayoutView="80" workbookViewId="0">
      <selection activeCell="K372" sqref="K372"/>
    </sheetView>
  </sheetViews>
  <sheetFormatPr defaultRowHeight="15" x14ac:dyDescent="0.3"/>
  <cols>
    <col min="1" max="1" width="7.85546875" style="427" customWidth="1"/>
    <col min="2" max="2" width="16.85546875" style="427" customWidth="1"/>
    <col min="3" max="3" width="22.5703125" style="427" customWidth="1"/>
    <col min="4" max="4" width="17" style="427" customWidth="1"/>
    <col min="5" max="5" width="41.85546875" style="427" customWidth="1"/>
    <col min="6" max="6" width="14.7109375" style="549" customWidth="1"/>
    <col min="7" max="8" width="14.85546875" style="433" customWidth="1"/>
    <col min="9" max="9" width="19.5703125" style="433" customWidth="1"/>
    <col min="10" max="16384" width="9.140625" style="427"/>
  </cols>
  <sheetData>
    <row r="1" spans="1:9" x14ac:dyDescent="0.3">
      <c r="A1" s="57" t="s">
        <v>438</v>
      </c>
      <c r="B1" s="400"/>
      <c r="C1" s="401"/>
      <c r="D1" s="60"/>
      <c r="E1" s="60"/>
      <c r="F1" s="593"/>
      <c r="G1" s="114"/>
      <c r="H1" s="114"/>
      <c r="I1" s="61" t="s">
        <v>109</v>
      </c>
    </row>
    <row r="2" spans="1:9" x14ac:dyDescent="0.3">
      <c r="A2" s="59" t="s">
        <v>140</v>
      </c>
      <c r="B2" s="400"/>
      <c r="C2" s="401"/>
      <c r="D2" s="60"/>
      <c r="E2" s="60"/>
      <c r="F2" s="593"/>
      <c r="G2" s="114"/>
      <c r="H2" s="114"/>
      <c r="I2" s="113" t="str">
        <f>'[2]ფორმა N1'!L2</f>
        <v>08/01/2018-11/14/2018</v>
      </c>
    </row>
    <row r="3" spans="1:9" x14ac:dyDescent="0.3">
      <c r="A3" s="59"/>
      <c r="B3" s="402"/>
      <c r="C3" s="400"/>
      <c r="D3" s="57"/>
      <c r="E3" s="57"/>
      <c r="F3" s="594"/>
      <c r="G3" s="114"/>
      <c r="H3" s="114"/>
      <c r="I3" s="114"/>
    </row>
    <row r="4" spans="1:9" x14ac:dyDescent="0.3">
      <c r="A4" s="60" t="s">
        <v>269</v>
      </c>
      <c r="B4" s="401"/>
      <c r="C4" s="401"/>
      <c r="D4" s="60"/>
      <c r="E4" s="60"/>
      <c r="F4" s="593"/>
      <c r="G4" s="402"/>
      <c r="H4" s="402"/>
      <c r="I4" s="402"/>
    </row>
    <row r="5" spans="1:9" x14ac:dyDescent="0.3">
      <c r="A5" s="664" t="s">
        <v>647</v>
      </c>
      <c r="B5" s="664"/>
      <c r="C5" s="664"/>
      <c r="D5" s="664"/>
      <c r="E5" s="664"/>
      <c r="F5" s="665"/>
      <c r="G5" s="402"/>
      <c r="H5" s="402"/>
      <c r="I5" s="402"/>
    </row>
    <row r="6" spans="1:9" x14ac:dyDescent="0.3">
      <c r="A6" s="60"/>
      <c r="B6" s="401"/>
      <c r="C6" s="401"/>
      <c r="D6" s="60"/>
      <c r="E6" s="60"/>
      <c r="F6" s="593"/>
      <c r="G6" s="402"/>
      <c r="H6" s="402"/>
      <c r="I6" s="402"/>
    </row>
    <row r="7" spans="1:9" x14ac:dyDescent="0.3">
      <c r="A7" s="555"/>
      <c r="B7" s="61"/>
      <c r="C7" s="61"/>
      <c r="D7" s="555"/>
      <c r="E7" s="555"/>
      <c r="F7" s="555"/>
      <c r="G7" s="61"/>
      <c r="H7" s="61"/>
      <c r="I7" s="61"/>
    </row>
    <row r="8" spans="1:9" ht="75" x14ac:dyDescent="0.3">
      <c r="A8" s="62" t="s">
        <v>64</v>
      </c>
      <c r="B8" s="595" t="s">
        <v>326</v>
      </c>
      <c r="C8" s="595" t="s">
        <v>327</v>
      </c>
      <c r="D8" s="62" t="s">
        <v>227</v>
      </c>
      <c r="E8" s="62" t="s">
        <v>331</v>
      </c>
      <c r="F8" s="62" t="s">
        <v>335</v>
      </c>
      <c r="G8" s="595" t="s">
        <v>10</v>
      </c>
      <c r="H8" s="595" t="s">
        <v>9</v>
      </c>
      <c r="I8" s="595" t="s">
        <v>376</v>
      </c>
    </row>
    <row r="9" spans="1:9" ht="22.5" customHeight="1" x14ac:dyDescent="0.3">
      <c r="A9" s="501">
        <v>1</v>
      </c>
      <c r="B9" s="388" t="s">
        <v>851</v>
      </c>
      <c r="C9" s="388" t="s">
        <v>754</v>
      </c>
      <c r="D9" s="388">
        <v>7001005801</v>
      </c>
      <c r="E9" s="382" t="s">
        <v>672</v>
      </c>
      <c r="F9" s="543" t="s">
        <v>334</v>
      </c>
      <c r="G9" s="582">
        <v>100</v>
      </c>
      <c r="H9" s="583">
        <v>80.400000000000006</v>
      </c>
      <c r="I9" s="538">
        <v>0</v>
      </c>
    </row>
    <row r="10" spans="1:9" ht="22.5" customHeight="1" x14ac:dyDescent="0.3">
      <c r="A10" s="501">
        <v>2</v>
      </c>
      <c r="B10" s="388" t="s">
        <v>1048</v>
      </c>
      <c r="C10" s="388" t="s">
        <v>855</v>
      </c>
      <c r="D10" s="388">
        <v>19001004621</v>
      </c>
      <c r="E10" s="382" t="s">
        <v>672</v>
      </c>
      <c r="F10" s="543" t="s">
        <v>334</v>
      </c>
      <c r="G10" s="580">
        <v>100</v>
      </c>
      <c r="H10" s="583">
        <v>80</v>
      </c>
      <c r="I10" s="538">
        <v>0</v>
      </c>
    </row>
    <row r="11" spans="1:9" ht="22.5" customHeight="1" x14ac:dyDescent="0.3">
      <c r="A11" s="501">
        <v>3</v>
      </c>
      <c r="B11" s="388" t="s">
        <v>512</v>
      </c>
      <c r="C11" s="388" t="s">
        <v>836</v>
      </c>
      <c r="D11" s="388">
        <v>19001007670</v>
      </c>
      <c r="E11" s="382" t="s">
        <v>672</v>
      </c>
      <c r="F11" s="543" t="s">
        <v>334</v>
      </c>
      <c r="G11" s="580">
        <v>100</v>
      </c>
      <c r="H11" s="583">
        <v>80.400000000000006</v>
      </c>
      <c r="I11" s="538">
        <v>0</v>
      </c>
    </row>
    <row r="12" spans="1:9" ht="22.5" customHeight="1" x14ac:dyDescent="0.3">
      <c r="A12" s="501">
        <v>4</v>
      </c>
      <c r="B12" s="388" t="s">
        <v>727</v>
      </c>
      <c r="C12" s="388" t="s">
        <v>1046</v>
      </c>
      <c r="D12" s="388">
        <v>19001008867</v>
      </c>
      <c r="E12" s="382" t="s">
        <v>672</v>
      </c>
      <c r="F12" s="543" t="s">
        <v>334</v>
      </c>
      <c r="G12" s="580">
        <v>100</v>
      </c>
      <c r="H12" s="583">
        <v>80</v>
      </c>
      <c r="I12" s="538">
        <v>0</v>
      </c>
    </row>
    <row r="13" spans="1:9" ht="22.5" customHeight="1" x14ac:dyDescent="0.3">
      <c r="A13" s="501">
        <v>5</v>
      </c>
      <c r="B13" s="388" t="s">
        <v>695</v>
      </c>
      <c r="C13" s="388" t="s">
        <v>840</v>
      </c>
      <c r="D13" s="388">
        <v>19001011096</v>
      </c>
      <c r="E13" s="382" t="s">
        <v>672</v>
      </c>
      <c r="F13" s="543" t="s">
        <v>334</v>
      </c>
      <c r="G13" s="580">
        <v>100</v>
      </c>
      <c r="H13" s="583">
        <v>80.400000000000006</v>
      </c>
      <c r="I13" s="538">
        <v>0</v>
      </c>
    </row>
    <row r="14" spans="1:9" ht="22.5" customHeight="1" x14ac:dyDescent="0.3">
      <c r="A14" s="501">
        <v>6</v>
      </c>
      <c r="B14" s="506" t="s">
        <v>1080</v>
      </c>
      <c r="C14" s="506" t="s">
        <v>745</v>
      </c>
      <c r="D14" s="388">
        <v>19001012321</v>
      </c>
      <c r="E14" s="382" t="s">
        <v>672</v>
      </c>
      <c r="F14" s="543" t="s">
        <v>334</v>
      </c>
      <c r="G14" s="580">
        <v>200</v>
      </c>
      <c r="H14" s="581">
        <v>160</v>
      </c>
      <c r="I14" s="538">
        <v>0</v>
      </c>
    </row>
    <row r="15" spans="1:9" ht="22.5" customHeight="1" x14ac:dyDescent="0.3">
      <c r="A15" s="501">
        <v>7</v>
      </c>
      <c r="B15" s="506" t="s">
        <v>723</v>
      </c>
      <c r="C15" s="506" t="s">
        <v>1078</v>
      </c>
      <c r="D15" s="388">
        <v>19001013138</v>
      </c>
      <c r="E15" s="382" t="s">
        <v>672</v>
      </c>
      <c r="F15" s="543" t="s">
        <v>334</v>
      </c>
      <c r="G15" s="580">
        <v>100</v>
      </c>
      <c r="H15" s="583">
        <v>80.400000000000006</v>
      </c>
      <c r="I15" s="538">
        <v>0</v>
      </c>
    </row>
    <row r="16" spans="1:9" ht="22.5" customHeight="1" x14ac:dyDescent="0.3">
      <c r="A16" s="501">
        <v>8</v>
      </c>
      <c r="B16" s="388" t="s">
        <v>668</v>
      </c>
      <c r="C16" s="388" t="s">
        <v>746</v>
      </c>
      <c r="D16" s="388">
        <v>19001013326</v>
      </c>
      <c r="E16" s="382" t="s">
        <v>672</v>
      </c>
      <c r="F16" s="543" t="s">
        <v>334</v>
      </c>
      <c r="G16" s="580">
        <v>100</v>
      </c>
      <c r="H16" s="583">
        <v>80.400000000000006</v>
      </c>
      <c r="I16" s="538">
        <v>0</v>
      </c>
    </row>
    <row r="17" spans="1:9" ht="22.5" customHeight="1" x14ac:dyDescent="0.3">
      <c r="A17" s="501">
        <v>9</v>
      </c>
      <c r="B17" s="506" t="s">
        <v>701</v>
      </c>
      <c r="C17" s="506" t="s">
        <v>729</v>
      </c>
      <c r="D17" s="388">
        <v>19001014288</v>
      </c>
      <c r="E17" s="382" t="s">
        <v>672</v>
      </c>
      <c r="F17" s="543" t="s">
        <v>334</v>
      </c>
      <c r="G17" s="580">
        <v>100</v>
      </c>
      <c r="H17" s="583">
        <v>80.400000000000006</v>
      </c>
      <c r="I17" s="538">
        <v>0</v>
      </c>
    </row>
    <row r="18" spans="1:9" ht="22.5" customHeight="1" x14ac:dyDescent="0.3">
      <c r="A18" s="501">
        <v>10</v>
      </c>
      <c r="B18" s="388" t="s">
        <v>1049</v>
      </c>
      <c r="C18" s="388" t="s">
        <v>854</v>
      </c>
      <c r="D18" s="388">
        <v>19001019281</v>
      </c>
      <c r="E18" s="382" t="s">
        <v>672</v>
      </c>
      <c r="F18" s="543" t="s">
        <v>334</v>
      </c>
      <c r="G18" s="580">
        <v>100</v>
      </c>
      <c r="H18" s="583">
        <v>80.400000000000006</v>
      </c>
      <c r="I18" s="538">
        <v>0</v>
      </c>
    </row>
    <row r="19" spans="1:9" ht="22.5" customHeight="1" x14ac:dyDescent="0.3">
      <c r="A19" s="501">
        <v>11</v>
      </c>
      <c r="B19" s="506" t="s">
        <v>516</v>
      </c>
      <c r="C19" s="506" t="s">
        <v>1047</v>
      </c>
      <c r="D19" s="388">
        <v>19001020269</v>
      </c>
      <c r="E19" s="382" t="s">
        <v>672</v>
      </c>
      <c r="F19" s="543" t="s">
        <v>334</v>
      </c>
      <c r="G19" s="580">
        <v>100</v>
      </c>
      <c r="H19" s="583">
        <v>80.400000000000006</v>
      </c>
      <c r="I19" s="538">
        <v>0</v>
      </c>
    </row>
    <row r="20" spans="1:9" ht="22.5" customHeight="1" x14ac:dyDescent="0.3">
      <c r="A20" s="501">
        <v>12</v>
      </c>
      <c r="B20" s="506" t="s">
        <v>736</v>
      </c>
      <c r="C20" s="506" t="s">
        <v>893</v>
      </c>
      <c r="D20" s="388">
        <v>19001022888</v>
      </c>
      <c r="E20" s="382" t="s">
        <v>672</v>
      </c>
      <c r="F20" s="543" t="s">
        <v>334</v>
      </c>
      <c r="G20" s="580">
        <v>100</v>
      </c>
      <c r="H20" s="583">
        <v>80.400000000000006</v>
      </c>
      <c r="I20" s="538">
        <v>0</v>
      </c>
    </row>
    <row r="21" spans="1:9" ht="22.5" customHeight="1" x14ac:dyDescent="0.3">
      <c r="A21" s="501">
        <v>13</v>
      </c>
      <c r="B21" s="388" t="s">
        <v>878</v>
      </c>
      <c r="C21" s="388" t="s">
        <v>1041</v>
      </c>
      <c r="D21" s="388">
        <v>19001024174</v>
      </c>
      <c r="E21" s="382" t="s">
        <v>672</v>
      </c>
      <c r="F21" s="543" t="s">
        <v>334</v>
      </c>
      <c r="G21" s="580">
        <v>100</v>
      </c>
      <c r="H21" s="583">
        <v>80</v>
      </c>
      <c r="I21" s="538">
        <v>0</v>
      </c>
    </row>
    <row r="22" spans="1:9" ht="22.5" customHeight="1" x14ac:dyDescent="0.3">
      <c r="A22" s="501">
        <v>14</v>
      </c>
      <c r="B22" s="388" t="s">
        <v>1072</v>
      </c>
      <c r="C22" s="388" t="s">
        <v>1073</v>
      </c>
      <c r="D22" s="388">
        <v>19001026268</v>
      </c>
      <c r="E22" s="382" t="s">
        <v>672</v>
      </c>
      <c r="F22" s="543" t="s">
        <v>334</v>
      </c>
      <c r="G22" s="580">
        <v>100</v>
      </c>
      <c r="H22" s="583">
        <v>80</v>
      </c>
      <c r="I22" s="538">
        <v>0</v>
      </c>
    </row>
    <row r="23" spans="1:9" ht="22.5" customHeight="1" x14ac:dyDescent="0.3">
      <c r="A23" s="501">
        <v>15</v>
      </c>
      <c r="B23" s="388" t="s">
        <v>789</v>
      </c>
      <c r="C23" s="388" t="s">
        <v>743</v>
      </c>
      <c r="D23" s="388">
        <v>19001027449</v>
      </c>
      <c r="E23" s="382" t="s">
        <v>672</v>
      </c>
      <c r="F23" s="543" t="s">
        <v>334</v>
      </c>
      <c r="G23" s="580">
        <v>100</v>
      </c>
      <c r="H23" s="583">
        <v>80.400000000000006</v>
      </c>
      <c r="I23" s="538">
        <v>0</v>
      </c>
    </row>
    <row r="24" spans="1:9" ht="22.5" customHeight="1" x14ac:dyDescent="0.3">
      <c r="A24" s="501">
        <v>16</v>
      </c>
      <c r="B24" s="388" t="s">
        <v>722</v>
      </c>
      <c r="C24" s="388" t="s">
        <v>764</v>
      </c>
      <c r="D24" s="388">
        <v>19001027865</v>
      </c>
      <c r="E24" s="382" t="s">
        <v>672</v>
      </c>
      <c r="F24" s="543" t="s">
        <v>334</v>
      </c>
      <c r="G24" s="580">
        <v>100</v>
      </c>
      <c r="H24" s="583">
        <v>80.400000000000006</v>
      </c>
      <c r="I24" s="538">
        <v>0</v>
      </c>
    </row>
    <row r="25" spans="1:9" ht="22.5" customHeight="1" x14ac:dyDescent="0.3">
      <c r="A25" s="501">
        <v>17</v>
      </c>
      <c r="B25" s="506" t="s">
        <v>646</v>
      </c>
      <c r="C25" s="506" t="s">
        <v>729</v>
      </c>
      <c r="D25" s="388">
        <v>19001028703</v>
      </c>
      <c r="E25" s="382" t="s">
        <v>672</v>
      </c>
      <c r="F25" s="543" t="s">
        <v>334</v>
      </c>
      <c r="G25" s="580">
        <v>100</v>
      </c>
      <c r="H25" s="583">
        <v>80.400000000000006</v>
      </c>
      <c r="I25" s="538">
        <v>0</v>
      </c>
    </row>
    <row r="26" spans="1:9" ht="22.5" customHeight="1" x14ac:dyDescent="0.3">
      <c r="A26" s="501">
        <v>18</v>
      </c>
      <c r="B26" s="506" t="s">
        <v>763</v>
      </c>
      <c r="C26" s="506" t="s">
        <v>893</v>
      </c>
      <c r="D26" s="388">
        <v>19001028999</v>
      </c>
      <c r="E26" s="382" t="s">
        <v>672</v>
      </c>
      <c r="F26" s="543" t="s">
        <v>334</v>
      </c>
      <c r="G26" s="580">
        <v>100</v>
      </c>
      <c r="H26" s="583">
        <v>80.400000000000006</v>
      </c>
      <c r="I26" s="538">
        <v>0</v>
      </c>
    </row>
    <row r="27" spans="1:9" ht="22.5" customHeight="1" x14ac:dyDescent="0.3">
      <c r="A27" s="501">
        <v>19</v>
      </c>
      <c r="B27" s="388" t="s">
        <v>686</v>
      </c>
      <c r="C27" s="388" t="s">
        <v>691</v>
      </c>
      <c r="D27" s="388">
        <v>19001030314</v>
      </c>
      <c r="E27" s="382" t="s">
        <v>672</v>
      </c>
      <c r="F27" s="543" t="s">
        <v>334</v>
      </c>
      <c r="G27" s="580">
        <v>100</v>
      </c>
      <c r="H27" s="583">
        <v>80.400000000000006</v>
      </c>
      <c r="I27" s="538">
        <v>0</v>
      </c>
    </row>
    <row r="28" spans="1:9" ht="22.5" customHeight="1" x14ac:dyDescent="0.3">
      <c r="A28" s="501">
        <v>20</v>
      </c>
      <c r="B28" s="506" t="s">
        <v>863</v>
      </c>
      <c r="C28" s="506" t="s">
        <v>877</v>
      </c>
      <c r="D28" s="388">
        <v>19001033387</v>
      </c>
      <c r="E28" s="382" t="s">
        <v>672</v>
      </c>
      <c r="F28" s="543" t="s">
        <v>334</v>
      </c>
      <c r="G28" s="580">
        <v>100</v>
      </c>
      <c r="H28" s="583">
        <v>80.400000000000006</v>
      </c>
      <c r="I28" s="538">
        <v>0</v>
      </c>
    </row>
    <row r="29" spans="1:9" ht="22.5" customHeight="1" x14ac:dyDescent="0.3">
      <c r="A29" s="501">
        <v>21</v>
      </c>
      <c r="B29" s="388" t="s">
        <v>646</v>
      </c>
      <c r="C29" s="388" t="s">
        <v>804</v>
      </c>
      <c r="D29" s="388">
        <v>19001034860</v>
      </c>
      <c r="E29" s="382" t="s">
        <v>672</v>
      </c>
      <c r="F29" s="543" t="s">
        <v>334</v>
      </c>
      <c r="G29" s="580">
        <v>100</v>
      </c>
      <c r="H29" s="583">
        <v>80.400000000000006</v>
      </c>
      <c r="I29" s="538">
        <v>0</v>
      </c>
    </row>
    <row r="30" spans="1:9" ht="22.5" customHeight="1" x14ac:dyDescent="0.3">
      <c r="A30" s="501">
        <v>22</v>
      </c>
      <c r="B30" s="506" t="s">
        <v>516</v>
      </c>
      <c r="C30" s="506" t="s">
        <v>745</v>
      </c>
      <c r="D30" s="388">
        <v>19001035714</v>
      </c>
      <c r="E30" s="382" t="s">
        <v>672</v>
      </c>
      <c r="F30" s="543" t="s">
        <v>334</v>
      </c>
      <c r="G30" s="580">
        <v>100</v>
      </c>
      <c r="H30" s="583">
        <v>80</v>
      </c>
      <c r="I30" s="538">
        <v>0</v>
      </c>
    </row>
    <row r="31" spans="1:9" ht="22.5" customHeight="1" x14ac:dyDescent="0.3">
      <c r="A31" s="501">
        <v>23</v>
      </c>
      <c r="B31" s="388" t="s">
        <v>888</v>
      </c>
      <c r="C31" s="388" t="s">
        <v>893</v>
      </c>
      <c r="D31" s="388">
        <v>19001035999</v>
      </c>
      <c r="E31" s="382" t="s">
        <v>672</v>
      </c>
      <c r="F31" s="543" t="s">
        <v>334</v>
      </c>
      <c r="G31" s="580">
        <v>100</v>
      </c>
      <c r="H31" s="583">
        <v>80.400000000000006</v>
      </c>
      <c r="I31" s="538">
        <v>0</v>
      </c>
    </row>
    <row r="32" spans="1:9" ht="22.5" customHeight="1" x14ac:dyDescent="0.3">
      <c r="A32" s="501">
        <v>24</v>
      </c>
      <c r="B32" s="388" t="s">
        <v>739</v>
      </c>
      <c r="C32" s="388" t="s">
        <v>877</v>
      </c>
      <c r="D32" s="388">
        <v>19001036839</v>
      </c>
      <c r="E32" s="382" t="s">
        <v>672</v>
      </c>
      <c r="F32" s="543" t="s">
        <v>334</v>
      </c>
      <c r="G32" s="580">
        <v>100</v>
      </c>
      <c r="H32" s="583">
        <v>80</v>
      </c>
      <c r="I32" s="538">
        <v>0</v>
      </c>
    </row>
    <row r="33" spans="1:9" ht="22.5" customHeight="1" x14ac:dyDescent="0.3">
      <c r="A33" s="501">
        <v>25</v>
      </c>
      <c r="B33" s="388" t="s">
        <v>779</v>
      </c>
      <c r="C33" s="388" t="s">
        <v>1060</v>
      </c>
      <c r="D33" s="388">
        <v>19001038024</v>
      </c>
      <c r="E33" s="382" t="s">
        <v>672</v>
      </c>
      <c r="F33" s="543" t="s">
        <v>334</v>
      </c>
      <c r="G33" s="580">
        <v>100</v>
      </c>
      <c r="H33" s="583">
        <v>80</v>
      </c>
      <c r="I33" s="538">
        <v>0</v>
      </c>
    </row>
    <row r="34" spans="1:9" ht="22.5" customHeight="1" x14ac:dyDescent="0.3">
      <c r="A34" s="501">
        <v>26</v>
      </c>
      <c r="B34" s="388" t="s">
        <v>718</v>
      </c>
      <c r="C34" s="388" t="s">
        <v>837</v>
      </c>
      <c r="D34" s="388">
        <v>19001038990</v>
      </c>
      <c r="E34" s="382" t="s">
        <v>672</v>
      </c>
      <c r="F34" s="543" t="s">
        <v>334</v>
      </c>
      <c r="G34" s="580">
        <v>100</v>
      </c>
      <c r="H34" s="583">
        <v>80</v>
      </c>
      <c r="I34" s="538">
        <v>0</v>
      </c>
    </row>
    <row r="35" spans="1:9" ht="22.5" customHeight="1" x14ac:dyDescent="0.3">
      <c r="A35" s="501">
        <v>27</v>
      </c>
      <c r="B35" s="506" t="s">
        <v>632</v>
      </c>
      <c r="C35" s="506" t="s">
        <v>841</v>
      </c>
      <c r="D35" s="388">
        <v>19001043942</v>
      </c>
      <c r="E35" s="382" t="s">
        <v>672</v>
      </c>
      <c r="F35" s="543" t="s">
        <v>334</v>
      </c>
      <c r="G35" s="580">
        <v>100</v>
      </c>
      <c r="H35" s="583">
        <v>80</v>
      </c>
      <c r="I35" s="538">
        <v>0</v>
      </c>
    </row>
    <row r="36" spans="1:9" ht="22.5" customHeight="1" x14ac:dyDescent="0.3">
      <c r="A36" s="501">
        <v>28</v>
      </c>
      <c r="B36" s="388" t="s">
        <v>790</v>
      </c>
      <c r="C36" s="388" t="s">
        <v>1044</v>
      </c>
      <c r="D36" s="388">
        <v>19001044616</v>
      </c>
      <c r="E36" s="382" t="s">
        <v>672</v>
      </c>
      <c r="F36" s="543" t="s">
        <v>334</v>
      </c>
      <c r="G36" s="580">
        <v>100</v>
      </c>
      <c r="H36" s="583">
        <v>80</v>
      </c>
      <c r="I36" s="538">
        <v>0</v>
      </c>
    </row>
    <row r="37" spans="1:9" ht="22.5" customHeight="1" x14ac:dyDescent="0.3">
      <c r="A37" s="501">
        <v>29</v>
      </c>
      <c r="B37" s="388" t="s">
        <v>721</v>
      </c>
      <c r="C37" s="388" t="s">
        <v>864</v>
      </c>
      <c r="D37" s="388">
        <v>19001046400</v>
      </c>
      <c r="E37" s="382" t="s">
        <v>672</v>
      </c>
      <c r="F37" s="543" t="s">
        <v>334</v>
      </c>
      <c r="G37" s="580">
        <v>100</v>
      </c>
      <c r="H37" s="583">
        <v>80.400000000000006</v>
      </c>
      <c r="I37" s="538">
        <v>0</v>
      </c>
    </row>
    <row r="38" spans="1:9" ht="22.5" customHeight="1" x14ac:dyDescent="0.3">
      <c r="A38" s="501">
        <v>30</v>
      </c>
      <c r="B38" s="388" t="s">
        <v>771</v>
      </c>
      <c r="C38" s="388" t="s">
        <v>1062</v>
      </c>
      <c r="D38" s="388">
        <v>19001047516</v>
      </c>
      <c r="E38" s="382" t="s">
        <v>672</v>
      </c>
      <c r="F38" s="543" t="s">
        <v>334</v>
      </c>
      <c r="G38" s="580">
        <v>100</v>
      </c>
      <c r="H38" s="583">
        <v>80</v>
      </c>
      <c r="I38" s="538">
        <v>0</v>
      </c>
    </row>
    <row r="39" spans="1:9" ht="22.5" customHeight="1" x14ac:dyDescent="0.3">
      <c r="A39" s="501">
        <v>31</v>
      </c>
      <c r="B39" s="506" t="s">
        <v>673</v>
      </c>
      <c r="C39" s="506" t="s">
        <v>741</v>
      </c>
      <c r="D39" s="388">
        <v>19001057740</v>
      </c>
      <c r="E39" s="382" t="s">
        <v>672</v>
      </c>
      <c r="F39" s="543" t="s">
        <v>334</v>
      </c>
      <c r="G39" s="580">
        <v>100</v>
      </c>
      <c r="H39" s="583">
        <v>80.400000000000006</v>
      </c>
      <c r="I39" s="538">
        <v>0</v>
      </c>
    </row>
    <row r="40" spans="1:9" ht="22.5" customHeight="1" x14ac:dyDescent="0.3">
      <c r="A40" s="501">
        <v>32</v>
      </c>
      <c r="B40" s="388" t="s">
        <v>1063</v>
      </c>
      <c r="C40" s="388" t="s">
        <v>1054</v>
      </c>
      <c r="D40" s="388">
        <v>19001060223</v>
      </c>
      <c r="E40" s="382" t="s">
        <v>672</v>
      </c>
      <c r="F40" s="543" t="s">
        <v>334</v>
      </c>
      <c r="G40" s="580">
        <v>100</v>
      </c>
      <c r="H40" s="583">
        <v>80</v>
      </c>
      <c r="I40" s="538">
        <v>0</v>
      </c>
    </row>
    <row r="41" spans="1:9" ht="22.5" customHeight="1" x14ac:dyDescent="0.3">
      <c r="A41" s="501">
        <v>33</v>
      </c>
      <c r="B41" s="506" t="s">
        <v>736</v>
      </c>
      <c r="C41" s="506" t="s">
        <v>1082</v>
      </c>
      <c r="D41" s="388">
        <v>19001062050</v>
      </c>
      <c r="E41" s="382" t="s">
        <v>672</v>
      </c>
      <c r="F41" s="543" t="s">
        <v>334</v>
      </c>
      <c r="G41" s="580">
        <v>100</v>
      </c>
      <c r="H41" s="583">
        <v>80.400000000000006</v>
      </c>
      <c r="I41" s="538">
        <v>0</v>
      </c>
    </row>
    <row r="42" spans="1:9" ht="22.5" customHeight="1" x14ac:dyDescent="0.3">
      <c r="A42" s="501">
        <v>34</v>
      </c>
      <c r="B42" s="506" t="s">
        <v>689</v>
      </c>
      <c r="C42" s="506" t="s">
        <v>839</v>
      </c>
      <c r="D42" s="388">
        <v>19001064839</v>
      </c>
      <c r="E42" s="382" t="s">
        <v>672</v>
      </c>
      <c r="F42" s="543" t="s">
        <v>334</v>
      </c>
      <c r="G42" s="580">
        <v>100</v>
      </c>
      <c r="H42" s="583">
        <v>80.400000000000006</v>
      </c>
      <c r="I42" s="538">
        <v>0</v>
      </c>
    </row>
    <row r="43" spans="1:9" ht="22.5" customHeight="1" x14ac:dyDescent="0.3">
      <c r="A43" s="501">
        <v>35</v>
      </c>
      <c r="B43" s="388" t="s">
        <v>674</v>
      </c>
      <c r="C43" s="388" t="s">
        <v>874</v>
      </c>
      <c r="D43" s="388">
        <v>19001065045</v>
      </c>
      <c r="E43" s="382" t="s">
        <v>672</v>
      </c>
      <c r="F43" s="543" t="s">
        <v>334</v>
      </c>
      <c r="G43" s="580">
        <v>100</v>
      </c>
      <c r="H43" s="583">
        <v>80.400000000000006</v>
      </c>
      <c r="I43" s="538">
        <v>0</v>
      </c>
    </row>
    <row r="44" spans="1:9" ht="22.5" customHeight="1" x14ac:dyDescent="0.3">
      <c r="A44" s="501">
        <v>36</v>
      </c>
      <c r="B44" s="506" t="s">
        <v>847</v>
      </c>
      <c r="C44" s="506" t="s">
        <v>726</v>
      </c>
      <c r="D44" s="388">
        <v>19001065705</v>
      </c>
      <c r="E44" s="382" t="s">
        <v>672</v>
      </c>
      <c r="F44" s="543" t="s">
        <v>334</v>
      </c>
      <c r="G44" s="580">
        <v>100</v>
      </c>
      <c r="H44" s="583">
        <v>80</v>
      </c>
      <c r="I44" s="538">
        <v>0</v>
      </c>
    </row>
    <row r="45" spans="1:9" ht="22.5" customHeight="1" x14ac:dyDescent="0.3">
      <c r="A45" s="501">
        <v>37</v>
      </c>
      <c r="B45" s="506" t="s">
        <v>637</v>
      </c>
      <c r="C45" s="506" t="s">
        <v>1077</v>
      </c>
      <c r="D45" s="388">
        <v>19001067206</v>
      </c>
      <c r="E45" s="382" t="s">
        <v>672</v>
      </c>
      <c r="F45" s="543" t="s">
        <v>334</v>
      </c>
      <c r="G45" s="580">
        <v>100</v>
      </c>
      <c r="H45" s="583">
        <v>80.400000000000006</v>
      </c>
      <c r="I45" s="538">
        <v>0</v>
      </c>
    </row>
    <row r="46" spans="1:9" ht="22.5" customHeight="1" x14ac:dyDescent="0.3">
      <c r="A46" s="501">
        <v>38</v>
      </c>
      <c r="B46" s="388" t="s">
        <v>806</v>
      </c>
      <c r="C46" s="388" t="s">
        <v>783</v>
      </c>
      <c r="D46" s="388">
        <v>19001067355</v>
      </c>
      <c r="E46" s="382" t="s">
        <v>672</v>
      </c>
      <c r="F46" s="543" t="s">
        <v>334</v>
      </c>
      <c r="G46" s="580">
        <v>100</v>
      </c>
      <c r="H46" s="583">
        <v>80.400000000000006</v>
      </c>
      <c r="I46" s="538">
        <v>0</v>
      </c>
    </row>
    <row r="47" spans="1:9" ht="22.5" customHeight="1" x14ac:dyDescent="0.3">
      <c r="A47" s="501">
        <v>39</v>
      </c>
      <c r="B47" s="388" t="s">
        <v>759</v>
      </c>
      <c r="C47" s="388" t="s">
        <v>1040</v>
      </c>
      <c r="D47" s="388">
        <v>19001067382</v>
      </c>
      <c r="E47" s="382" t="s">
        <v>672</v>
      </c>
      <c r="F47" s="543" t="s">
        <v>334</v>
      </c>
      <c r="G47" s="580">
        <v>100</v>
      </c>
      <c r="H47" s="583">
        <v>80.400000000000006</v>
      </c>
      <c r="I47" s="538">
        <v>0</v>
      </c>
    </row>
    <row r="48" spans="1:9" ht="22.5" customHeight="1" x14ac:dyDescent="0.3">
      <c r="A48" s="501">
        <v>40</v>
      </c>
      <c r="B48" s="388" t="s">
        <v>765</v>
      </c>
      <c r="C48" s="388" t="s">
        <v>1041</v>
      </c>
      <c r="D48" s="388">
        <v>19001071593</v>
      </c>
      <c r="E48" s="382" t="s">
        <v>672</v>
      </c>
      <c r="F48" s="543" t="s">
        <v>334</v>
      </c>
      <c r="G48" s="580">
        <v>100</v>
      </c>
      <c r="H48" s="583">
        <v>80.400000000000006</v>
      </c>
      <c r="I48" s="538">
        <v>0</v>
      </c>
    </row>
    <row r="49" spans="1:9" ht="22.5" customHeight="1" x14ac:dyDescent="0.3">
      <c r="A49" s="501">
        <v>41</v>
      </c>
      <c r="B49" s="388" t="s">
        <v>780</v>
      </c>
      <c r="C49" s="388" t="s">
        <v>854</v>
      </c>
      <c r="D49" s="388">
        <v>19001073227</v>
      </c>
      <c r="E49" s="382" t="s">
        <v>672</v>
      </c>
      <c r="F49" s="543" t="s">
        <v>334</v>
      </c>
      <c r="G49" s="580">
        <v>100</v>
      </c>
      <c r="H49" s="583">
        <v>80.400000000000006</v>
      </c>
      <c r="I49" s="538">
        <v>0</v>
      </c>
    </row>
    <row r="50" spans="1:9" ht="22.5" customHeight="1" x14ac:dyDescent="0.3">
      <c r="A50" s="501">
        <v>42</v>
      </c>
      <c r="B50" s="388" t="s">
        <v>686</v>
      </c>
      <c r="C50" s="388" t="s">
        <v>894</v>
      </c>
      <c r="D50" s="388">
        <v>19001073547</v>
      </c>
      <c r="E50" s="382" t="s">
        <v>672</v>
      </c>
      <c r="F50" s="543" t="s">
        <v>334</v>
      </c>
      <c r="G50" s="580">
        <v>100</v>
      </c>
      <c r="H50" s="583">
        <v>80.400000000000006</v>
      </c>
      <c r="I50" s="538">
        <v>0</v>
      </c>
    </row>
    <row r="51" spans="1:9" ht="22.5" customHeight="1" x14ac:dyDescent="0.3">
      <c r="A51" s="501">
        <v>43</v>
      </c>
      <c r="B51" s="388" t="s">
        <v>728</v>
      </c>
      <c r="C51" s="388" t="s">
        <v>724</v>
      </c>
      <c r="D51" s="388">
        <v>19001074035</v>
      </c>
      <c r="E51" s="382" t="s">
        <v>672</v>
      </c>
      <c r="F51" s="543" t="s">
        <v>334</v>
      </c>
      <c r="G51" s="580">
        <v>100</v>
      </c>
      <c r="H51" s="583">
        <v>80.400000000000006</v>
      </c>
      <c r="I51" s="538">
        <v>0</v>
      </c>
    </row>
    <row r="52" spans="1:9" ht="22.5" customHeight="1" x14ac:dyDescent="0.3">
      <c r="A52" s="501">
        <v>44</v>
      </c>
      <c r="B52" s="506" t="s">
        <v>708</v>
      </c>
      <c r="C52" s="506" t="s">
        <v>745</v>
      </c>
      <c r="D52" s="388">
        <v>19001077848</v>
      </c>
      <c r="E52" s="382" t="s">
        <v>672</v>
      </c>
      <c r="F52" s="543" t="s">
        <v>334</v>
      </c>
      <c r="G52" s="580">
        <v>100</v>
      </c>
      <c r="H52" s="583">
        <v>80.400000000000006</v>
      </c>
      <c r="I52" s="538">
        <v>0</v>
      </c>
    </row>
    <row r="53" spans="1:9" ht="22.5" customHeight="1" x14ac:dyDescent="0.3">
      <c r="A53" s="501">
        <v>45</v>
      </c>
      <c r="B53" s="388" t="s">
        <v>695</v>
      </c>
      <c r="C53" s="388" t="s">
        <v>844</v>
      </c>
      <c r="D53" s="388">
        <v>19001078371</v>
      </c>
      <c r="E53" s="382" t="s">
        <v>672</v>
      </c>
      <c r="F53" s="543" t="s">
        <v>334</v>
      </c>
      <c r="G53" s="580">
        <v>100</v>
      </c>
      <c r="H53" s="583">
        <v>80.400000000000006</v>
      </c>
      <c r="I53" s="538">
        <v>0</v>
      </c>
    </row>
    <row r="54" spans="1:9" ht="22.5" customHeight="1" x14ac:dyDescent="0.3">
      <c r="A54" s="501">
        <v>46</v>
      </c>
      <c r="B54" s="388" t="s">
        <v>867</v>
      </c>
      <c r="C54" s="388" t="s">
        <v>832</v>
      </c>
      <c r="D54" s="388">
        <v>19001079180</v>
      </c>
      <c r="E54" s="382" t="s">
        <v>672</v>
      </c>
      <c r="F54" s="543" t="s">
        <v>334</v>
      </c>
      <c r="G54" s="580">
        <v>100</v>
      </c>
      <c r="H54" s="583">
        <v>80.400000000000006</v>
      </c>
      <c r="I54" s="538">
        <v>0</v>
      </c>
    </row>
    <row r="55" spans="1:9" ht="22.5" customHeight="1" x14ac:dyDescent="0.3">
      <c r="A55" s="501">
        <v>47</v>
      </c>
      <c r="B55" s="388" t="s">
        <v>702</v>
      </c>
      <c r="C55" s="388" t="s">
        <v>816</v>
      </c>
      <c r="D55" s="388">
        <v>19001079663</v>
      </c>
      <c r="E55" s="382" t="s">
        <v>672</v>
      </c>
      <c r="F55" s="543" t="s">
        <v>334</v>
      </c>
      <c r="G55" s="580">
        <v>100</v>
      </c>
      <c r="H55" s="583">
        <v>80.400000000000006</v>
      </c>
      <c r="I55" s="538">
        <v>0</v>
      </c>
    </row>
    <row r="56" spans="1:9" ht="22.5" customHeight="1" x14ac:dyDescent="0.3">
      <c r="A56" s="501">
        <v>48</v>
      </c>
      <c r="B56" s="506" t="s">
        <v>807</v>
      </c>
      <c r="C56" s="506" t="s">
        <v>726</v>
      </c>
      <c r="D56" s="388">
        <v>19001084234</v>
      </c>
      <c r="E56" s="382" t="s">
        <v>672</v>
      </c>
      <c r="F56" s="543" t="s">
        <v>334</v>
      </c>
      <c r="G56" s="580">
        <v>100</v>
      </c>
      <c r="H56" s="583">
        <v>80</v>
      </c>
      <c r="I56" s="538">
        <v>0</v>
      </c>
    </row>
    <row r="57" spans="1:9" ht="22.5" customHeight="1" x14ac:dyDescent="0.3">
      <c r="A57" s="501">
        <v>49</v>
      </c>
      <c r="B57" s="388" t="s">
        <v>818</v>
      </c>
      <c r="C57" s="388" t="s">
        <v>1051</v>
      </c>
      <c r="D57" s="388">
        <v>19001084483</v>
      </c>
      <c r="E57" s="382" t="s">
        <v>672</v>
      </c>
      <c r="F57" s="543" t="s">
        <v>334</v>
      </c>
      <c r="G57" s="580">
        <v>100</v>
      </c>
      <c r="H57" s="583">
        <v>80.400000000000006</v>
      </c>
      <c r="I57" s="538">
        <v>0</v>
      </c>
    </row>
    <row r="58" spans="1:9" ht="22.5" customHeight="1" x14ac:dyDescent="0.3">
      <c r="A58" s="501">
        <v>50</v>
      </c>
      <c r="B58" s="388" t="s">
        <v>643</v>
      </c>
      <c r="C58" s="388" t="s">
        <v>830</v>
      </c>
      <c r="D58" s="388">
        <v>19001085247</v>
      </c>
      <c r="E58" s="382" t="s">
        <v>672</v>
      </c>
      <c r="F58" s="543" t="s">
        <v>334</v>
      </c>
      <c r="G58" s="580">
        <v>100</v>
      </c>
      <c r="H58" s="583">
        <v>80.400000000000006</v>
      </c>
      <c r="I58" s="538">
        <v>0</v>
      </c>
    </row>
    <row r="59" spans="1:9" ht="22.5" customHeight="1" x14ac:dyDescent="0.3">
      <c r="A59" s="501">
        <v>51</v>
      </c>
      <c r="B59" s="388" t="s">
        <v>1055</v>
      </c>
      <c r="C59" s="388" t="s">
        <v>1054</v>
      </c>
      <c r="D59" s="388">
        <v>19001086071</v>
      </c>
      <c r="E59" s="382" t="s">
        <v>672</v>
      </c>
      <c r="F59" s="543" t="s">
        <v>334</v>
      </c>
      <c r="G59" s="580">
        <v>100</v>
      </c>
      <c r="H59" s="583">
        <v>80.400000000000006</v>
      </c>
      <c r="I59" s="538">
        <v>0</v>
      </c>
    </row>
    <row r="60" spans="1:9" ht="22.5" customHeight="1" x14ac:dyDescent="0.3">
      <c r="A60" s="501">
        <v>52</v>
      </c>
      <c r="B60" s="388" t="s">
        <v>700</v>
      </c>
      <c r="C60" s="388" t="s">
        <v>842</v>
      </c>
      <c r="D60" s="388">
        <v>19001088572</v>
      </c>
      <c r="E60" s="382" t="s">
        <v>672</v>
      </c>
      <c r="F60" s="543" t="s">
        <v>334</v>
      </c>
      <c r="G60" s="580">
        <v>100</v>
      </c>
      <c r="H60" s="583">
        <v>80.400000000000006</v>
      </c>
      <c r="I60" s="538">
        <v>0</v>
      </c>
    </row>
    <row r="61" spans="1:9" ht="22.5" customHeight="1" x14ac:dyDescent="0.3">
      <c r="A61" s="501">
        <v>53</v>
      </c>
      <c r="B61" s="506" t="s">
        <v>733</v>
      </c>
      <c r="C61" s="506" t="s">
        <v>1083</v>
      </c>
      <c r="D61" s="388">
        <v>19001092019</v>
      </c>
      <c r="E61" s="382" t="s">
        <v>672</v>
      </c>
      <c r="F61" s="543" t="s">
        <v>334</v>
      </c>
      <c r="G61" s="580">
        <v>100</v>
      </c>
      <c r="H61" s="583">
        <v>80.400000000000006</v>
      </c>
      <c r="I61" s="538">
        <v>0</v>
      </c>
    </row>
    <row r="62" spans="1:9" ht="22.5" customHeight="1" x14ac:dyDescent="0.3">
      <c r="A62" s="501">
        <v>54</v>
      </c>
      <c r="B62" s="506" t="s">
        <v>715</v>
      </c>
      <c r="C62" s="506" t="s">
        <v>1081</v>
      </c>
      <c r="D62" s="388">
        <v>19001092040</v>
      </c>
      <c r="E62" s="382" t="s">
        <v>672</v>
      </c>
      <c r="F62" s="543" t="s">
        <v>334</v>
      </c>
      <c r="G62" s="580">
        <v>100</v>
      </c>
      <c r="H62" s="583">
        <v>80.400000000000006</v>
      </c>
      <c r="I62" s="538">
        <v>0</v>
      </c>
    </row>
    <row r="63" spans="1:9" ht="22.5" customHeight="1" x14ac:dyDescent="0.3">
      <c r="A63" s="501">
        <v>55</v>
      </c>
      <c r="B63" s="388" t="s">
        <v>684</v>
      </c>
      <c r="C63" s="388" t="s">
        <v>1054</v>
      </c>
      <c r="D63" s="388">
        <v>19001093302</v>
      </c>
      <c r="E63" s="382" t="s">
        <v>672</v>
      </c>
      <c r="F63" s="543" t="s">
        <v>334</v>
      </c>
      <c r="G63" s="580">
        <v>100</v>
      </c>
      <c r="H63" s="583">
        <v>80.400000000000006</v>
      </c>
      <c r="I63" s="538">
        <v>0</v>
      </c>
    </row>
    <row r="64" spans="1:9" ht="22.5" customHeight="1" x14ac:dyDescent="0.3">
      <c r="A64" s="501">
        <v>56</v>
      </c>
      <c r="B64" s="388" t="s">
        <v>808</v>
      </c>
      <c r="C64" s="388" t="s">
        <v>1039</v>
      </c>
      <c r="D64" s="388">
        <v>19001099381</v>
      </c>
      <c r="E64" s="382" t="s">
        <v>672</v>
      </c>
      <c r="F64" s="543" t="s">
        <v>334</v>
      </c>
      <c r="G64" s="580">
        <v>100</v>
      </c>
      <c r="H64" s="583">
        <v>80</v>
      </c>
      <c r="I64" s="538">
        <v>0</v>
      </c>
    </row>
    <row r="65" spans="1:9" ht="22.5" customHeight="1" x14ac:dyDescent="0.3">
      <c r="A65" s="501">
        <v>57</v>
      </c>
      <c r="B65" s="506" t="s">
        <v>808</v>
      </c>
      <c r="C65" s="506" t="s">
        <v>892</v>
      </c>
      <c r="D65" s="388">
        <v>19001099561</v>
      </c>
      <c r="E65" s="382" t="s">
        <v>672</v>
      </c>
      <c r="F65" s="543" t="s">
        <v>334</v>
      </c>
      <c r="G65" s="580">
        <v>100</v>
      </c>
      <c r="H65" s="583">
        <v>80.400000000000006</v>
      </c>
      <c r="I65" s="538">
        <v>0</v>
      </c>
    </row>
    <row r="66" spans="1:9" ht="22.5" customHeight="1" x14ac:dyDescent="0.3">
      <c r="A66" s="501">
        <v>58</v>
      </c>
      <c r="B66" s="388" t="s">
        <v>857</v>
      </c>
      <c r="C66" s="388" t="s">
        <v>1056</v>
      </c>
      <c r="D66" s="388">
        <v>19001100604</v>
      </c>
      <c r="E66" s="382" t="s">
        <v>672</v>
      </c>
      <c r="F66" s="543" t="s">
        <v>334</v>
      </c>
      <c r="G66" s="580">
        <v>100</v>
      </c>
      <c r="H66" s="583">
        <v>80.400000000000006</v>
      </c>
      <c r="I66" s="538">
        <v>0</v>
      </c>
    </row>
    <row r="67" spans="1:9" ht="22.5" customHeight="1" x14ac:dyDescent="0.3">
      <c r="A67" s="501">
        <v>59</v>
      </c>
      <c r="B67" s="388" t="s">
        <v>845</v>
      </c>
      <c r="C67" s="388" t="s">
        <v>799</v>
      </c>
      <c r="D67" s="388">
        <v>19001100849</v>
      </c>
      <c r="E67" s="382" t="s">
        <v>672</v>
      </c>
      <c r="F67" s="543" t="s">
        <v>334</v>
      </c>
      <c r="G67" s="580">
        <v>100</v>
      </c>
      <c r="H67" s="583">
        <v>80.400000000000006</v>
      </c>
      <c r="I67" s="538">
        <v>0</v>
      </c>
    </row>
    <row r="68" spans="1:9" ht="22.5" customHeight="1" x14ac:dyDescent="0.3">
      <c r="A68" s="501">
        <v>60</v>
      </c>
      <c r="B68" s="388" t="s">
        <v>1053</v>
      </c>
      <c r="C68" s="388" t="s">
        <v>1054</v>
      </c>
      <c r="D68" s="388">
        <v>19001101144</v>
      </c>
      <c r="E68" s="382" t="s">
        <v>672</v>
      </c>
      <c r="F68" s="543" t="s">
        <v>334</v>
      </c>
      <c r="G68" s="580">
        <v>100</v>
      </c>
      <c r="H68" s="583">
        <v>80.400000000000006</v>
      </c>
      <c r="I68" s="538">
        <v>0</v>
      </c>
    </row>
    <row r="69" spans="1:9" ht="22.5" customHeight="1" x14ac:dyDescent="0.3">
      <c r="A69" s="501">
        <v>61</v>
      </c>
      <c r="B69" s="388" t="s">
        <v>689</v>
      </c>
      <c r="C69" s="388" t="s">
        <v>1042</v>
      </c>
      <c r="D69" s="388">
        <v>19001101975</v>
      </c>
      <c r="E69" s="382" t="s">
        <v>672</v>
      </c>
      <c r="F69" s="543" t="s">
        <v>334</v>
      </c>
      <c r="G69" s="580">
        <v>100</v>
      </c>
      <c r="H69" s="583">
        <v>80.400000000000006</v>
      </c>
      <c r="I69" s="538">
        <v>0</v>
      </c>
    </row>
    <row r="70" spans="1:9" ht="22.5" customHeight="1" x14ac:dyDescent="0.3">
      <c r="A70" s="501">
        <v>62</v>
      </c>
      <c r="B70" s="388" t="s">
        <v>720</v>
      </c>
      <c r="C70" s="388" t="s">
        <v>1068</v>
      </c>
      <c r="D70" s="388">
        <v>19001105033</v>
      </c>
      <c r="E70" s="382" t="s">
        <v>672</v>
      </c>
      <c r="F70" s="543" t="s">
        <v>334</v>
      </c>
      <c r="G70" s="580">
        <v>100</v>
      </c>
      <c r="H70" s="583">
        <v>80.400000000000006</v>
      </c>
      <c r="I70" s="538">
        <v>0</v>
      </c>
    </row>
    <row r="71" spans="1:9" ht="22.5" customHeight="1" x14ac:dyDescent="0.3">
      <c r="A71" s="501">
        <v>63</v>
      </c>
      <c r="B71" s="388" t="s">
        <v>660</v>
      </c>
      <c r="C71" s="388" t="s">
        <v>1068</v>
      </c>
      <c r="D71" s="388">
        <v>19001105271</v>
      </c>
      <c r="E71" s="382" t="s">
        <v>672</v>
      </c>
      <c r="F71" s="543" t="s">
        <v>334</v>
      </c>
      <c r="G71" s="580">
        <v>100</v>
      </c>
      <c r="H71" s="583">
        <v>80.400000000000006</v>
      </c>
      <c r="I71" s="538">
        <v>0</v>
      </c>
    </row>
    <row r="72" spans="1:9" ht="22.5" customHeight="1" x14ac:dyDescent="0.3">
      <c r="A72" s="501">
        <v>64</v>
      </c>
      <c r="B72" s="388" t="s">
        <v>763</v>
      </c>
      <c r="C72" s="388" t="s">
        <v>1052</v>
      </c>
      <c r="D72" s="388">
        <v>19001106691</v>
      </c>
      <c r="E72" s="382" t="s">
        <v>672</v>
      </c>
      <c r="F72" s="543" t="s">
        <v>334</v>
      </c>
      <c r="G72" s="580">
        <v>100</v>
      </c>
      <c r="H72" s="583">
        <v>80.400000000000006</v>
      </c>
      <c r="I72" s="538">
        <v>0</v>
      </c>
    </row>
    <row r="73" spans="1:9" ht="22.5" customHeight="1" x14ac:dyDescent="0.3">
      <c r="A73" s="501">
        <v>65</v>
      </c>
      <c r="B73" s="506" t="s">
        <v>679</v>
      </c>
      <c r="C73" s="506" t="s">
        <v>799</v>
      </c>
      <c r="D73" s="388">
        <v>19001106788</v>
      </c>
      <c r="E73" s="382" t="s">
        <v>672</v>
      </c>
      <c r="F73" s="543" t="s">
        <v>334</v>
      </c>
      <c r="G73" s="580">
        <v>100</v>
      </c>
      <c r="H73" s="583">
        <v>80.400000000000006</v>
      </c>
      <c r="I73" s="538">
        <v>0</v>
      </c>
    </row>
    <row r="74" spans="1:9" ht="22.5" customHeight="1" x14ac:dyDescent="0.3">
      <c r="A74" s="501">
        <v>66</v>
      </c>
      <c r="B74" s="506" t="s">
        <v>1074</v>
      </c>
      <c r="C74" s="506" t="s">
        <v>1075</v>
      </c>
      <c r="D74" s="388">
        <v>19001107690</v>
      </c>
      <c r="E74" s="382" t="s">
        <v>672</v>
      </c>
      <c r="F74" s="543" t="s">
        <v>334</v>
      </c>
      <c r="G74" s="580">
        <v>100</v>
      </c>
      <c r="H74" s="583">
        <v>80</v>
      </c>
      <c r="I74" s="538">
        <v>0</v>
      </c>
    </row>
    <row r="75" spans="1:9" ht="22.5" customHeight="1" x14ac:dyDescent="0.3">
      <c r="A75" s="501">
        <v>67</v>
      </c>
      <c r="B75" s="506" t="s">
        <v>845</v>
      </c>
      <c r="C75" s="506" t="s">
        <v>886</v>
      </c>
      <c r="D75" s="388">
        <v>19001107768</v>
      </c>
      <c r="E75" s="382" t="s">
        <v>672</v>
      </c>
      <c r="F75" s="543" t="s">
        <v>334</v>
      </c>
      <c r="G75" s="580">
        <v>100</v>
      </c>
      <c r="H75" s="583">
        <v>80.400000000000006</v>
      </c>
      <c r="I75" s="538">
        <v>0</v>
      </c>
    </row>
    <row r="76" spans="1:9" ht="22.5" customHeight="1" x14ac:dyDescent="0.3">
      <c r="A76" s="501">
        <v>68</v>
      </c>
      <c r="B76" s="506" t="s">
        <v>762</v>
      </c>
      <c r="C76" s="506" t="s">
        <v>1079</v>
      </c>
      <c r="D76" s="388">
        <v>19001107961</v>
      </c>
      <c r="E76" s="382" t="s">
        <v>672</v>
      </c>
      <c r="F76" s="543" t="s">
        <v>334</v>
      </c>
      <c r="G76" s="580">
        <v>100</v>
      </c>
      <c r="H76" s="583">
        <v>80.400000000000006</v>
      </c>
      <c r="I76" s="538">
        <v>0</v>
      </c>
    </row>
    <row r="77" spans="1:9" ht="22.5" customHeight="1" x14ac:dyDescent="0.3">
      <c r="A77" s="501">
        <v>69</v>
      </c>
      <c r="B77" s="388" t="s">
        <v>707</v>
      </c>
      <c r="C77" s="388" t="s">
        <v>799</v>
      </c>
      <c r="D77" s="388">
        <v>19001108085</v>
      </c>
      <c r="E77" s="382" t="s">
        <v>672</v>
      </c>
      <c r="F77" s="543" t="s">
        <v>334</v>
      </c>
      <c r="G77" s="580">
        <v>100</v>
      </c>
      <c r="H77" s="583">
        <v>80.400000000000006</v>
      </c>
      <c r="I77" s="538">
        <v>0</v>
      </c>
    </row>
    <row r="78" spans="1:9" ht="22.5" customHeight="1" x14ac:dyDescent="0.3">
      <c r="A78" s="501">
        <v>70</v>
      </c>
      <c r="B78" s="506" t="s">
        <v>667</v>
      </c>
      <c r="C78" s="506" t="s">
        <v>745</v>
      </c>
      <c r="D78" s="388">
        <v>19001108388</v>
      </c>
      <c r="E78" s="382" t="s">
        <v>672</v>
      </c>
      <c r="F78" s="543" t="s">
        <v>334</v>
      </c>
      <c r="G78" s="580">
        <v>100</v>
      </c>
      <c r="H78" s="583">
        <v>80.400000000000006</v>
      </c>
      <c r="I78" s="538">
        <v>0</v>
      </c>
    </row>
    <row r="79" spans="1:9" ht="22.5" customHeight="1" x14ac:dyDescent="0.3">
      <c r="A79" s="501">
        <v>71</v>
      </c>
      <c r="B79" s="506" t="s">
        <v>688</v>
      </c>
      <c r="C79" s="506" t="s">
        <v>854</v>
      </c>
      <c r="D79" s="388">
        <v>19450004041</v>
      </c>
      <c r="E79" s="382" t="s">
        <v>672</v>
      </c>
      <c r="F79" s="543" t="s">
        <v>334</v>
      </c>
      <c r="G79" s="580">
        <v>150</v>
      </c>
      <c r="H79" s="583">
        <v>120.6</v>
      </c>
      <c r="I79" s="538">
        <v>0</v>
      </c>
    </row>
    <row r="80" spans="1:9" ht="22.5" customHeight="1" x14ac:dyDescent="0.3">
      <c r="A80" s="501">
        <v>72</v>
      </c>
      <c r="B80" s="388" t="s">
        <v>698</v>
      </c>
      <c r="C80" s="388" t="s">
        <v>837</v>
      </c>
      <c r="D80" s="388">
        <v>19501117171</v>
      </c>
      <c r="E80" s="382" t="s">
        <v>672</v>
      </c>
      <c r="F80" s="543" t="s">
        <v>334</v>
      </c>
      <c r="G80" s="580">
        <v>100</v>
      </c>
      <c r="H80" s="583">
        <v>80</v>
      </c>
      <c r="I80" s="538">
        <v>0</v>
      </c>
    </row>
    <row r="81" spans="1:9" ht="22.5" customHeight="1" x14ac:dyDescent="0.3">
      <c r="A81" s="501">
        <v>73</v>
      </c>
      <c r="B81" s="388" t="s">
        <v>1059</v>
      </c>
      <c r="C81" s="388" t="s">
        <v>841</v>
      </c>
      <c r="D81" s="388">
        <v>19901112321</v>
      </c>
      <c r="E81" s="382" t="s">
        <v>672</v>
      </c>
      <c r="F81" s="543" t="s">
        <v>334</v>
      </c>
      <c r="G81" s="580">
        <v>100</v>
      </c>
      <c r="H81" s="583">
        <v>80.400000000000006</v>
      </c>
      <c r="I81" s="538">
        <v>0</v>
      </c>
    </row>
    <row r="82" spans="1:9" ht="22.5" customHeight="1" x14ac:dyDescent="0.3">
      <c r="A82" s="501">
        <v>74</v>
      </c>
      <c r="B82" s="503" t="s">
        <v>926</v>
      </c>
      <c r="C82" s="389" t="s">
        <v>814</v>
      </c>
      <c r="D82" s="503">
        <v>25001010074</v>
      </c>
      <c r="E82" s="382" t="s">
        <v>631</v>
      </c>
      <c r="F82" s="543" t="s">
        <v>334</v>
      </c>
      <c r="G82" s="551">
        <v>625</v>
      </c>
      <c r="H82" s="536">
        <v>625</v>
      </c>
      <c r="I82" s="538">
        <v>122.5</v>
      </c>
    </row>
    <row r="83" spans="1:9" ht="22.5" customHeight="1" x14ac:dyDescent="0.3">
      <c r="A83" s="501">
        <v>75</v>
      </c>
      <c r="B83" s="503" t="s">
        <v>926</v>
      </c>
      <c r="C83" s="389" t="s">
        <v>814</v>
      </c>
      <c r="D83" s="503">
        <v>25001010074</v>
      </c>
      <c r="E83" s="382" t="s">
        <v>631</v>
      </c>
      <c r="F83" s="543" t="s">
        <v>334</v>
      </c>
      <c r="G83" s="551">
        <v>625</v>
      </c>
      <c r="H83" s="536">
        <v>625</v>
      </c>
      <c r="I83" s="538">
        <v>122.5</v>
      </c>
    </row>
    <row r="84" spans="1:9" ht="22.5" customHeight="1" x14ac:dyDescent="0.3">
      <c r="A84" s="501">
        <v>76</v>
      </c>
      <c r="B84" s="503" t="s">
        <v>926</v>
      </c>
      <c r="C84" s="389" t="s">
        <v>814</v>
      </c>
      <c r="D84" s="503">
        <v>25001010074</v>
      </c>
      <c r="E84" s="382" t="s">
        <v>631</v>
      </c>
      <c r="F84" s="543" t="s">
        <v>334</v>
      </c>
      <c r="G84" s="551">
        <v>625</v>
      </c>
      <c r="H84" s="536">
        <v>625</v>
      </c>
      <c r="I84" s="538">
        <v>122.5</v>
      </c>
    </row>
    <row r="85" spans="1:9" ht="22.5" customHeight="1" x14ac:dyDescent="0.3">
      <c r="A85" s="501">
        <v>77</v>
      </c>
      <c r="B85" s="399" t="s">
        <v>926</v>
      </c>
      <c r="C85" s="404" t="s">
        <v>814</v>
      </c>
      <c r="D85" s="399">
        <v>25001010074</v>
      </c>
      <c r="E85" s="382" t="s">
        <v>631</v>
      </c>
      <c r="F85" s="543" t="s">
        <v>334</v>
      </c>
      <c r="G85" s="551">
        <v>625</v>
      </c>
      <c r="H85" s="536">
        <v>625</v>
      </c>
      <c r="I85" s="538">
        <v>122.5</v>
      </c>
    </row>
    <row r="86" spans="1:9" ht="22.5" customHeight="1" x14ac:dyDescent="0.3">
      <c r="A86" s="501">
        <v>78</v>
      </c>
      <c r="B86" s="399" t="s">
        <v>926</v>
      </c>
      <c r="C86" s="404" t="s">
        <v>814</v>
      </c>
      <c r="D86" s="399">
        <v>25001010074</v>
      </c>
      <c r="E86" s="382" t="s">
        <v>631</v>
      </c>
      <c r="F86" s="543" t="s">
        <v>334</v>
      </c>
      <c r="G86" s="551">
        <v>625</v>
      </c>
      <c r="H86" s="536">
        <v>625</v>
      </c>
      <c r="I86" s="538">
        <v>122.5</v>
      </c>
    </row>
    <row r="87" spans="1:9" ht="22.5" customHeight="1" x14ac:dyDescent="0.3">
      <c r="A87" s="501">
        <v>79</v>
      </c>
      <c r="B87" s="506" t="s">
        <v>870</v>
      </c>
      <c r="C87" s="506" t="s">
        <v>803</v>
      </c>
      <c r="D87" s="388">
        <v>29001008251</v>
      </c>
      <c r="E87" s="382" t="s">
        <v>672</v>
      </c>
      <c r="F87" s="543" t="s">
        <v>334</v>
      </c>
      <c r="G87" s="580">
        <v>100</v>
      </c>
      <c r="H87" s="583">
        <v>80.400000000000006</v>
      </c>
      <c r="I87" s="538">
        <v>0</v>
      </c>
    </row>
    <row r="88" spans="1:9" ht="22.5" customHeight="1" x14ac:dyDescent="0.3">
      <c r="A88" s="501">
        <v>80</v>
      </c>
      <c r="B88" s="506" t="s">
        <v>683</v>
      </c>
      <c r="C88" s="506" t="s">
        <v>726</v>
      </c>
      <c r="D88" s="388">
        <v>29001019541</v>
      </c>
      <c r="E88" s="382" t="s">
        <v>672</v>
      </c>
      <c r="F88" s="543" t="s">
        <v>334</v>
      </c>
      <c r="G88" s="580">
        <v>100</v>
      </c>
      <c r="H88" s="583">
        <v>80.400000000000006</v>
      </c>
      <c r="I88" s="538">
        <v>0</v>
      </c>
    </row>
    <row r="89" spans="1:9" ht="22.5" customHeight="1" x14ac:dyDescent="0.3">
      <c r="A89" s="501">
        <v>81</v>
      </c>
      <c r="B89" s="388" t="s">
        <v>802</v>
      </c>
      <c r="C89" s="388" t="s">
        <v>825</v>
      </c>
      <c r="D89" s="388">
        <v>33001026130</v>
      </c>
      <c r="E89" s="382" t="s">
        <v>672</v>
      </c>
      <c r="F89" s="543" t="s">
        <v>334</v>
      </c>
      <c r="G89" s="582">
        <v>100</v>
      </c>
      <c r="H89" s="583">
        <v>80.400000000000006</v>
      </c>
      <c r="I89" s="538">
        <v>0</v>
      </c>
    </row>
    <row r="90" spans="1:9" ht="22.5" customHeight="1" x14ac:dyDescent="0.3">
      <c r="A90" s="501">
        <v>82</v>
      </c>
      <c r="B90" s="506" t="s">
        <v>694</v>
      </c>
      <c r="C90" s="388" t="s">
        <v>1018</v>
      </c>
      <c r="D90" s="390">
        <v>35001018170</v>
      </c>
      <c r="E90" s="382" t="s">
        <v>672</v>
      </c>
      <c r="F90" s="543" t="s">
        <v>334</v>
      </c>
      <c r="G90" s="582">
        <v>100</v>
      </c>
      <c r="H90" s="583">
        <v>80</v>
      </c>
      <c r="I90" s="537">
        <v>0</v>
      </c>
    </row>
    <row r="91" spans="1:9" ht="22.5" customHeight="1" x14ac:dyDescent="0.3">
      <c r="A91" s="501">
        <v>83</v>
      </c>
      <c r="B91" s="388" t="s">
        <v>659</v>
      </c>
      <c r="C91" s="388" t="s">
        <v>1058</v>
      </c>
      <c r="D91" s="388">
        <v>35001030574</v>
      </c>
      <c r="E91" s="382" t="s">
        <v>672</v>
      </c>
      <c r="F91" s="543" t="s">
        <v>334</v>
      </c>
      <c r="G91" s="580">
        <v>100</v>
      </c>
      <c r="H91" s="583">
        <v>80.400000000000006</v>
      </c>
      <c r="I91" s="538">
        <v>0</v>
      </c>
    </row>
    <row r="92" spans="1:9" ht="22.5" customHeight="1" x14ac:dyDescent="0.3">
      <c r="A92" s="501">
        <v>84</v>
      </c>
      <c r="B92" s="506" t="s">
        <v>812</v>
      </c>
      <c r="C92" s="388" t="s">
        <v>862</v>
      </c>
      <c r="D92" s="390">
        <v>35001078864</v>
      </c>
      <c r="E92" s="382" t="s">
        <v>672</v>
      </c>
      <c r="F92" s="543" t="s">
        <v>334</v>
      </c>
      <c r="G92" s="582">
        <v>100</v>
      </c>
      <c r="H92" s="583">
        <v>80</v>
      </c>
      <c r="I92" s="537">
        <v>0</v>
      </c>
    </row>
    <row r="93" spans="1:9" ht="22.5" customHeight="1" x14ac:dyDescent="0.3">
      <c r="A93" s="501">
        <v>85</v>
      </c>
      <c r="B93" s="380" t="s">
        <v>663</v>
      </c>
      <c r="C93" s="380" t="s">
        <v>666</v>
      </c>
      <c r="D93" s="382">
        <v>47001001316</v>
      </c>
      <c r="E93" s="382" t="s">
        <v>631</v>
      </c>
      <c r="F93" s="543" t="s">
        <v>334</v>
      </c>
      <c r="G93" s="551">
        <v>500</v>
      </c>
      <c r="H93" s="536">
        <v>500</v>
      </c>
      <c r="I93" s="596">
        <v>100</v>
      </c>
    </row>
    <row r="94" spans="1:9" ht="22.5" customHeight="1" x14ac:dyDescent="0.3">
      <c r="A94" s="501">
        <v>86</v>
      </c>
      <c r="B94" s="380" t="s">
        <v>663</v>
      </c>
      <c r="C94" s="380" t="s">
        <v>666</v>
      </c>
      <c r="D94" s="382">
        <v>47001001316</v>
      </c>
      <c r="E94" s="382" t="s">
        <v>631</v>
      </c>
      <c r="F94" s="543" t="s">
        <v>334</v>
      </c>
      <c r="G94" s="551">
        <v>500</v>
      </c>
      <c r="H94" s="536">
        <v>500</v>
      </c>
      <c r="I94" s="596">
        <v>100</v>
      </c>
    </row>
    <row r="95" spans="1:9" ht="22.5" customHeight="1" x14ac:dyDescent="0.3">
      <c r="A95" s="501">
        <v>87</v>
      </c>
      <c r="B95" s="380" t="s">
        <v>663</v>
      </c>
      <c r="C95" s="380" t="s">
        <v>666</v>
      </c>
      <c r="D95" s="382">
        <v>47001001316</v>
      </c>
      <c r="E95" s="382" t="s">
        <v>631</v>
      </c>
      <c r="F95" s="543" t="s">
        <v>334</v>
      </c>
      <c r="G95" s="551">
        <v>500</v>
      </c>
      <c r="H95" s="536">
        <v>500</v>
      </c>
      <c r="I95" s="596">
        <v>100</v>
      </c>
    </row>
    <row r="96" spans="1:9" ht="22.5" customHeight="1" x14ac:dyDescent="0.3">
      <c r="A96" s="501">
        <v>88</v>
      </c>
      <c r="B96" s="380" t="s">
        <v>663</v>
      </c>
      <c r="C96" s="405" t="s">
        <v>666</v>
      </c>
      <c r="D96" s="382">
        <v>47001001316</v>
      </c>
      <c r="E96" s="382" t="s">
        <v>631</v>
      </c>
      <c r="F96" s="543" t="s">
        <v>334</v>
      </c>
      <c r="G96" s="551">
        <v>500</v>
      </c>
      <c r="H96" s="536">
        <v>500</v>
      </c>
      <c r="I96" s="596">
        <v>100</v>
      </c>
    </row>
    <row r="97" spans="1:9" ht="22.5" customHeight="1" x14ac:dyDescent="0.3">
      <c r="A97" s="501">
        <v>89</v>
      </c>
      <c r="B97" s="380" t="s">
        <v>663</v>
      </c>
      <c r="C97" s="405" t="s">
        <v>666</v>
      </c>
      <c r="D97" s="382">
        <v>47001001316</v>
      </c>
      <c r="E97" s="382" t="s">
        <v>631</v>
      </c>
      <c r="F97" s="543" t="s">
        <v>334</v>
      </c>
      <c r="G97" s="551">
        <v>500</v>
      </c>
      <c r="H97" s="536">
        <v>500</v>
      </c>
      <c r="I97" s="596">
        <v>100</v>
      </c>
    </row>
    <row r="98" spans="1:9" ht="22.5" customHeight="1" x14ac:dyDescent="0.3">
      <c r="A98" s="501">
        <v>90</v>
      </c>
      <c r="B98" s="380" t="s">
        <v>929</v>
      </c>
      <c r="C98" s="380" t="s">
        <v>930</v>
      </c>
      <c r="D98" s="388">
        <v>49001012816</v>
      </c>
      <c r="E98" s="382" t="s">
        <v>631</v>
      </c>
      <c r="F98" s="543" t="s">
        <v>334</v>
      </c>
      <c r="G98" s="551">
        <v>187.5</v>
      </c>
      <c r="H98" s="536">
        <v>187.5</v>
      </c>
      <c r="I98" s="538">
        <v>36.75</v>
      </c>
    </row>
    <row r="99" spans="1:9" ht="22.5" customHeight="1" x14ac:dyDescent="0.3">
      <c r="A99" s="501">
        <v>91</v>
      </c>
      <c r="B99" s="380" t="s">
        <v>929</v>
      </c>
      <c r="C99" s="380" t="s">
        <v>930</v>
      </c>
      <c r="D99" s="388">
        <v>49001012816</v>
      </c>
      <c r="E99" s="382" t="s">
        <v>631</v>
      </c>
      <c r="F99" s="543" t="s">
        <v>334</v>
      </c>
      <c r="G99" s="551">
        <v>187.5</v>
      </c>
      <c r="H99" s="536">
        <v>187.5</v>
      </c>
      <c r="I99" s="538">
        <v>36.75</v>
      </c>
    </row>
    <row r="100" spans="1:9" ht="22.5" customHeight="1" x14ac:dyDescent="0.3">
      <c r="A100" s="501">
        <v>92</v>
      </c>
      <c r="B100" s="380" t="s">
        <v>929</v>
      </c>
      <c r="C100" s="380" t="s">
        <v>930</v>
      </c>
      <c r="D100" s="388">
        <v>49001012816</v>
      </c>
      <c r="E100" s="382" t="s">
        <v>631</v>
      </c>
      <c r="F100" s="543" t="s">
        <v>334</v>
      </c>
      <c r="G100" s="551">
        <v>187.5</v>
      </c>
      <c r="H100" s="536">
        <v>187.5</v>
      </c>
      <c r="I100" s="538">
        <v>36.75</v>
      </c>
    </row>
    <row r="101" spans="1:9" ht="22.5" customHeight="1" x14ac:dyDescent="0.3">
      <c r="A101" s="501">
        <v>93</v>
      </c>
      <c r="B101" s="380" t="s">
        <v>929</v>
      </c>
      <c r="C101" s="405" t="s">
        <v>930</v>
      </c>
      <c r="D101" s="388">
        <v>49001012816</v>
      </c>
      <c r="E101" s="382" t="s">
        <v>631</v>
      </c>
      <c r="F101" s="543" t="s">
        <v>334</v>
      </c>
      <c r="G101" s="551">
        <v>187.5</v>
      </c>
      <c r="H101" s="536">
        <v>187.5</v>
      </c>
      <c r="I101" s="538">
        <v>36.75</v>
      </c>
    </row>
    <row r="102" spans="1:9" ht="22.5" customHeight="1" x14ac:dyDescent="0.3">
      <c r="A102" s="501">
        <v>94</v>
      </c>
      <c r="B102" s="380" t="s">
        <v>929</v>
      </c>
      <c r="C102" s="405" t="s">
        <v>930</v>
      </c>
      <c r="D102" s="388">
        <v>49001012816</v>
      </c>
      <c r="E102" s="382" t="s">
        <v>631</v>
      </c>
      <c r="F102" s="543" t="s">
        <v>334</v>
      </c>
      <c r="G102" s="551">
        <v>187.5</v>
      </c>
      <c r="H102" s="536">
        <v>187.5</v>
      </c>
      <c r="I102" s="538">
        <v>36.75</v>
      </c>
    </row>
    <row r="103" spans="1:9" ht="22.5" customHeight="1" x14ac:dyDescent="0.3">
      <c r="A103" s="501">
        <v>95</v>
      </c>
      <c r="B103" s="388" t="s">
        <v>695</v>
      </c>
      <c r="C103" s="388" t="s">
        <v>1045</v>
      </c>
      <c r="D103" s="388">
        <v>51001007134</v>
      </c>
      <c r="E103" s="382" t="s">
        <v>672</v>
      </c>
      <c r="F103" s="543" t="s">
        <v>334</v>
      </c>
      <c r="G103" s="580">
        <v>100</v>
      </c>
      <c r="H103" s="583">
        <v>80.400000000000006</v>
      </c>
      <c r="I103" s="538">
        <v>0</v>
      </c>
    </row>
    <row r="104" spans="1:9" ht="22.5" customHeight="1" x14ac:dyDescent="0.3">
      <c r="A104" s="501">
        <v>96</v>
      </c>
      <c r="B104" s="388" t="s">
        <v>646</v>
      </c>
      <c r="C104" s="388" t="s">
        <v>831</v>
      </c>
      <c r="D104" s="388">
        <v>51001009159</v>
      </c>
      <c r="E104" s="382" t="s">
        <v>672</v>
      </c>
      <c r="F104" s="543" t="s">
        <v>334</v>
      </c>
      <c r="G104" s="580">
        <v>100</v>
      </c>
      <c r="H104" s="583">
        <v>80.400000000000006</v>
      </c>
      <c r="I104" s="538">
        <v>0</v>
      </c>
    </row>
    <row r="105" spans="1:9" ht="22.5" customHeight="1" x14ac:dyDescent="0.3">
      <c r="A105" s="501">
        <v>97</v>
      </c>
      <c r="B105" s="388" t="s">
        <v>516</v>
      </c>
      <c r="C105" s="388" t="s">
        <v>1061</v>
      </c>
      <c r="D105" s="388">
        <v>51001012112</v>
      </c>
      <c r="E105" s="382" t="s">
        <v>672</v>
      </c>
      <c r="F105" s="543" t="s">
        <v>334</v>
      </c>
      <c r="G105" s="580">
        <v>100</v>
      </c>
      <c r="H105" s="583">
        <v>80.400000000000006</v>
      </c>
      <c r="I105" s="538">
        <v>0</v>
      </c>
    </row>
    <row r="106" spans="1:9" ht="22.5" customHeight="1" x14ac:dyDescent="0.3">
      <c r="A106" s="501">
        <v>98</v>
      </c>
      <c r="B106" s="506" t="s">
        <v>773</v>
      </c>
      <c r="C106" s="506" t="s">
        <v>1076</v>
      </c>
      <c r="D106" s="388">
        <v>51001017773</v>
      </c>
      <c r="E106" s="382" t="s">
        <v>672</v>
      </c>
      <c r="F106" s="543" t="s">
        <v>334</v>
      </c>
      <c r="G106" s="580">
        <v>200</v>
      </c>
      <c r="H106" s="581">
        <v>160</v>
      </c>
      <c r="I106" s="538">
        <v>0</v>
      </c>
    </row>
    <row r="107" spans="1:9" ht="22.5" customHeight="1" x14ac:dyDescent="0.3">
      <c r="A107" s="501">
        <v>99</v>
      </c>
      <c r="B107" s="507" t="s">
        <v>1014</v>
      </c>
      <c r="C107" s="388" t="s">
        <v>890</v>
      </c>
      <c r="D107" s="507">
        <v>53001004210</v>
      </c>
      <c r="E107" s="382" t="s">
        <v>672</v>
      </c>
      <c r="F107" s="543" t="s">
        <v>334</v>
      </c>
      <c r="G107" s="597">
        <v>100</v>
      </c>
      <c r="H107" s="598">
        <v>100</v>
      </c>
      <c r="I107" s="537">
        <v>19.600000000000001</v>
      </c>
    </row>
    <row r="108" spans="1:9" ht="22.5" customHeight="1" x14ac:dyDescent="0.3">
      <c r="A108" s="501">
        <v>100</v>
      </c>
      <c r="B108" s="386" t="s">
        <v>645</v>
      </c>
      <c r="C108" s="380" t="s">
        <v>644</v>
      </c>
      <c r="D108" s="387">
        <v>53001012047</v>
      </c>
      <c r="E108" s="382" t="s">
        <v>631</v>
      </c>
      <c r="F108" s="543" t="s">
        <v>334</v>
      </c>
      <c r="G108" s="551">
        <v>625</v>
      </c>
      <c r="H108" s="536">
        <v>625</v>
      </c>
      <c r="I108" s="596">
        <v>125</v>
      </c>
    </row>
    <row r="109" spans="1:9" ht="22.5" customHeight="1" x14ac:dyDescent="0.3">
      <c r="A109" s="501">
        <v>101</v>
      </c>
      <c r="B109" s="386" t="s">
        <v>645</v>
      </c>
      <c r="C109" s="380" t="s">
        <v>644</v>
      </c>
      <c r="D109" s="387">
        <v>53001012047</v>
      </c>
      <c r="E109" s="382" t="s">
        <v>631</v>
      </c>
      <c r="F109" s="543" t="s">
        <v>334</v>
      </c>
      <c r="G109" s="551">
        <v>625</v>
      </c>
      <c r="H109" s="536">
        <v>625</v>
      </c>
      <c r="I109" s="596">
        <v>125</v>
      </c>
    </row>
    <row r="110" spans="1:9" ht="22.5" customHeight="1" x14ac:dyDescent="0.3">
      <c r="A110" s="501">
        <v>102</v>
      </c>
      <c r="B110" s="386" t="s">
        <v>645</v>
      </c>
      <c r="C110" s="380" t="s">
        <v>644</v>
      </c>
      <c r="D110" s="387">
        <v>53001012047</v>
      </c>
      <c r="E110" s="382" t="s">
        <v>631</v>
      </c>
      <c r="F110" s="543" t="s">
        <v>334</v>
      </c>
      <c r="G110" s="551">
        <v>625</v>
      </c>
      <c r="H110" s="536">
        <v>625</v>
      </c>
      <c r="I110" s="596">
        <v>125</v>
      </c>
    </row>
    <row r="111" spans="1:9" ht="22.5" customHeight="1" x14ac:dyDescent="0.3">
      <c r="A111" s="501">
        <v>103</v>
      </c>
      <c r="B111" s="386" t="s">
        <v>645</v>
      </c>
      <c r="C111" s="405" t="s">
        <v>644</v>
      </c>
      <c r="D111" s="387">
        <v>53001012047</v>
      </c>
      <c r="E111" s="382" t="s">
        <v>631</v>
      </c>
      <c r="F111" s="543" t="s">
        <v>334</v>
      </c>
      <c r="G111" s="551">
        <v>625</v>
      </c>
      <c r="H111" s="536">
        <v>625</v>
      </c>
      <c r="I111" s="596">
        <v>125</v>
      </c>
    </row>
    <row r="112" spans="1:9" ht="22.5" customHeight="1" x14ac:dyDescent="0.3">
      <c r="A112" s="501">
        <v>104</v>
      </c>
      <c r="B112" s="386" t="s">
        <v>645</v>
      </c>
      <c r="C112" s="405" t="s">
        <v>644</v>
      </c>
      <c r="D112" s="387">
        <v>53001012047</v>
      </c>
      <c r="E112" s="382" t="s">
        <v>631</v>
      </c>
      <c r="F112" s="543" t="s">
        <v>334</v>
      </c>
      <c r="G112" s="551">
        <v>625</v>
      </c>
      <c r="H112" s="536">
        <v>625</v>
      </c>
      <c r="I112" s="596">
        <v>125</v>
      </c>
    </row>
    <row r="113" spans="1:9" ht="22.5" customHeight="1" x14ac:dyDescent="0.3">
      <c r="A113" s="501">
        <v>105</v>
      </c>
      <c r="B113" s="507" t="s">
        <v>683</v>
      </c>
      <c r="C113" s="388" t="s">
        <v>1012</v>
      </c>
      <c r="D113" s="507">
        <v>53001014272</v>
      </c>
      <c r="E113" s="382" t="s">
        <v>672</v>
      </c>
      <c r="F113" s="543" t="s">
        <v>334</v>
      </c>
      <c r="G113" s="597">
        <v>150</v>
      </c>
      <c r="H113" s="598">
        <v>150</v>
      </c>
      <c r="I113" s="537">
        <v>29.4</v>
      </c>
    </row>
    <row r="114" spans="1:9" ht="22.5" customHeight="1" x14ac:dyDescent="0.3">
      <c r="A114" s="501">
        <v>106</v>
      </c>
      <c r="B114" s="507" t="s">
        <v>660</v>
      </c>
      <c r="C114" s="388" t="s">
        <v>889</v>
      </c>
      <c r="D114" s="507">
        <v>53001017053</v>
      </c>
      <c r="E114" s="382" t="s">
        <v>672</v>
      </c>
      <c r="F114" s="543" t="s">
        <v>334</v>
      </c>
      <c r="G114" s="597">
        <v>100</v>
      </c>
      <c r="H114" s="598">
        <v>100</v>
      </c>
      <c r="I114" s="537">
        <v>19.600000000000001</v>
      </c>
    </row>
    <row r="115" spans="1:9" ht="22.5" customHeight="1" x14ac:dyDescent="0.3">
      <c r="A115" s="501">
        <v>107</v>
      </c>
      <c r="B115" s="507" t="s">
        <v>876</v>
      </c>
      <c r="C115" s="388" t="s">
        <v>677</v>
      </c>
      <c r="D115" s="507">
        <v>53001024408</v>
      </c>
      <c r="E115" s="382" t="s">
        <v>672</v>
      </c>
      <c r="F115" s="543" t="s">
        <v>334</v>
      </c>
      <c r="G115" s="597">
        <v>100</v>
      </c>
      <c r="H115" s="598">
        <v>100</v>
      </c>
      <c r="I115" s="537">
        <v>19.600000000000001</v>
      </c>
    </row>
    <row r="116" spans="1:9" ht="22.5" customHeight="1" x14ac:dyDescent="0.3">
      <c r="A116" s="501">
        <v>108</v>
      </c>
      <c r="B116" s="388" t="s">
        <v>712</v>
      </c>
      <c r="C116" s="388" t="s">
        <v>1069</v>
      </c>
      <c r="D116" s="388">
        <v>58001002055</v>
      </c>
      <c r="E116" s="382" t="s">
        <v>672</v>
      </c>
      <c r="F116" s="543" t="s">
        <v>334</v>
      </c>
      <c r="G116" s="580">
        <v>100</v>
      </c>
      <c r="H116" s="583">
        <v>80.400000000000006</v>
      </c>
      <c r="I116" s="538">
        <v>0</v>
      </c>
    </row>
    <row r="117" spans="1:9" ht="22.5" customHeight="1" x14ac:dyDescent="0.3">
      <c r="A117" s="501">
        <v>109</v>
      </c>
      <c r="B117" s="388" t="s">
        <v>695</v>
      </c>
      <c r="C117" s="388" t="s">
        <v>1037</v>
      </c>
      <c r="D117" s="388">
        <v>58001023102</v>
      </c>
      <c r="E117" s="382" t="s">
        <v>672</v>
      </c>
      <c r="F117" s="543" t="s">
        <v>334</v>
      </c>
      <c r="G117" s="582">
        <v>100</v>
      </c>
      <c r="H117" s="583">
        <v>80.400000000000006</v>
      </c>
      <c r="I117" s="538">
        <v>0</v>
      </c>
    </row>
    <row r="118" spans="1:9" ht="22.5" customHeight="1" x14ac:dyDescent="0.3">
      <c r="A118" s="501">
        <v>110</v>
      </c>
      <c r="B118" s="506" t="s">
        <v>646</v>
      </c>
      <c r="C118" s="388" t="s">
        <v>738</v>
      </c>
      <c r="D118" s="390">
        <v>59002003583</v>
      </c>
      <c r="E118" s="382" t="s">
        <v>672</v>
      </c>
      <c r="F118" s="543" t="s">
        <v>334</v>
      </c>
      <c r="G118" s="582">
        <v>100</v>
      </c>
      <c r="H118" s="583">
        <v>80.400000000000006</v>
      </c>
      <c r="I118" s="537">
        <v>0</v>
      </c>
    </row>
    <row r="119" spans="1:9" ht="22.5" customHeight="1" x14ac:dyDescent="0.3">
      <c r="A119" s="501">
        <v>111</v>
      </c>
      <c r="B119" s="507" t="s">
        <v>725</v>
      </c>
      <c r="C119" s="388" t="s">
        <v>1013</v>
      </c>
      <c r="D119" s="507">
        <v>60002000681</v>
      </c>
      <c r="E119" s="382" t="s">
        <v>672</v>
      </c>
      <c r="F119" s="543" t="s">
        <v>334</v>
      </c>
      <c r="G119" s="597">
        <v>100</v>
      </c>
      <c r="H119" s="598">
        <v>100</v>
      </c>
      <c r="I119" s="537">
        <v>19.600000000000001</v>
      </c>
    </row>
    <row r="120" spans="1:9" ht="22.5" customHeight="1" x14ac:dyDescent="0.3">
      <c r="A120" s="501">
        <v>112</v>
      </c>
      <c r="B120" s="388" t="s">
        <v>849</v>
      </c>
      <c r="C120" s="388" t="s">
        <v>798</v>
      </c>
      <c r="D120" s="388">
        <v>61001002833</v>
      </c>
      <c r="E120" s="382" t="s">
        <v>672</v>
      </c>
      <c r="F120" s="543" t="s">
        <v>334</v>
      </c>
      <c r="G120" s="582">
        <v>100</v>
      </c>
      <c r="H120" s="583">
        <v>80</v>
      </c>
      <c r="I120" s="538">
        <v>0</v>
      </c>
    </row>
    <row r="121" spans="1:9" ht="22.5" customHeight="1" x14ac:dyDescent="0.3">
      <c r="A121" s="501">
        <v>113</v>
      </c>
      <c r="B121" s="388" t="s">
        <v>1034</v>
      </c>
      <c r="C121" s="388" t="s">
        <v>706</v>
      </c>
      <c r="D121" s="388">
        <v>61009000696</v>
      </c>
      <c r="E121" s="382" t="s">
        <v>672</v>
      </c>
      <c r="F121" s="543" t="s">
        <v>334</v>
      </c>
      <c r="G121" s="582">
        <v>100</v>
      </c>
      <c r="H121" s="583">
        <v>80.400000000000006</v>
      </c>
      <c r="I121" s="538">
        <v>0</v>
      </c>
    </row>
    <row r="122" spans="1:9" ht="22.5" customHeight="1" x14ac:dyDescent="0.3">
      <c r="A122" s="501">
        <v>114</v>
      </c>
      <c r="B122" s="388" t="s">
        <v>512</v>
      </c>
      <c r="C122" s="388" t="s">
        <v>757</v>
      </c>
      <c r="D122" s="388">
        <v>61009001070</v>
      </c>
      <c r="E122" s="382" t="s">
        <v>672</v>
      </c>
      <c r="F122" s="543" t="s">
        <v>334</v>
      </c>
      <c r="G122" s="582">
        <v>100</v>
      </c>
      <c r="H122" s="583">
        <v>80.400000000000006</v>
      </c>
      <c r="I122" s="538">
        <v>0</v>
      </c>
    </row>
    <row r="123" spans="1:9" ht="22.5" customHeight="1" x14ac:dyDescent="0.3">
      <c r="A123" s="501">
        <v>115</v>
      </c>
      <c r="B123" s="506" t="s">
        <v>808</v>
      </c>
      <c r="C123" s="506" t="s">
        <v>865</v>
      </c>
      <c r="D123" s="388">
        <v>61009001485</v>
      </c>
      <c r="E123" s="382" t="s">
        <v>672</v>
      </c>
      <c r="F123" s="543" t="s">
        <v>334</v>
      </c>
      <c r="G123" s="580">
        <v>100</v>
      </c>
      <c r="H123" s="583">
        <v>80.400000000000006</v>
      </c>
      <c r="I123" s="538">
        <v>0</v>
      </c>
    </row>
    <row r="124" spans="1:9" ht="22.5" customHeight="1" x14ac:dyDescent="0.3">
      <c r="A124" s="501">
        <v>116</v>
      </c>
      <c r="B124" s="388" t="s">
        <v>872</v>
      </c>
      <c r="C124" s="388" t="s">
        <v>748</v>
      </c>
      <c r="D124" s="388">
        <v>61009002088</v>
      </c>
      <c r="E124" s="382" t="s">
        <v>672</v>
      </c>
      <c r="F124" s="543" t="s">
        <v>334</v>
      </c>
      <c r="G124" s="582">
        <v>100</v>
      </c>
      <c r="H124" s="583">
        <v>80.400000000000006</v>
      </c>
      <c r="I124" s="538">
        <v>20</v>
      </c>
    </row>
    <row r="125" spans="1:9" ht="22.5" customHeight="1" x14ac:dyDescent="0.3">
      <c r="A125" s="501">
        <v>117</v>
      </c>
      <c r="B125" s="388" t="s">
        <v>791</v>
      </c>
      <c r="C125" s="388" t="s">
        <v>848</v>
      </c>
      <c r="D125" s="388">
        <v>61009002683</v>
      </c>
      <c r="E125" s="382" t="s">
        <v>672</v>
      </c>
      <c r="F125" s="543" t="s">
        <v>334</v>
      </c>
      <c r="G125" s="582">
        <v>100</v>
      </c>
      <c r="H125" s="583">
        <v>80.400000000000006</v>
      </c>
      <c r="I125" s="538">
        <v>0</v>
      </c>
    </row>
    <row r="126" spans="1:9" ht="22.5" customHeight="1" x14ac:dyDescent="0.3">
      <c r="A126" s="501">
        <v>118</v>
      </c>
      <c r="B126" s="388" t="s">
        <v>1035</v>
      </c>
      <c r="C126" s="388" t="s">
        <v>778</v>
      </c>
      <c r="D126" s="388">
        <v>61009003370</v>
      </c>
      <c r="E126" s="382" t="s">
        <v>672</v>
      </c>
      <c r="F126" s="543" t="s">
        <v>334</v>
      </c>
      <c r="G126" s="582">
        <v>100</v>
      </c>
      <c r="H126" s="583">
        <v>80.400000000000006</v>
      </c>
      <c r="I126" s="538">
        <v>0</v>
      </c>
    </row>
    <row r="127" spans="1:9" ht="22.5" customHeight="1" x14ac:dyDescent="0.3">
      <c r="A127" s="501">
        <v>119</v>
      </c>
      <c r="B127" s="388" t="s">
        <v>1026</v>
      </c>
      <c r="C127" s="388" t="s">
        <v>796</v>
      </c>
      <c r="D127" s="388">
        <v>61009003655</v>
      </c>
      <c r="E127" s="382" t="s">
        <v>672</v>
      </c>
      <c r="F127" s="543" t="s">
        <v>334</v>
      </c>
      <c r="G127" s="582">
        <v>100</v>
      </c>
      <c r="H127" s="583">
        <v>80.400000000000006</v>
      </c>
      <c r="I127" s="538">
        <v>0</v>
      </c>
    </row>
    <row r="128" spans="1:9" ht="22.5" customHeight="1" x14ac:dyDescent="0.3">
      <c r="A128" s="501">
        <v>120</v>
      </c>
      <c r="B128" s="388" t="s">
        <v>843</v>
      </c>
      <c r="C128" s="388" t="s">
        <v>850</v>
      </c>
      <c r="D128" s="388">
        <v>61009006121</v>
      </c>
      <c r="E128" s="382" t="s">
        <v>672</v>
      </c>
      <c r="F128" s="543" t="s">
        <v>334</v>
      </c>
      <c r="G128" s="582">
        <v>100</v>
      </c>
      <c r="H128" s="583">
        <v>80.400000000000006</v>
      </c>
      <c r="I128" s="538">
        <v>0</v>
      </c>
    </row>
    <row r="129" spans="1:9" ht="22.5" customHeight="1" x14ac:dyDescent="0.3">
      <c r="A129" s="501">
        <v>121</v>
      </c>
      <c r="B129" s="388" t="s">
        <v>1031</v>
      </c>
      <c r="C129" s="388" t="s">
        <v>1032</v>
      </c>
      <c r="D129" s="388">
        <v>61009006385</v>
      </c>
      <c r="E129" s="382" t="s">
        <v>672</v>
      </c>
      <c r="F129" s="543" t="s">
        <v>334</v>
      </c>
      <c r="G129" s="582">
        <v>100</v>
      </c>
      <c r="H129" s="583">
        <v>80.400000000000006</v>
      </c>
      <c r="I129" s="538">
        <v>0</v>
      </c>
    </row>
    <row r="130" spans="1:9" ht="22.5" customHeight="1" x14ac:dyDescent="0.3">
      <c r="A130" s="501">
        <v>122</v>
      </c>
      <c r="B130" s="388" t="s">
        <v>635</v>
      </c>
      <c r="C130" s="388" t="s">
        <v>767</v>
      </c>
      <c r="D130" s="388">
        <v>61009006934</v>
      </c>
      <c r="E130" s="382" t="s">
        <v>672</v>
      </c>
      <c r="F130" s="543" t="s">
        <v>334</v>
      </c>
      <c r="G130" s="582">
        <v>100</v>
      </c>
      <c r="H130" s="583">
        <v>80.400000000000006</v>
      </c>
      <c r="I130" s="538">
        <v>0</v>
      </c>
    </row>
    <row r="131" spans="1:9" ht="22.5" customHeight="1" x14ac:dyDescent="0.3">
      <c r="A131" s="501">
        <v>123</v>
      </c>
      <c r="B131" s="388" t="s">
        <v>681</v>
      </c>
      <c r="C131" s="388" t="s">
        <v>772</v>
      </c>
      <c r="D131" s="388">
        <v>61009007788</v>
      </c>
      <c r="E131" s="382" t="s">
        <v>672</v>
      </c>
      <c r="F131" s="543" t="s">
        <v>334</v>
      </c>
      <c r="G131" s="582">
        <v>100</v>
      </c>
      <c r="H131" s="583">
        <v>80.400000000000006</v>
      </c>
      <c r="I131" s="538">
        <v>0</v>
      </c>
    </row>
    <row r="132" spans="1:9" ht="22.5" customHeight="1" x14ac:dyDescent="0.3">
      <c r="A132" s="501">
        <v>124</v>
      </c>
      <c r="B132" s="388" t="s">
        <v>806</v>
      </c>
      <c r="C132" s="388" t="s">
        <v>1033</v>
      </c>
      <c r="D132" s="388">
        <v>61009008016</v>
      </c>
      <c r="E132" s="382" t="s">
        <v>672</v>
      </c>
      <c r="F132" s="543" t="s">
        <v>334</v>
      </c>
      <c r="G132" s="582">
        <v>100</v>
      </c>
      <c r="H132" s="583">
        <v>80.400000000000006</v>
      </c>
      <c r="I132" s="538">
        <v>0</v>
      </c>
    </row>
    <row r="133" spans="1:9" ht="22.5" customHeight="1" x14ac:dyDescent="0.3">
      <c r="A133" s="501">
        <v>125</v>
      </c>
      <c r="B133" s="388" t="s">
        <v>1036</v>
      </c>
      <c r="C133" s="388" t="s">
        <v>734</v>
      </c>
      <c r="D133" s="388">
        <v>61009008231</v>
      </c>
      <c r="E133" s="382" t="s">
        <v>672</v>
      </c>
      <c r="F133" s="543" t="s">
        <v>334</v>
      </c>
      <c r="G133" s="582">
        <v>100</v>
      </c>
      <c r="H133" s="583">
        <v>80.400000000000006</v>
      </c>
      <c r="I133" s="538">
        <v>0</v>
      </c>
    </row>
    <row r="134" spans="1:9" ht="22.5" customHeight="1" x14ac:dyDescent="0.3">
      <c r="A134" s="501">
        <v>126</v>
      </c>
      <c r="B134" s="388" t="s">
        <v>780</v>
      </c>
      <c r="C134" s="388" t="s">
        <v>778</v>
      </c>
      <c r="D134" s="388">
        <v>61009008380</v>
      </c>
      <c r="E134" s="382" t="s">
        <v>672</v>
      </c>
      <c r="F134" s="543" t="s">
        <v>334</v>
      </c>
      <c r="G134" s="582">
        <v>100</v>
      </c>
      <c r="H134" s="583">
        <v>80.400000000000006</v>
      </c>
      <c r="I134" s="538">
        <v>0</v>
      </c>
    </row>
    <row r="135" spans="1:9" ht="22.5" customHeight="1" x14ac:dyDescent="0.3">
      <c r="A135" s="501">
        <v>127</v>
      </c>
      <c r="B135" s="388" t="s">
        <v>807</v>
      </c>
      <c r="C135" s="388" t="s">
        <v>731</v>
      </c>
      <c r="D135" s="388">
        <v>61009008506</v>
      </c>
      <c r="E135" s="382" t="s">
        <v>672</v>
      </c>
      <c r="F135" s="543" t="s">
        <v>334</v>
      </c>
      <c r="G135" s="582">
        <v>100</v>
      </c>
      <c r="H135" s="583">
        <v>80.400000000000006</v>
      </c>
      <c r="I135" s="538">
        <v>0</v>
      </c>
    </row>
    <row r="136" spans="1:9" ht="22.5" customHeight="1" x14ac:dyDescent="0.3">
      <c r="A136" s="501">
        <v>128</v>
      </c>
      <c r="B136" s="388" t="s">
        <v>1029</v>
      </c>
      <c r="C136" s="388" t="s">
        <v>858</v>
      </c>
      <c r="D136" s="388">
        <v>61009008987</v>
      </c>
      <c r="E136" s="382" t="s">
        <v>672</v>
      </c>
      <c r="F136" s="543" t="s">
        <v>334</v>
      </c>
      <c r="G136" s="582">
        <v>100</v>
      </c>
      <c r="H136" s="583">
        <v>80.400000000000006</v>
      </c>
      <c r="I136" s="538">
        <v>0</v>
      </c>
    </row>
    <row r="137" spans="1:9" ht="22.5" customHeight="1" x14ac:dyDescent="0.3">
      <c r="A137" s="501">
        <v>129</v>
      </c>
      <c r="B137" s="388" t="s">
        <v>1028</v>
      </c>
      <c r="C137" s="388" t="s">
        <v>796</v>
      </c>
      <c r="D137" s="388">
        <v>61009009291</v>
      </c>
      <c r="E137" s="382" t="s">
        <v>672</v>
      </c>
      <c r="F137" s="543" t="s">
        <v>334</v>
      </c>
      <c r="G137" s="582">
        <v>100</v>
      </c>
      <c r="H137" s="583">
        <v>80.400000000000006</v>
      </c>
      <c r="I137" s="538">
        <v>0</v>
      </c>
    </row>
    <row r="138" spans="1:9" ht="22.5" customHeight="1" x14ac:dyDescent="0.3">
      <c r="A138" s="501">
        <v>130</v>
      </c>
      <c r="B138" s="388" t="s">
        <v>698</v>
      </c>
      <c r="C138" s="388" t="s">
        <v>687</v>
      </c>
      <c r="D138" s="388">
        <v>61009009484</v>
      </c>
      <c r="E138" s="382" t="s">
        <v>672</v>
      </c>
      <c r="F138" s="543" t="s">
        <v>334</v>
      </c>
      <c r="G138" s="582">
        <v>100</v>
      </c>
      <c r="H138" s="583">
        <v>80.400000000000006</v>
      </c>
      <c r="I138" s="538">
        <v>0</v>
      </c>
    </row>
    <row r="139" spans="1:9" ht="22.5" customHeight="1" x14ac:dyDescent="0.3">
      <c r="A139" s="501">
        <v>131</v>
      </c>
      <c r="B139" s="388" t="s">
        <v>833</v>
      </c>
      <c r="C139" s="388" t="s">
        <v>769</v>
      </c>
      <c r="D139" s="388">
        <v>61009009790</v>
      </c>
      <c r="E139" s="382" t="s">
        <v>672</v>
      </c>
      <c r="F139" s="543" t="s">
        <v>334</v>
      </c>
      <c r="G139" s="582">
        <v>100</v>
      </c>
      <c r="H139" s="583">
        <v>80.400000000000006</v>
      </c>
      <c r="I139" s="538">
        <v>0</v>
      </c>
    </row>
    <row r="140" spans="1:9" ht="22.5" customHeight="1" x14ac:dyDescent="0.3">
      <c r="A140" s="501">
        <v>132</v>
      </c>
      <c r="B140" s="388" t="s">
        <v>777</v>
      </c>
      <c r="C140" s="388" t="s">
        <v>754</v>
      </c>
      <c r="D140" s="388">
        <v>61009009967</v>
      </c>
      <c r="E140" s="382" t="s">
        <v>672</v>
      </c>
      <c r="F140" s="543" t="s">
        <v>334</v>
      </c>
      <c r="G140" s="582">
        <v>100</v>
      </c>
      <c r="H140" s="583">
        <v>80</v>
      </c>
      <c r="I140" s="538">
        <v>0</v>
      </c>
    </row>
    <row r="141" spans="1:9" ht="22.5" customHeight="1" x14ac:dyDescent="0.3">
      <c r="A141" s="501">
        <v>133</v>
      </c>
      <c r="B141" s="388" t="s">
        <v>718</v>
      </c>
      <c r="C141" s="388" t="s">
        <v>754</v>
      </c>
      <c r="D141" s="388">
        <v>61009010741</v>
      </c>
      <c r="E141" s="382" t="s">
        <v>672</v>
      </c>
      <c r="F141" s="543" t="s">
        <v>334</v>
      </c>
      <c r="G141" s="582">
        <v>100</v>
      </c>
      <c r="H141" s="583">
        <v>80.400000000000006</v>
      </c>
      <c r="I141" s="538">
        <v>0</v>
      </c>
    </row>
    <row r="142" spans="1:9" ht="22.5" customHeight="1" x14ac:dyDescent="0.3">
      <c r="A142" s="501">
        <v>134</v>
      </c>
      <c r="B142" s="388" t="s">
        <v>780</v>
      </c>
      <c r="C142" s="388" t="s">
        <v>697</v>
      </c>
      <c r="D142" s="388">
        <v>61009010901</v>
      </c>
      <c r="E142" s="382" t="s">
        <v>672</v>
      </c>
      <c r="F142" s="543" t="s">
        <v>334</v>
      </c>
      <c r="G142" s="582">
        <v>100</v>
      </c>
      <c r="H142" s="583">
        <v>80.400000000000006</v>
      </c>
      <c r="I142" s="538">
        <v>0</v>
      </c>
    </row>
    <row r="143" spans="1:9" ht="22.5" customHeight="1" x14ac:dyDescent="0.3">
      <c r="A143" s="501">
        <v>135</v>
      </c>
      <c r="B143" s="388" t="s">
        <v>1029</v>
      </c>
      <c r="C143" s="388" t="s">
        <v>774</v>
      </c>
      <c r="D143" s="388">
        <v>61009012213</v>
      </c>
      <c r="E143" s="382" t="s">
        <v>672</v>
      </c>
      <c r="F143" s="543" t="s">
        <v>334</v>
      </c>
      <c r="G143" s="582">
        <v>100</v>
      </c>
      <c r="H143" s="583">
        <v>80.400000000000006</v>
      </c>
      <c r="I143" s="538">
        <v>0</v>
      </c>
    </row>
    <row r="144" spans="1:9" ht="22.5" customHeight="1" x14ac:dyDescent="0.3">
      <c r="A144" s="501">
        <v>136</v>
      </c>
      <c r="B144" s="388" t="s">
        <v>739</v>
      </c>
      <c r="C144" s="388" t="s">
        <v>778</v>
      </c>
      <c r="D144" s="388">
        <v>61009012390</v>
      </c>
      <c r="E144" s="382" t="s">
        <v>672</v>
      </c>
      <c r="F144" s="543" t="s">
        <v>334</v>
      </c>
      <c r="G144" s="582">
        <v>100</v>
      </c>
      <c r="H144" s="583">
        <v>80</v>
      </c>
      <c r="I144" s="538">
        <v>0</v>
      </c>
    </row>
    <row r="145" spans="1:9" ht="22.5" customHeight="1" x14ac:dyDescent="0.3">
      <c r="A145" s="501">
        <v>137</v>
      </c>
      <c r="B145" s="388" t="s">
        <v>776</v>
      </c>
      <c r="C145" s="388" t="s">
        <v>897</v>
      </c>
      <c r="D145" s="388">
        <v>61009013053</v>
      </c>
      <c r="E145" s="382" t="s">
        <v>672</v>
      </c>
      <c r="F145" s="543" t="s">
        <v>334</v>
      </c>
      <c r="G145" s="582">
        <v>100</v>
      </c>
      <c r="H145" s="583">
        <v>80.400000000000006</v>
      </c>
      <c r="I145" s="538">
        <v>0</v>
      </c>
    </row>
    <row r="146" spans="1:9" ht="22.5" customHeight="1" x14ac:dyDescent="0.3">
      <c r="A146" s="501">
        <v>138</v>
      </c>
      <c r="B146" s="388" t="s">
        <v>717</v>
      </c>
      <c r="C146" s="388" t="s">
        <v>754</v>
      </c>
      <c r="D146" s="388">
        <v>61009015460</v>
      </c>
      <c r="E146" s="382" t="s">
        <v>672</v>
      </c>
      <c r="F146" s="543" t="s">
        <v>334</v>
      </c>
      <c r="G146" s="582">
        <v>100</v>
      </c>
      <c r="H146" s="583">
        <v>80.400000000000006</v>
      </c>
      <c r="I146" s="538">
        <v>0</v>
      </c>
    </row>
    <row r="147" spans="1:9" ht="22.5" customHeight="1" x14ac:dyDescent="0.3">
      <c r="A147" s="501">
        <v>139</v>
      </c>
      <c r="B147" s="388" t="s">
        <v>758</v>
      </c>
      <c r="C147" s="388" t="s">
        <v>754</v>
      </c>
      <c r="D147" s="388">
        <v>61009017099</v>
      </c>
      <c r="E147" s="382" t="s">
        <v>672</v>
      </c>
      <c r="F147" s="543" t="s">
        <v>334</v>
      </c>
      <c r="G147" s="582">
        <v>100</v>
      </c>
      <c r="H147" s="583">
        <v>80.400000000000006</v>
      </c>
      <c r="I147" s="538">
        <v>0</v>
      </c>
    </row>
    <row r="148" spans="1:9" ht="22.5" customHeight="1" x14ac:dyDescent="0.3">
      <c r="A148" s="501">
        <v>140</v>
      </c>
      <c r="B148" s="388" t="s">
        <v>635</v>
      </c>
      <c r="C148" s="388" t="s">
        <v>798</v>
      </c>
      <c r="D148" s="388">
        <v>61009017747</v>
      </c>
      <c r="E148" s="382" t="s">
        <v>672</v>
      </c>
      <c r="F148" s="543" t="s">
        <v>334</v>
      </c>
      <c r="G148" s="582">
        <v>100</v>
      </c>
      <c r="H148" s="583">
        <v>80.400000000000006</v>
      </c>
      <c r="I148" s="538">
        <v>0</v>
      </c>
    </row>
    <row r="149" spans="1:9" ht="22.5" customHeight="1" x14ac:dyDescent="0.3">
      <c r="A149" s="501">
        <v>141</v>
      </c>
      <c r="B149" s="388" t="s">
        <v>859</v>
      </c>
      <c r="C149" s="388" t="s">
        <v>798</v>
      </c>
      <c r="D149" s="388">
        <v>61009019406</v>
      </c>
      <c r="E149" s="382" t="s">
        <v>672</v>
      </c>
      <c r="F149" s="543" t="s">
        <v>334</v>
      </c>
      <c r="G149" s="582">
        <v>100</v>
      </c>
      <c r="H149" s="583">
        <v>80.400000000000006</v>
      </c>
      <c r="I149" s="538">
        <v>0</v>
      </c>
    </row>
    <row r="150" spans="1:9" ht="22.5" customHeight="1" x14ac:dyDescent="0.3">
      <c r="A150" s="501">
        <v>142</v>
      </c>
      <c r="B150" s="388" t="s">
        <v>715</v>
      </c>
      <c r="C150" s="388" t="s">
        <v>690</v>
      </c>
      <c r="D150" s="388">
        <v>61009019755</v>
      </c>
      <c r="E150" s="382" t="s">
        <v>672</v>
      </c>
      <c r="F150" s="543" t="s">
        <v>334</v>
      </c>
      <c r="G150" s="582">
        <v>100</v>
      </c>
      <c r="H150" s="583">
        <v>80.400000000000006</v>
      </c>
      <c r="I150" s="538">
        <v>0</v>
      </c>
    </row>
    <row r="151" spans="1:9" ht="22.5" customHeight="1" x14ac:dyDescent="0.3">
      <c r="A151" s="501">
        <v>143</v>
      </c>
      <c r="B151" s="388" t="s">
        <v>891</v>
      </c>
      <c r="C151" s="388" t="s">
        <v>861</v>
      </c>
      <c r="D151" s="388">
        <v>61009020651</v>
      </c>
      <c r="E151" s="382" t="s">
        <v>672</v>
      </c>
      <c r="F151" s="543" t="s">
        <v>334</v>
      </c>
      <c r="G151" s="582">
        <v>100</v>
      </c>
      <c r="H151" s="583">
        <v>80.400000000000006</v>
      </c>
      <c r="I151" s="538">
        <v>0</v>
      </c>
    </row>
    <row r="152" spans="1:9" ht="22.5" customHeight="1" x14ac:dyDescent="0.3">
      <c r="A152" s="501">
        <v>144</v>
      </c>
      <c r="B152" s="388" t="s">
        <v>681</v>
      </c>
      <c r="C152" s="388" t="s">
        <v>774</v>
      </c>
      <c r="D152" s="388">
        <v>61009020910</v>
      </c>
      <c r="E152" s="382" t="s">
        <v>672</v>
      </c>
      <c r="F152" s="543" t="s">
        <v>334</v>
      </c>
      <c r="G152" s="582">
        <v>100</v>
      </c>
      <c r="H152" s="583">
        <v>80.400000000000006</v>
      </c>
      <c r="I152" s="538">
        <v>0</v>
      </c>
    </row>
    <row r="153" spans="1:9" ht="22.5" customHeight="1" x14ac:dyDescent="0.3">
      <c r="A153" s="501">
        <v>145</v>
      </c>
      <c r="B153" s="388" t="s">
        <v>692</v>
      </c>
      <c r="C153" s="388" t="s">
        <v>850</v>
      </c>
      <c r="D153" s="388">
        <v>61009020968</v>
      </c>
      <c r="E153" s="382" t="s">
        <v>672</v>
      </c>
      <c r="F153" s="543" t="s">
        <v>334</v>
      </c>
      <c r="G153" s="582">
        <v>100</v>
      </c>
      <c r="H153" s="583">
        <v>80.400000000000006</v>
      </c>
      <c r="I153" s="538">
        <v>0</v>
      </c>
    </row>
    <row r="154" spans="1:9" ht="22.5" customHeight="1" x14ac:dyDescent="0.3">
      <c r="A154" s="501">
        <v>146</v>
      </c>
      <c r="B154" s="388" t="s">
        <v>750</v>
      </c>
      <c r="C154" s="388" t="s">
        <v>794</v>
      </c>
      <c r="D154" s="388">
        <v>61009021238</v>
      </c>
      <c r="E154" s="382" t="s">
        <v>672</v>
      </c>
      <c r="F154" s="543" t="s">
        <v>334</v>
      </c>
      <c r="G154" s="582">
        <v>100</v>
      </c>
      <c r="H154" s="583">
        <v>80</v>
      </c>
      <c r="I154" s="538">
        <v>0</v>
      </c>
    </row>
    <row r="155" spans="1:9" ht="22.5" customHeight="1" x14ac:dyDescent="0.3">
      <c r="A155" s="501">
        <v>147</v>
      </c>
      <c r="B155" s="388" t="s">
        <v>721</v>
      </c>
      <c r="C155" s="388" t="s">
        <v>687</v>
      </c>
      <c r="D155" s="388">
        <v>61009021593</v>
      </c>
      <c r="E155" s="382" t="s">
        <v>672</v>
      </c>
      <c r="F155" s="543" t="s">
        <v>334</v>
      </c>
      <c r="G155" s="582">
        <v>100</v>
      </c>
      <c r="H155" s="583">
        <v>80.400000000000006</v>
      </c>
      <c r="I155" s="538">
        <v>0</v>
      </c>
    </row>
    <row r="156" spans="1:9" ht="22.5" customHeight="1" x14ac:dyDescent="0.3">
      <c r="A156" s="501">
        <v>148</v>
      </c>
      <c r="B156" s="388" t="s">
        <v>790</v>
      </c>
      <c r="C156" s="388" t="s">
        <v>853</v>
      </c>
      <c r="D156" s="388">
        <v>61009022930</v>
      </c>
      <c r="E156" s="382" t="s">
        <v>672</v>
      </c>
      <c r="F156" s="543" t="s">
        <v>334</v>
      </c>
      <c r="G156" s="582">
        <v>100</v>
      </c>
      <c r="H156" s="583">
        <v>80</v>
      </c>
      <c r="I156" s="538">
        <v>0</v>
      </c>
    </row>
    <row r="157" spans="1:9" ht="22.5" customHeight="1" x14ac:dyDescent="0.3">
      <c r="A157" s="501">
        <v>149</v>
      </c>
      <c r="B157" s="388" t="s">
        <v>843</v>
      </c>
      <c r="C157" s="388" t="s">
        <v>798</v>
      </c>
      <c r="D157" s="388">
        <v>61009026630</v>
      </c>
      <c r="E157" s="382" t="s">
        <v>672</v>
      </c>
      <c r="F157" s="543" t="s">
        <v>334</v>
      </c>
      <c r="G157" s="582">
        <v>100</v>
      </c>
      <c r="H157" s="583">
        <v>80.400000000000006</v>
      </c>
      <c r="I157" s="538">
        <v>0</v>
      </c>
    </row>
    <row r="158" spans="1:9" ht="22.5" customHeight="1" x14ac:dyDescent="0.3">
      <c r="A158" s="501">
        <v>150</v>
      </c>
      <c r="B158" s="388" t="s">
        <v>768</v>
      </c>
      <c r="C158" s="388" t="s">
        <v>865</v>
      </c>
      <c r="D158" s="388">
        <v>61009028589</v>
      </c>
      <c r="E158" s="382" t="s">
        <v>672</v>
      </c>
      <c r="F158" s="543" t="s">
        <v>334</v>
      </c>
      <c r="G158" s="582">
        <v>100</v>
      </c>
      <c r="H158" s="583">
        <v>80.400000000000006</v>
      </c>
      <c r="I158" s="538">
        <v>0</v>
      </c>
    </row>
    <row r="159" spans="1:9" ht="22.5" customHeight="1" x14ac:dyDescent="0.3">
      <c r="A159" s="501">
        <v>151</v>
      </c>
      <c r="B159" s="388" t="s">
        <v>707</v>
      </c>
      <c r="C159" s="388" t="s">
        <v>852</v>
      </c>
      <c r="D159" s="388">
        <v>61009029013</v>
      </c>
      <c r="E159" s="382" t="s">
        <v>672</v>
      </c>
      <c r="F159" s="543" t="s">
        <v>334</v>
      </c>
      <c r="G159" s="582">
        <v>100</v>
      </c>
      <c r="H159" s="583">
        <v>80.400000000000006</v>
      </c>
      <c r="I159" s="538">
        <v>0</v>
      </c>
    </row>
    <row r="160" spans="1:9" ht="22.5" customHeight="1" x14ac:dyDescent="0.3">
      <c r="A160" s="501">
        <v>152</v>
      </c>
      <c r="B160" s="388" t="s">
        <v>786</v>
      </c>
      <c r="C160" s="388" t="s">
        <v>754</v>
      </c>
      <c r="D160" s="388">
        <v>61009029319</v>
      </c>
      <c r="E160" s="382" t="s">
        <v>672</v>
      </c>
      <c r="F160" s="543" t="s">
        <v>334</v>
      </c>
      <c r="G160" s="582">
        <v>100</v>
      </c>
      <c r="H160" s="583">
        <v>80.400000000000006</v>
      </c>
      <c r="I160" s="538">
        <v>0</v>
      </c>
    </row>
    <row r="161" spans="1:9" ht="22.5" customHeight="1" x14ac:dyDescent="0.3">
      <c r="A161" s="501">
        <v>153</v>
      </c>
      <c r="B161" s="388" t="s">
        <v>1030</v>
      </c>
      <c r="C161" s="388" t="s">
        <v>825</v>
      </c>
      <c r="D161" s="388">
        <v>61009029939</v>
      </c>
      <c r="E161" s="382" t="s">
        <v>672</v>
      </c>
      <c r="F161" s="543" t="s">
        <v>334</v>
      </c>
      <c r="G161" s="582">
        <v>100</v>
      </c>
      <c r="H161" s="583">
        <v>80.400000000000006</v>
      </c>
      <c r="I161" s="538">
        <v>0</v>
      </c>
    </row>
    <row r="162" spans="1:9" ht="22.5" customHeight="1" x14ac:dyDescent="0.3">
      <c r="A162" s="501">
        <v>154</v>
      </c>
      <c r="B162" s="388" t="s">
        <v>732</v>
      </c>
      <c r="C162" s="388" t="s">
        <v>772</v>
      </c>
      <c r="D162" s="388">
        <v>61009030021</v>
      </c>
      <c r="E162" s="382" t="s">
        <v>672</v>
      </c>
      <c r="F162" s="543" t="s">
        <v>334</v>
      </c>
      <c r="G162" s="582">
        <v>100</v>
      </c>
      <c r="H162" s="583">
        <v>80.400000000000006</v>
      </c>
      <c r="I162" s="538">
        <v>0</v>
      </c>
    </row>
    <row r="163" spans="1:9" ht="22.5" customHeight="1" x14ac:dyDescent="0.3">
      <c r="A163" s="501">
        <v>155</v>
      </c>
      <c r="B163" s="388" t="s">
        <v>788</v>
      </c>
      <c r="C163" s="388" t="s">
        <v>810</v>
      </c>
      <c r="D163" s="388">
        <v>61009030107</v>
      </c>
      <c r="E163" s="382" t="s">
        <v>672</v>
      </c>
      <c r="F163" s="543" t="s">
        <v>334</v>
      </c>
      <c r="G163" s="582">
        <v>100</v>
      </c>
      <c r="H163" s="583">
        <v>80.400000000000006</v>
      </c>
      <c r="I163" s="538">
        <v>0</v>
      </c>
    </row>
    <row r="164" spans="1:9" ht="22.5" customHeight="1" x14ac:dyDescent="0.3">
      <c r="A164" s="501">
        <v>156</v>
      </c>
      <c r="B164" s="388" t="s">
        <v>705</v>
      </c>
      <c r="C164" s="388" t="s">
        <v>690</v>
      </c>
      <c r="D164" s="388">
        <v>61009030255</v>
      </c>
      <c r="E164" s="382" t="s">
        <v>672</v>
      </c>
      <c r="F164" s="543" t="s">
        <v>334</v>
      </c>
      <c r="G164" s="582">
        <v>100</v>
      </c>
      <c r="H164" s="583">
        <v>80.400000000000006</v>
      </c>
      <c r="I164" s="538">
        <v>0</v>
      </c>
    </row>
    <row r="165" spans="1:9" ht="22.5" customHeight="1" x14ac:dyDescent="0.3">
      <c r="A165" s="501">
        <v>157</v>
      </c>
      <c r="B165" s="388" t="s">
        <v>851</v>
      </c>
      <c r="C165" s="388" t="s">
        <v>852</v>
      </c>
      <c r="D165" s="388">
        <v>61009030429</v>
      </c>
      <c r="E165" s="382" t="s">
        <v>672</v>
      </c>
      <c r="F165" s="543" t="s">
        <v>334</v>
      </c>
      <c r="G165" s="582">
        <v>100</v>
      </c>
      <c r="H165" s="583">
        <v>80.400000000000006</v>
      </c>
      <c r="I165" s="538">
        <v>0</v>
      </c>
    </row>
    <row r="166" spans="1:9" ht="22.5" customHeight="1" x14ac:dyDescent="0.3">
      <c r="A166" s="501">
        <v>158</v>
      </c>
      <c r="B166" s="388" t="s">
        <v>662</v>
      </c>
      <c r="C166" s="388" t="s">
        <v>1032</v>
      </c>
      <c r="D166" s="388">
        <v>61009030522</v>
      </c>
      <c r="E166" s="382" t="s">
        <v>672</v>
      </c>
      <c r="F166" s="543" t="s">
        <v>334</v>
      </c>
      <c r="G166" s="582">
        <v>100</v>
      </c>
      <c r="H166" s="583">
        <v>80.400000000000006</v>
      </c>
      <c r="I166" s="538">
        <v>0</v>
      </c>
    </row>
    <row r="167" spans="1:9" ht="22.5" customHeight="1" x14ac:dyDescent="0.3">
      <c r="A167" s="501">
        <v>159</v>
      </c>
      <c r="B167" s="388" t="s">
        <v>674</v>
      </c>
      <c r="C167" s="388" t="s">
        <v>754</v>
      </c>
      <c r="D167" s="388">
        <v>61009031009</v>
      </c>
      <c r="E167" s="382" t="s">
        <v>672</v>
      </c>
      <c r="F167" s="543" t="s">
        <v>334</v>
      </c>
      <c r="G167" s="582">
        <v>100</v>
      </c>
      <c r="H167" s="583">
        <v>80.400000000000006</v>
      </c>
      <c r="I167" s="538">
        <v>0</v>
      </c>
    </row>
    <row r="168" spans="1:9" ht="22.5" customHeight="1" x14ac:dyDescent="0.3">
      <c r="A168" s="501">
        <v>160</v>
      </c>
      <c r="B168" s="388" t="s">
        <v>728</v>
      </c>
      <c r="C168" s="388" t="s">
        <v>1027</v>
      </c>
      <c r="D168" s="388">
        <v>61009031231</v>
      </c>
      <c r="E168" s="382" t="s">
        <v>672</v>
      </c>
      <c r="F168" s="543" t="s">
        <v>334</v>
      </c>
      <c r="G168" s="582">
        <v>100</v>
      </c>
      <c r="H168" s="583">
        <v>80.400000000000006</v>
      </c>
      <c r="I168" s="538">
        <v>0</v>
      </c>
    </row>
    <row r="169" spans="1:9" ht="22.5" customHeight="1" x14ac:dyDescent="0.3">
      <c r="A169" s="501">
        <v>161</v>
      </c>
      <c r="B169" s="388" t="s">
        <v>744</v>
      </c>
      <c r="C169" s="388" t="s">
        <v>754</v>
      </c>
      <c r="D169" s="388">
        <v>61009031609</v>
      </c>
      <c r="E169" s="382" t="s">
        <v>672</v>
      </c>
      <c r="F169" s="543" t="s">
        <v>334</v>
      </c>
      <c r="G169" s="582">
        <v>100</v>
      </c>
      <c r="H169" s="583">
        <v>80.400000000000006</v>
      </c>
      <c r="I169" s="538">
        <v>0</v>
      </c>
    </row>
    <row r="170" spans="1:9" ht="22.5" customHeight="1" x14ac:dyDescent="0.3">
      <c r="A170" s="501">
        <v>162</v>
      </c>
      <c r="B170" s="388" t="s">
        <v>699</v>
      </c>
      <c r="C170" s="388" t="s">
        <v>825</v>
      </c>
      <c r="D170" s="388">
        <v>61009032394</v>
      </c>
      <c r="E170" s="382" t="s">
        <v>672</v>
      </c>
      <c r="F170" s="543" t="s">
        <v>334</v>
      </c>
      <c r="G170" s="582">
        <v>150</v>
      </c>
      <c r="H170" s="583">
        <v>120.6</v>
      </c>
      <c r="I170" s="538">
        <v>0</v>
      </c>
    </row>
    <row r="171" spans="1:9" ht="22.5" customHeight="1" x14ac:dyDescent="0.3">
      <c r="A171" s="501">
        <v>163</v>
      </c>
      <c r="B171" s="388" t="s">
        <v>1038</v>
      </c>
      <c r="C171" s="388" t="s">
        <v>798</v>
      </c>
      <c r="D171" s="388">
        <v>61954000980</v>
      </c>
      <c r="E171" s="382" t="s">
        <v>672</v>
      </c>
      <c r="F171" s="543" t="s">
        <v>334</v>
      </c>
      <c r="G171" s="582">
        <v>100</v>
      </c>
      <c r="H171" s="583">
        <v>80.400000000000006</v>
      </c>
      <c r="I171" s="538">
        <v>0</v>
      </c>
    </row>
    <row r="172" spans="1:9" ht="22.5" customHeight="1" x14ac:dyDescent="0.3">
      <c r="A172" s="501">
        <v>164</v>
      </c>
      <c r="B172" s="506" t="s">
        <v>766</v>
      </c>
      <c r="C172" s="506" t="s">
        <v>856</v>
      </c>
      <c r="D172" s="388">
        <v>62001039075</v>
      </c>
      <c r="E172" s="382" t="s">
        <v>672</v>
      </c>
      <c r="F172" s="543" t="s">
        <v>334</v>
      </c>
      <c r="G172" s="580">
        <v>100</v>
      </c>
      <c r="H172" s="583">
        <v>80.400000000000006</v>
      </c>
      <c r="I172" s="538">
        <v>0</v>
      </c>
    </row>
    <row r="173" spans="1:9" ht="22.5" customHeight="1" x14ac:dyDescent="0.3">
      <c r="A173" s="501">
        <v>165</v>
      </c>
      <c r="B173" s="388" t="s">
        <v>737</v>
      </c>
      <c r="C173" s="388" t="s">
        <v>1067</v>
      </c>
      <c r="D173" s="388">
        <v>62001044807</v>
      </c>
      <c r="E173" s="382" t="s">
        <v>672</v>
      </c>
      <c r="F173" s="543" t="s">
        <v>334</v>
      </c>
      <c r="G173" s="580">
        <v>100</v>
      </c>
      <c r="H173" s="583">
        <v>80.400000000000006</v>
      </c>
      <c r="I173" s="538">
        <v>0</v>
      </c>
    </row>
    <row r="174" spans="1:9" ht="22.5" customHeight="1" x14ac:dyDescent="0.3">
      <c r="A174" s="501">
        <v>166</v>
      </c>
      <c r="B174" s="388" t="s">
        <v>809</v>
      </c>
      <c r="C174" s="388" t="s">
        <v>678</v>
      </c>
      <c r="D174" s="388">
        <v>62003011739</v>
      </c>
      <c r="E174" s="382" t="s">
        <v>672</v>
      </c>
      <c r="F174" s="543" t="s">
        <v>334</v>
      </c>
      <c r="G174" s="580">
        <v>100</v>
      </c>
      <c r="H174" s="583">
        <v>80.400000000000006</v>
      </c>
      <c r="I174" s="538">
        <v>0</v>
      </c>
    </row>
    <row r="175" spans="1:9" ht="22.5" customHeight="1" x14ac:dyDescent="0.3">
      <c r="A175" s="501">
        <v>167</v>
      </c>
      <c r="B175" s="388" t="s">
        <v>667</v>
      </c>
      <c r="C175" s="388" t="s">
        <v>1047</v>
      </c>
      <c r="D175" s="388">
        <v>62004026831</v>
      </c>
      <c r="E175" s="382" t="s">
        <v>672</v>
      </c>
      <c r="F175" s="543" t="s">
        <v>334</v>
      </c>
      <c r="G175" s="580">
        <v>100</v>
      </c>
      <c r="H175" s="583">
        <v>80.400000000000006</v>
      </c>
      <c r="I175" s="538">
        <v>0</v>
      </c>
    </row>
    <row r="176" spans="1:9" ht="22.5" customHeight="1" x14ac:dyDescent="0.3">
      <c r="A176" s="501">
        <v>168</v>
      </c>
      <c r="B176" s="388" t="s">
        <v>760</v>
      </c>
      <c r="C176" s="388" t="s">
        <v>1070</v>
      </c>
      <c r="D176" s="388">
        <v>62005006983</v>
      </c>
      <c r="E176" s="382" t="s">
        <v>672</v>
      </c>
      <c r="F176" s="543" t="s">
        <v>334</v>
      </c>
      <c r="G176" s="580">
        <v>100</v>
      </c>
      <c r="H176" s="583">
        <v>80.400000000000006</v>
      </c>
      <c r="I176" s="538">
        <v>0</v>
      </c>
    </row>
    <row r="177" spans="1:9" ht="22.5" customHeight="1" x14ac:dyDescent="0.3">
      <c r="A177" s="501">
        <v>169</v>
      </c>
      <c r="B177" s="388" t="s">
        <v>824</v>
      </c>
      <c r="C177" s="388" t="s">
        <v>1064</v>
      </c>
      <c r="D177" s="388">
        <v>62005019092</v>
      </c>
      <c r="E177" s="382" t="s">
        <v>672</v>
      </c>
      <c r="F177" s="543" t="s">
        <v>334</v>
      </c>
      <c r="G177" s="580">
        <v>100</v>
      </c>
      <c r="H177" s="583">
        <v>80</v>
      </c>
      <c r="I177" s="538">
        <v>0</v>
      </c>
    </row>
    <row r="178" spans="1:9" ht="22.5" customHeight="1" x14ac:dyDescent="0.3">
      <c r="A178" s="501">
        <v>170</v>
      </c>
      <c r="B178" s="388" t="s">
        <v>896</v>
      </c>
      <c r="C178" s="388" t="s">
        <v>832</v>
      </c>
      <c r="D178" s="388">
        <v>62005023428</v>
      </c>
      <c r="E178" s="382" t="s">
        <v>672</v>
      </c>
      <c r="F178" s="543" t="s">
        <v>334</v>
      </c>
      <c r="G178" s="580">
        <v>100</v>
      </c>
      <c r="H178" s="583">
        <v>80</v>
      </c>
      <c r="I178" s="538">
        <v>0</v>
      </c>
    </row>
    <row r="179" spans="1:9" ht="22.5" customHeight="1" x14ac:dyDescent="0.3">
      <c r="A179" s="501">
        <v>171</v>
      </c>
      <c r="B179" s="388" t="s">
        <v>665</v>
      </c>
      <c r="C179" s="388" t="s">
        <v>875</v>
      </c>
      <c r="D179" s="388">
        <v>62006002144</v>
      </c>
      <c r="E179" s="382" t="s">
        <v>672</v>
      </c>
      <c r="F179" s="543" t="s">
        <v>334</v>
      </c>
      <c r="G179" s="580">
        <v>100</v>
      </c>
      <c r="H179" s="583">
        <v>80.400000000000006</v>
      </c>
      <c r="I179" s="538">
        <v>0</v>
      </c>
    </row>
    <row r="180" spans="1:9" ht="22.5" customHeight="1" x14ac:dyDescent="0.3">
      <c r="A180" s="501">
        <v>172</v>
      </c>
      <c r="B180" s="506" t="s">
        <v>665</v>
      </c>
      <c r="C180" s="506" t="s">
        <v>875</v>
      </c>
      <c r="D180" s="388">
        <v>62006002144</v>
      </c>
      <c r="E180" s="382" t="s">
        <v>672</v>
      </c>
      <c r="F180" s="543" t="s">
        <v>334</v>
      </c>
      <c r="G180" s="580">
        <v>100</v>
      </c>
      <c r="H180" s="583">
        <v>80.400000000000006</v>
      </c>
      <c r="I180" s="538">
        <v>0</v>
      </c>
    </row>
    <row r="181" spans="1:9" ht="22.5" customHeight="1" x14ac:dyDescent="0.3">
      <c r="A181" s="501">
        <v>173</v>
      </c>
      <c r="B181" s="388" t="s">
        <v>795</v>
      </c>
      <c r="C181" s="388" t="s">
        <v>1071</v>
      </c>
      <c r="D181" s="388">
        <v>62006006813</v>
      </c>
      <c r="E181" s="382" t="s">
        <v>672</v>
      </c>
      <c r="F181" s="543" t="s">
        <v>334</v>
      </c>
      <c r="G181" s="580">
        <v>100</v>
      </c>
      <c r="H181" s="583">
        <v>80</v>
      </c>
      <c r="I181" s="538">
        <v>0</v>
      </c>
    </row>
    <row r="182" spans="1:9" ht="22.5" customHeight="1" x14ac:dyDescent="0.3">
      <c r="A182" s="501">
        <v>174</v>
      </c>
      <c r="B182" s="388" t="s">
        <v>711</v>
      </c>
      <c r="C182" s="388" t="s">
        <v>813</v>
      </c>
      <c r="D182" s="388">
        <v>62006026678</v>
      </c>
      <c r="E182" s="382" t="s">
        <v>672</v>
      </c>
      <c r="F182" s="543" t="s">
        <v>334</v>
      </c>
      <c r="G182" s="580">
        <v>100</v>
      </c>
      <c r="H182" s="583">
        <v>80.400000000000006</v>
      </c>
      <c r="I182" s="538">
        <v>0</v>
      </c>
    </row>
    <row r="183" spans="1:9" ht="22.5" customHeight="1" x14ac:dyDescent="0.3">
      <c r="A183" s="501">
        <v>175</v>
      </c>
      <c r="B183" s="506" t="s">
        <v>867</v>
      </c>
      <c r="C183" s="506" t="s">
        <v>835</v>
      </c>
      <c r="D183" s="388">
        <v>62006027512</v>
      </c>
      <c r="E183" s="382" t="s">
        <v>672</v>
      </c>
      <c r="F183" s="543" t="s">
        <v>334</v>
      </c>
      <c r="G183" s="580">
        <v>100</v>
      </c>
      <c r="H183" s="583">
        <v>80.400000000000006</v>
      </c>
      <c r="I183" s="538">
        <v>0</v>
      </c>
    </row>
    <row r="184" spans="1:9" ht="22.5" customHeight="1" x14ac:dyDescent="0.3">
      <c r="A184" s="501">
        <v>176</v>
      </c>
      <c r="B184" s="388" t="s">
        <v>795</v>
      </c>
      <c r="C184" s="388" t="s">
        <v>704</v>
      </c>
      <c r="D184" s="388">
        <v>62006033423</v>
      </c>
      <c r="E184" s="382" t="s">
        <v>672</v>
      </c>
      <c r="F184" s="543" t="s">
        <v>334</v>
      </c>
      <c r="G184" s="580">
        <v>100</v>
      </c>
      <c r="H184" s="583">
        <v>80.400000000000006</v>
      </c>
      <c r="I184" s="538">
        <v>0</v>
      </c>
    </row>
    <row r="185" spans="1:9" ht="22.5" customHeight="1" x14ac:dyDescent="0.3">
      <c r="A185" s="501">
        <v>177</v>
      </c>
      <c r="B185" s="388" t="s">
        <v>686</v>
      </c>
      <c r="C185" s="388" t="s">
        <v>1065</v>
      </c>
      <c r="D185" s="388">
        <v>62006049867</v>
      </c>
      <c r="E185" s="382" t="s">
        <v>672</v>
      </c>
      <c r="F185" s="543" t="s">
        <v>334</v>
      </c>
      <c r="G185" s="580">
        <v>100</v>
      </c>
      <c r="H185" s="583">
        <v>80</v>
      </c>
      <c r="I185" s="538">
        <v>20</v>
      </c>
    </row>
    <row r="186" spans="1:9" ht="22.5" customHeight="1" x14ac:dyDescent="0.3">
      <c r="A186" s="501">
        <v>178</v>
      </c>
      <c r="B186" s="388" t="s">
        <v>715</v>
      </c>
      <c r="C186" s="388" t="s">
        <v>1057</v>
      </c>
      <c r="D186" s="388">
        <v>62006056200</v>
      </c>
      <c r="E186" s="382" t="s">
        <v>672</v>
      </c>
      <c r="F186" s="543" t="s">
        <v>334</v>
      </c>
      <c r="G186" s="580">
        <v>100</v>
      </c>
      <c r="H186" s="583">
        <v>80.400000000000006</v>
      </c>
      <c r="I186" s="538">
        <v>0</v>
      </c>
    </row>
    <row r="187" spans="1:9" ht="22.5" customHeight="1" x14ac:dyDescent="0.3">
      <c r="A187" s="501">
        <v>179</v>
      </c>
      <c r="B187" s="388" t="s">
        <v>732</v>
      </c>
      <c r="C187" s="388" t="s">
        <v>1066</v>
      </c>
      <c r="D187" s="388">
        <v>62006060591</v>
      </c>
      <c r="E187" s="382" t="s">
        <v>672</v>
      </c>
      <c r="F187" s="543" t="s">
        <v>334</v>
      </c>
      <c r="G187" s="580">
        <v>100</v>
      </c>
      <c r="H187" s="583">
        <v>80.400000000000006</v>
      </c>
      <c r="I187" s="538">
        <v>0</v>
      </c>
    </row>
    <row r="188" spans="1:9" ht="22.5" customHeight="1" x14ac:dyDescent="0.3">
      <c r="A188" s="501">
        <v>180</v>
      </c>
      <c r="B188" s="506" t="s">
        <v>512</v>
      </c>
      <c r="C188" s="388" t="s">
        <v>823</v>
      </c>
      <c r="D188" s="390" t="s">
        <v>1441</v>
      </c>
      <c r="E188" s="382" t="s">
        <v>672</v>
      </c>
      <c r="F188" s="543" t="s">
        <v>334</v>
      </c>
      <c r="G188" s="582">
        <v>100</v>
      </c>
      <c r="H188" s="583">
        <v>80.400000000000006</v>
      </c>
      <c r="I188" s="537">
        <v>0</v>
      </c>
    </row>
    <row r="189" spans="1:9" ht="22.5" customHeight="1" x14ac:dyDescent="0.3">
      <c r="A189" s="501">
        <v>181</v>
      </c>
      <c r="B189" s="506" t="s">
        <v>871</v>
      </c>
      <c r="C189" s="388" t="s">
        <v>1022</v>
      </c>
      <c r="D189" s="390" t="s">
        <v>1442</v>
      </c>
      <c r="E189" s="382" t="s">
        <v>672</v>
      </c>
      <c r="F189" s="543" t="s">
        <v>334</v>
      </c>
      <c r="G189" s="582">
        <v>100</v>
      </c>
      <c r="H189" s="583">
        <v>80</v>
      </c>
      <c r="I189" s="537">
        <v>0</v>
      </c>
    </row>
    <row r="190" spans="1:9" ht="22.5" customHeight="1" x14ac:dyDescent="0.3">
      <c r="A190" s="501">
        <v>182</v>
      </c>
      <c r="B190" s="506" t="s">
        <v>675</v>
      </c>
      <c r="C190" s="388" t="s">
        <v>829</v>
      </c>
      <c r="D190" s="390" t="s">
        <v>1443</v>
      </c>
      <c r="E190" s="382" t="s">
        <v>672</v>
      </c>
      <c r="F190" s="543" t="s">
        <v>334</v>
      </c>
      <c r="G190" s="582">
        <v>100</v>
      </c>
      <c r="H190" s="583">
        <v>80.400000000000006</v>
      </c>
      <c r="I190" s="537">
        <v>0</v>
      </c>
    </row>
    <row r="191" spans="1:9" ht="22.5" customHeight="1" x14ac:dyDescent="0.3">
      <c r="A191" s="501">
        <v>183</v>
      </c>
      <c r="B191" s="388" t="s">
        <v>712</v>
      </c>
      <c r="C191" s="388" t="s">
        <v>1021</v>
      </c>
      <c r="D191" s="381" t="s">
        <v>1444</v>
      </c>
      <c r="E191" s="382" t="s">
        <v>672</v>
      </c>
      <c r="F191" s="543" t="s">
        <v>334</v>
      </c>
      <c r="G191" s="582">
        <v>100</v>
      </c>
      <c r="H191" s="583">
        <v>80.400000000000006</v>
      </c>
      <c r="I191" s="537">
        <v>0</v>
      </c>
    </row>
    <row r="192" spans="1:9" ht="22.5" customHeight="1" x14ac:dyDescent="0.3">
      <c r="A192" s="501">
        <v>184</v>
      </c>
      <c r="B192" s="388" t="s">
        <v>857</v>
      </c>
      <c r="C192" s="388" t="s">
        <v>884</v>
      </c>
      <c r="D192" s="381" t="s">
        <v>1445</v>
      </c>
      <c r="E192" s="382" t="s">
        <v>672</v>
      </c>
      <c r="F192" s="543" t="s">
        <v>334</v>
      </c>
      <c r="G192" s="582">
        <v>100</v>
      </c>
      <c r="H192" s="583">
        <v>80</v>
      </c>
      <c r="I192" s="537">
        <v>0</v>
      </c>
    </row>
    <row r="193" spans="1:9" ht="22.5" customHeight="1" x14ac:dyDescent="0.3">
      <c r="A193" s="501">
        <v>185</v>
      </c>
      <c r="B193" s="506" t="s">
        <v>887</v>
      </c>
      <c r="C193" s="388" t="s">
        <v>785</v>
      </c>
      <c r="D193" s="390" t="s">
        <v>1446</v>
      </c>
      <c r="E193" s="382" t="s">
        <v>672</v>
      </c>
      <c r="F193" s="543" t="s">
        <v>334</v>
      </c>
      <c r="G193" s="582">
        <v>100</v>
      </c>
      <c r="H193" s="583">
        <v>80</v>
      </c>
      <c r="I193" s="537">
        <v>0</v>
      </c>
    </row>
    <row r="194" spans="1:9" ht="22.5" customHeight="1" x14ac:dyDescent="0.3">
      <c r="A194" s="501">
        <v>186</v>
      </c>
      <c r="B194" s="506" t="s">
        <v>735</v>
      </c>
      <c r="C194" s="388" t="s">
        <v>1024</v>
      </c>
      <c r="D194" s="390" t="s">
        <v>1447</v>
      </c>
      <c r="E194" s="382" t="s">
        <v>672</v>
      </c>
      <c r="F194" s="543" t="s">
        <v>334</v>
      </c>
      <c r="G194" s="582">
        <v>100</v>
      </c>
      <c r="H194" s="583">
        <v>80.400000000000006</v>
      </c>
      <c r="I194" s="537">
        <v>0</v>
      </c>
    </row>
    <row r="195" spans="1:9" ht="22.5" customHeight="1" x14ac:dyDescent="0.3">
      <c r="A195" s="501">
        <v>187</v>
      </c>
      <c r="B195" s="506" t="s">
        <v>696</v>
      </c>
      <c r="C195" s="388" t="s">
        <v>1025</v>
      </c>
      <c r="D195" s="390" t="s">
        <v>1448</v>
      </c>
      <c r="E195" s="382" t="s">
        <v>672</v>
      </c>
      <c r="F195" s="543" t="s">
        <v>334</v>
      </c>
      <c r="G195" s="582">
        <v>100</v>
      </c>
      <c r="H195" s="583">
        <v>80</v>
      </c>
      <c r="I195" s="537">
        <v>0</v>
      </c>
    </row>
    <row r="196" spans="1:9" ht="22.5" customHeight="1" x14ac:dyDescent="0.3">
      <c r="A196" s="501">
        <v>188</v>
      </c>
      <c r="B196" s="388" t="s">
        <v>683</v>
      </c>
      <c r="C196" s="388" t="s">
        <v>822</v>
      </c>
      <c r="D196" s="381" t="s">
        <v>1449</v>
      </c>
      <c r="E196" s="382" t="s">
        <v>672</v>
      </c>
      <c r="F196" s="543" t="s">
        <v>334</v>
      </c>
      <c r="G196" s="582">
        <v>100</v>
      </c>
      <c r="H196" s="583">
        <v>80.400000000000006</v>
      </c>
      <c r="I196" s="537">
        <v>0</v>
      </c>
    </row>
    <row r="197" spans="1:9" ht="22.5" customHeight="1" x14ac:dyDescent="0.3">
      <c r="A197" s="501">
        <v>189</v>
      </c>
      <c r="B197" s="506" t="s">
        <v>750</v>
      </c>
      <c r="C197" s="388" t="s">
        <v>815</v>
      </c>
      <c r="D197" s="388">
        <v>13001000391</v>
      </c>
      <c r="E197" s="382" t="s">
        <v>672</v>
      </c>
      <c r="F197" s="543" t="s">
        <v>334</v>
      </c>
      <c r="G197" s="582">
        <v>100</v>
      </c>
      <c r="H197" s="583">
        <v>80.400000000000006</v>
      </c>
      <c r="I197" s="537">
        <v>0</v>
      </c>
    </row>
    <row r="198" spans="1:9" ht="22.5" customHeight="1" x14ac:dyDescent="0.3">
      <c r="A198" s="501">
        <v>190</v>
      </c>
      <c r="B198" s="506" t="s">
        <v>709</v>
      </c>
      <c r="C198" s="388" t="s">
        <v>761</v>
      </c>
      <c r="D198" s="390" t="s">
        <v>1450</v>
      </c>
      <c r="E198" s="382" t="s">
        <v>672</v>
      </c>
      <c r="F198" s="543" t="s">
        <v>334</v>
      </c>
      <c r="G198" s="582">
        <v>100</v>
      </c>
      <c r="H198" s="583">
        <v>80</v>
      </c>
      <c r="I198" s="537">
        <v>0</v>
      </c>
    </row>
    <row r="199" spans="1:9" ht="22.5" customHeight="1" x14ac:dyDescent="0.3">
      <c r="A199" s="501">
        <v>191</v>
      </c>
      <c r="B199" s="388" t="s">
        <v>838</v>
      </c>
      <c r="C199" s="388" t="s">
        <v>826</v>
      </c>
      <c r="D199" s="381" t="s">
        <v>1451</v>
      </c>
      <c r="E199" s="382" t="s">
        <v>672</v>
      </c>
      <c r="F199" s="543" t="s">
        <v>334</v>
      </c>
      <c r="G199" s="582">
        <v>100</v>
      </c>
      <c r="H199" s="583">
        <v>80</v>
      </c>
      <c r="I199" s="537">
        <v>0</v>
      </c>
    </row>
    <row r="200" spans="1:9" ht="22.5" customHeight="1" x14ac:dyDescent="0.3">
      <c r="A200" s="501">
        <v>192</v>
      </c>
      <c r="B200" s="506" t="s">
        <v>740</v>
      </c>
      <c r="C200" s="388" t="s">
        <v>800</v>
      </c>
      <c r="D200" s="390" t="s">
        <v>1452</v>
      </c>
      <c r="E200" s="382" t="s">
        <v>672</v>
      </c>
      <c r="F200" s="543" t="s">
        <v>334</v>
      </c>
      <c r="G200" s="582">
        <v>100</v>
      </c>
      <c r="H200" s="583">
        <v>80</v>
      </c>
      <c r="I200" s="537">
        <v>0</v>
      </c>
    </row>
    <row r="201" spans="1:9" ht="22.5" customHeight="1" x14ac:dyDescent="0.3">
      <c r="A201" s="501">
        <v>193</v>
      </c>
      <c r="B201" s="506" t="s">
        <v>695</v>
      </c>
      <c r="C201" s="388" t="s">
        <v>1023</v>
      </c>
      <c r="D201" s="390" t="s">
        <v>1453</v>
      </c>
      <c r="E201" s="382" t="s">
        <v>672</v>
      </c>
      <c r="F201" s="543" t="s">
        <v>334</v>
      </c>
      <c r="G201" s="582">
        <v>100</v>
      </c>
      <c r="H201" s="583">
        <v>80.400000000000006</v>
      </c>
      <c r="I201" s="537">
        <v>0</v>
      </c>
    </row>
    <row r="202" spans="1:9" ht="22.5" customHeight="1" x14ac:dyDescent="0.3">
      <c r="A202" s="501">
        <v>194</v>
      </c>
      <c r="B202" s="506" t="s">
        <v>1020</v>
      </c>
      <c r="C202" s="388" t="s">
        <v>801</v>
      </c>
      <c r="D202" s="390" t="s">
        <v>1454</v>
      </c>
      <c r="E202" s="382" t="s">
        <v>672</v>
      </c>
      <c r="F202" s="543" t="s">
        <v>334</v>
      </c>
      <c r="G202" s="582">
        <v>100</v>
      </c>
      <c r="H202" s="583">
        <v>80</v>
      </c>
      <c r="I202" s="537">
        <v>0</v>
      </c>
    </row>
    <row r="203" spans="1:9" ht="22.5" customHeight="1" x14ac:dyDescent="0.3">
      <c r="A203" s="501">
        <v>195</v>
      </c>
      <c r="B203" s="388" t="s">
        <v>770</v>
      </c>
      <c r="C203" s="388" t="s">
        <v>755</v>
      </c>
      <c r="D203" s="381" t="s">
        <v>1019</v>
      </c>
      <c r="E203" s="382" t="s">
        <v>672</v>
      </c>
      <c r="F203" s="543" t="s">
        <v>334</v>
      </c>
      <c r="G203" s="582">
        <v>100</v>
      </c>
      <c r="H203" s="583">
        <v>80.400000000000006</v>
      </c>
      <c r="I203" s="537">
        <v>0</v>
      </c>
    </row>
    <row r="204" spans="1:9" ht="22.5" customHeight="1" x14ac:dyDescent="0.3">
      <c r="A204" s="501">
        <v>196</v>
      </c>
      <c r="B204" s="503" t="s">
        <v>964</v>
      </c>
      <c r="C204" s="388" t="s">
        <v>793</v>
      </c>
      <c r="D204" s="503" t="s">
        <v>965</v>
      </c>
      <c r="E204" s="382" t="s">
        <v>631</v>
      </c>
      <c r="F204" s="543" t="s">
        <v>334</v>
      </c>
      <c r="G204" s="551">
        <v>500</v>
      </c>
      <c r="H204" s="536">
        <v>500</v>
      </c>
      <c r="I204" s="583">
        <v>100</v>
      </c>
    </row>
    <row r="205" spans="1:9" ht="22.5" customHeight="1" x14ac:dyDescent="0.3">
      <c r="A205" s="501">
        <v>197</v>
      </c>
      <c r="B205" s="503" t="s">
        <v>964</v>
      </c>
      <c r="C205" s="388" t="s">
        <v>793</v>
      </c>
      <c r="D205" s="503" t="s">
        <v>965</v>
      </c>
      <c r="E205" s="382" t="s">
        <v>631</v>
      </c>
      <c r="F205" s="543" t="s">
        <v>334</v>
      </c>
      <c r="G205" s="551">
        <v>500</v>
      </c>
      <c r="H205" s="536">
        <v>500</v>
      </c>
      <c r="I205" s="583">
        <v>100</v>
      </c>
    </row>
    <row r="206" spans="1:9" ht="22.5" customHeight="1" x14ac:dyDescent="0.3">
      <c r="A206" s="501">
        <v>198</v>
      </c>
      <c r="B206" s="503" t="s">
        <v>964</v>
      </c>
      <c r="C206" s="388" t="s">
        <v>793</v>
      </c>
      <c r="D206" s="503" t="s">
        <v>965</v>
      </c>
      <c r="E206" s="382" t="s">
        <v>631</v>
      </c>
      <c r="F206" s="543" t="s">
        <v>334</v>
      </c>
      <c r="G206" s="551">
        <v>500</v>
      </c>
      <c r="H206" s="536">
        <v>500</v>
      </c>
      <c r="I206" s="583">
        <v>100</v>
      </c>
    </row>
    <row r="207" spans="1:9" ht="22.5" customHeight="1" x14ac:dyDescent="0.3">
      <c r="A207" s="501">
        <v>199</v>
      </c>
      <c r="B207" s="399" t="s">
        <v>964</v>
      </c>
      <c r="C207" s="428" t="s">
        <v>793</v>
      </c>
      <c r="D207" s="399" t="s">
        <v>965</v>
      </c>
      <c r="E207" s="382" t="s">
        <v>631</v>
      </c>
      <c r="F207" s="543" t="s">
        <v>334</v>
      </c>
      <c r="G207" s="551">
        <v>500</v>
      </c>
      <c r="H207" s="536">
        <v>500</v>
      </c>
      <c r="I207" s="583">
        <v>100</v>
      </c>
    </row>
    <row r="208" spans="1:9" ht="22.5" customHeight="1" x14ac:dyDescent="0.3">
      <c r="A208" s="501">
        <v>200</v>
      </c>
      <c r="B208" s="399" t="s">
        <v>964</v>
      </c>
      <c r="C208" s="428" t="s">
        <v>793</v>
      </c>
      <c r="D208" s="399" t="s">
        <v>965</v>
      </c>
      <c r="E208" s="382" t="s">
        <v>631</v>
      </c>
      <c r="F208" s="543" t="s">
        <v>334</v>
      </c>
      <c r="G208" s="551">
        <v>500</v>
      </c>
      <c r="H208" s="536">
        <v>500</v>
      </c>
      <c r="I208" s="583">
        <v>100</v>
      </c>
    </row>
    <row r="209" spans="1:9" ht="22.5" customHeight="1" x14ac:dyDescent="0.3">
      <c r="A209" s="501">
        <v>201</v>
      </c>
      <c r="B209" s="504" t="s">
        <v>718</v>
      </c>
      <c r="C209" s="388" t="s">
        <v>991</v>
      </c>
      <c r="D209" s="505" t="s">
        <v>992</v>
      </c>
      <c r="E209" s="382" t="s">
        <v>672</v>
      </c>
      <c r="F209" s="543" t="s">
        <v>334</v>
      </c>
      <c r="G209" s="597">
        <v>100</v>
      </c>
      <c r="H209" s="598">
        <v>100</v>
      </c>
      <c r="I209" s="537">
        <v>19.600000000000001</v>
      </c>
    </row>
    <row r="210" spans="1:9" ht="22.5" customHeight="1" x14ac:dyDescent="0.3">
      <c r="A210" s="501">
        <v>202</v>
      </c>
      <c r="B210" s="382" t="s">
        <v>915</v>
      </c>
      <c r="C210" s="380" t="s">
        <v>641</v>
      </c>
      <c r="D210" s="383" t="s">
        <v>623</v>
      </c>
      <c r="E210" s="382" t="s">
        <v>631</v>
      </c>
      <c r="F210" s="543" t="s">
        <v>334</v>
      </c>
      <c r="G210" s="551">
        <v>1250</v>
      </c>
      <c r="H210" s="536">
        <v>1250</v>
      </c>
      <c r="I210" s="538">
        <v>245</v>
      </c>
    </row>
    <row r="211" spans="1:9" ht="22.5" customHeight="1" x14ac:dyDescent="0.3">
      <c r="A211" s="501">
        <v>203</v>
      </c>
      <c r="B211" s="382" t="s">
        <v>915</v>
      </c>
      <c r="C211" s="380" t="s">
        <v>641</v>
      </c>
      <c r="D211" s="383" t="s">
        <v>623</v>
      </c>
      <c r="E211" s="382" t="s">
        <v>631</v>
      </c>
      <c r="F211" s="543" t="s">
        <v>334</v>
      </c>
      <c r="G211" s="551">
        <v>1250</v>
      </c>
      <c r="H211" s="536">
        <v>1250</v>
      </c>
      <c r="I211" s="538">
        <v>245</v>
      </c>
    </row>
    <row r="212" spans="1:9" ht="22.5" customHeight="1" x14ac:dyDescent="0.3">
      <c r="A212" s="501">
        <v>204</v>
      </c>
      <c r="B212" s="382" t="s">
        <v>915</v>
      </c>
      <c r="C212" s="380" t="s">
        <v>641</v>
      </c>
      <c r="D212" s="383" t="s">
        <v>623</v>
      </c>
      <c r="E212" s="382" t="s">
        <v>631</v>
      </c>
      <c r="F212" s="543" t="s">
        <v>334</v>
      </c>
      <c r="G212" s="551">
        <v>1250</v>
      </c>
      <c r="H212" s="536">
        <v>1250</v>
      </c>
      <c r="I212" s="538">
        <v>245</v>
      </c>
    </row>
    <row r="213" spans="1:9" ht="22.5" customHeight="1" x14ac:dyDescent="0.3">
      <c r="A213" s="501">
        <v>205</v>
      </c>
      <c r="B213" s="382" t="s">
        <v>915</v>
      </c>
      <c r="C213" s="405" t="s">
        <v>641</v>
      </c>
      <c r="D213" s="383" t="s">
        <v>623</v>
      </c>
      <c r="E213" s="382" t="s">
        <v>631</v>
      </c>
      <c r="F213" s="543" t="s">
        <v>334</v>
      </c>
      <c r="G213" s="551">
        <v>1250</v>
      </c>
      <c r="H213" s="536">
        <v>1250</v>
      </c>
      <c r="I213" s="538">
        <v>245</v>
      </c>
    </row>
    <row r="214" spans="1:9" ht="22.5" customHeight="1" x14ac:dyDescent="0.3">
      <c r="A214" s="501">
        <v>206</v>
      </c>
      <c r="B214" s="382" t="s">
        <v>915</v>
      </c>
      <c r="C214" s="405" t="s">
        <v>641</v>
      </c>
      <c r="D214" s="383" t="s">
        <v>623</v>
      </c>
      <c r="E214" s="382" t="s">
        <v>631</v>
      </c>
      <c r="F214" s="543" t="s">
        <v>334</v>
      </c>
      <c r="G214" s="551">
        <v>1250</v>
      </c>
      <c r="H214" s="536">
        <v>1250</v>
      </c>
      <c r="I214" s="538">
        <v>245</v>
      </c>
    </row>
    <row r="215" spans="1:9" ht="22.5" customHeight="1" x14ac:dyDescent="0.3">
      <c r="A215" s="501">
        <v>207</v>
      </c>
      <c r="B215" s="504" t="s">
        <v>646</v>
      </c>
      <c r="C215" s="388" t="s">
        <v>868</v>
      </c>
      <c r="D215" s="506" t="s">
        <v>1002</v>
      </c>
      <c r="E215" s="382" t="s">
        <v>672</v>
      </c>
      <c r="F215" s="543" t="s">
        <v>334</v>
      </c>
      <c r="G215" s="552">
        <v>150</v>
      </c>
      <c r="H215" s="537">
        <v>150</v>
      </c>
      <c r="I215" s="537">
        <v>29.4</v>
      </c>
    </row>
    <row r="216" spans="1:9" ht="22.5" customHeight="1" x14ac:dyDescent="0.3">
      <c r="A216" s="501">
        <v>208</v>
      </c>
      <c r="B216" s="504" t="s">
        <v>710</v>
      </c>
      <c r="C216" s="388" t="s">
        <v>819</v>
      </c>
      <c r="D216" s="505" t="s">
        <v>1011</v>
      </c>
      <c r="E216" s="382" t="s">
        <v>672</v>
      </c>
      <c r="F216" s="543" t="s">
        <v>334</v>
      </c>
      <c r="G216" s="552">
        <v>150</v>
      </c>
      <c r="H216" s="537">
        <v>150</v>
      </c>
      <c r="I216" s="537">
        <v>29.4</v>
      </c>
    </row>
    <row r="217" spans="1:9" ht="22.5" customHeight="1" x14ac:dyDescent="0.3">
      <c r="A217" s="501">
        <v>209</v>
      </c>
      <c r="B217" s="380" t="s">
        <v>960</v>
      </c>
      <c r="C217" s="380" t="s">
        <v>515</v>
      </c>
      <c r="D217" s="381" t="s">
        <v>513</v>
      </c>
      <c r="E217" s="382" t="s">
        <v>631</v>
      </c>
      <c r="F217" s="543" t="s">
        <v>334</v>
      </c>
      <c r="G217" s="551">
        <v>825</v>
      </c>
      <c r="H217" s="536">
        <v>825</v>
      </c>
      <c r="I217" s="538">
        <v>161.69999999999999</v>
      </c>
    </row>
    <row r="218" spans="1:9" ht="22.5" customHeight="1" x14ac:dyDescent="0.3">
      <c r="A218" s="501">
        <v>210</v>
      </c>
      <c r="B218" s="380" t="s">
        <v>960</v>
      </c>
      <c r="C218" s="380" t="s">
        <v>515</v>
      </c>
      <c r="D218" s="381" t="s">
        <v>513</v>
      </c>
      <c r="E218" s="382" t="s">
        <v>631</v>
      </c>
      <c r="F218" s="543" t="s">
        <v>334</v>
      </c>
      <c r="G218" s="551">
        <v>825</v>
      </c>
      <c r="H218" s="536">
        <v>825</v>
      </c>
      <c r="I218" s="538">
        <v>161.69999999999999</v>
      </c>
    </row>
    <row r="219" spans="1:9" ht="22.5" customHeight="1" x14ac:dyDescent="0.3">
      <c r="A219" s="501">
        <v>211</v>
      </c>
      <c r="B219" s="380" t="s">
        <v>960</v>
      </c>
      <c r="C219" s="380" t="s">
        <v>515</v>
      </c>
      <c r="D219" s="381" t="s">
        <v>513</v>
      </c>
      <c r="E219" s="382" t="s">
        <v>631</v>
      </c>
      <c r="F219" s="543" t="s">
        <v>334</v>
      </c>
      <c r="G219" s="551">
        <v>825</v>
      </c>
      <c r="H219" s="536">
        <v>825</v>
      </c>
      <c r="I219" s="538">
        <v>161.69999999999999</v>
      </c>
    </row>
    <row r="220" spans="1:9" ht="22.5" customHeight="1" x14ac:dyDescent="0.3">
      <c r="A220" s="501">
        <v>212</v>
      </c>
      <c r="B220" s="380" t="s">
        <v>960</v>
      </c>
      <c r="C220" s="405" t="s">
        <v>515</v>
      </c>
      <c r="D220" s="381" t="s">
        <v>513</v>
      </c>
      <c r="E220" s="382" t="s">
        <v>631</v>
      </c>
      <c r="F220" s="543" t="s">
        <v>334</v>
      </c>
      <c r="G220" s="551">
        <v>825</v>
      </c>
      <c r="H220" s="536">
        <v>825</v>
      </c>
      <c r="I220" s="538">
        <v>161.69999999999999</v>
      </c>
    </row>
    <row r="221" spans="1:9" ht="22.5" customHeight="1" x14ac:dyDescent="0.3">
      <c r="A221" s="501">
        <v>213</v>
      </c>
      <c r="B221" s="380" t="s">
        <v>960</v>
      </c>
      <c r="C221" s="405" t="s">
        <v>515</v>
      </c>
      <c r="D221" s="381" t="s">
        <v>513</v>
      </c>
      <c r="E221" s="382" t="s">
        <v>631</v>
      </c>
      <c r="F221" s="543" t="s">
        <v>334</v>
      </c>
      <c r="G221" s="551">
        <v>825</v>
      </c>
      <c r="H221" s="536">
        <v>825</v>
      </c>
      <c r="I221" s="538">
        <v>161.69999999999999</v>
      </c>
    </row>
    <row r="222" spans="1:9" ht="22.5" customHeight="1" x14ac:dyDescent="0.3">
      <c r="A222" s="501">
        <v>214</v>
      </c>
      <c r="B222" s="388" t="s">
        <v>775</v>
      </c>
      <c r="C222" s="388" t="s">
        <v>745</v>
      </c>
      <c r="D222" s="381" t="s">
        <v>1043</v>
      </c>
      <c r="E222" s="382" t="s">
        <v>672</v>
      </c>
      <c r="F222" s="543" t="s">
        <v>334</v>
      </c>
      <c r="G222" s="580">
        <v>100</v>
      </c>
      <c r="H222" s="583">
        <v>80</v>
      </c>
      <c r="I222" s="538">
        <v>0</v>
      </c>
    </row>
    <row r="223" spans="1:9" ht="22.5" customHeight="1" x14ac:dyDescent="0.3">
      <c r="A223" s="501">
        <v>215</v>
      </c>
      <c r="B223" s="382" t="s">
        <v>931</v>
      </c>
      <c r="C223" s="382" t="s">
        <v>784</v>
      </c>
      <c r="D223" s="383" t="s">
        <v>619</v>
      </c>
      <c r="E223" s="382" t="s">
        <v>631</v>
      </c>
      <c r="F223" s="543" t="s">
        <v>334</v>
      </c>
      <c r="G223" s="551">
        <v>1062.5</v>
      </c>
      <c r="H223" s="536">
        <v>1062.5</v>
      </c>
      <c r="I223" s="538">
        <v>208.25</v>
      </c>
    </row>
    <row r="224" spans="1:9" ht="22.5" customHeight="1" x14ac:dyDescent="0.3">
      <c r="A224" s="501">
        <v>216</v>
      </c>
      <c r="B224" s="382" t="s">
        <v>931</v>
      </c>
      <c r="C224" s="382" t="s">
        <v>784</v>
      </c>
      <c r="D224" s="383" t="s">
        <v>619</v>
      </c>
      <c r="E224" s="382" t="s">
        <v>631</v>
      </c>
      <c r="F224" s="543" t="s">
        <v>334</v>
      </c>
      <c r="G224" s="551">
        <v>1062.5</v>
      </c>
      <c r="H224" s="536">
        <v>1062.5</v>
      </c>
      <c r="I224" s="538">
        <v>208.25</v>
      </c>
    </row>
    <row r="225" spans="1:9" ht="22.5" customHeight="1" x14ac:dyDescent="0.3">
      <c r="A225" s="501">
        <v>217</v>
      </c>
      <c r="B225" s="382" t="s">
        <v>931</v>
      </c>
      <c r="C225" s="382" t="s">
        <v>784</v>
      </c>
      <c r="D225" s="383" t="s">
        <v>619</v>
      </c>
      <c r="E225" s="382" t="s">
        <v>631</v>
      </c>
      <c r="F225" s="543" t="s">
        <v>334</v>
      </c>
      <c r="G225" s="551">
        <v>1062.5</v>
      </c>
      <c r="H225" s="536">
        <v>1062.5</v>
      </c>
      <c r="I225" s="538">
        <v>208.25</v>
      </c>
    </row>
    <row r="226" spans="1:9" ht="22.5" customHeight="1" x14ac:dyDescent="0.3">
      <c r="A226" s="501">
        <v>218</v>
      </c>
      <c r="B226" s="382" t="s">
        <v>931</v>
      </c>
      <c r="C226" s="384" t="s">
        <v>784</v>
      </c>
      <c r="D226" s="383" t="s">
        <v>619</v>
      </c>
      <c r="E226" s="382" t="s">
        <v>631</v>
      </c>
      <c r="F226" s="543" t="s">
        <v>334</v>
      </c>
      <c r="G226" s="551">
        <v>1062.5</v>
      </c>
      <c r="H226" s="536">
        <v>1062.5</v>
      </c>
      <c r="I226" s="538">
        <v>208.25</v>
      </c>
    </row>
    <row r="227" spans="1:9" ht="22.5" customHeight="1" x14ac:dyDescent="0.3">
      <c r="A227" s="501">
        <v>219</v>
      </c>
      <c r="B227" s="382" t="s">
        <v>931</v>
      </c>
      <c r="C227" s="384" t="s">
        <v>784</v>
      </c>
      <c r="D227" s="383" t="s">
        <v>619</v>
      </c>
      <c r="E227" s="382" t="s">
        <v>631</v>
      </c>
      <c r="F227" s="543" t="s">
        <v>334</v>
      </c>
      <c r="G227" s="551">
        <v>1062.5</v>
      </c>
      <c r="H227" s="536">
        <v>1062.5</v>
      </c>
      <c r="I227" s="538">
        <v>208.25</v>
      </c>
    </row>
    <row r="228" spans="1:9" ht="22.5" customHeight="1" x14ac:dyDescent="0.3">
      <c r="A228" s="501">
        <v>220</v>
      </c>
      <c r="B228" s="380" t="s">
        <v>779</v>
      </c>
      <c r="C228" s="405" t="s">
        <v>1089</v>
      </c>
      <c r="D228" s="383" t="s">
        <v>1090</v>
      </c>
      <c r="E228" s="382" t="s">
        <v>1091</v>
      </c>
      <c r="F228" s="543" t="s">
        <v>334</v>
      </c>
      <c r="G228" s="551">
        <v>312.5</v>
      </c>
      <c r="H228" s="536">
        <v>312.5</v>
      </c>
      <c r="I228" s="538">
        <v>62.5</v>
      </c>
    </row>
    <row r="229" spans="1:9" ht="22.5" customHeight="1" x14ac:dyDescent="0.3">
      <c r="A229" s="501">
        <v>221</v>
      </c>
      <c r="B229" s="380" t="s">
        <v>925</v>
      </c>
      <c r="C229" s="380" t="s">
        <v>633</v>
      </c>
      <c r="D229" s="381" t="s">
        <v>616</v>
      </c>
      <c r="E229" s="382" t="s">
        <v>629</v>
      </c>
      <c r="F229" s="543" t="s">
        <v>334</v>
      </c>
      <c r="G229" s="551">
        <v>625</v>
      </c>
      <c r="H229" s="536">
        <v>625</v>
      </c>
      <c r="I229" s="583">
        <v>125</v>
      </c>
    </row>
    <row r="230" spans="1:9" ht="22.5" customHeight="1" x14ac:dyDescent="0.3">
      <c r="A230" s="501">
        <v>222</v>
      </c>
      <c r="B230" s="380" t="s">
        <v>925</v>
      </c>
      <c r="C230" s="388" t="s">
        <v>633</v>
      </c>
      <c r="D230" s="381" t="s">
        <v>616</v>
      </c>
      <c r="E230" s="382" t="s">
        <v>629</v>
      </c>
      <c r="F230" s="543" t="s">
        <v>0</v>
      </c>
      <c r="G230" s="551">
        <v>1913.27</v>
      </c>
      <c r="H230" s="536">
        <v>1913.27</v>
      </c>
      <c r="I230" s="538">
        <v>375</v>
      </c>
    </row>
    <row r="231" spans="1:9" ht="22.5" customHeight="1" x14ac:dyDescent="0.3">
      <c r="A231" s="501">
        <v>223</v>
      </c>
      <c r="B231" s="380" t="s">
        <v>925</v>
      </c>
      <c r="C231" s="380" t="s">
        <v>633</v>
      </c>
      <c r="D231" s="381" t="s">
        <v>616</v>
      </c>
      <c r="E231" s="382" t="s">
        <v>629</v>
      </c>
      <c r="F231" s="543" t="s">
        <v>334</v>
      </c>
      <c r="G231" s="551">
        <v>625</v>
      </c>
      <c r="H231" s="536">
        <v>625</v>
      </c>
      <c r="I231" s="583">
        <v>125</v>
      </c>
    </row>
    <row r="232" spans="1:9" ht="22.5" customHeight="1" x14ac:dyDescent="0.3">
      <c r="A232" s="501">
        <v>224</v>
      </c>
      <c r="B232" s="380" t="s">
        <v>925</v>
      </c>
      <c r="C232" s="380" t="s">
        <v>633</v>
      </c>
      <c r="D232" s="381" t="s">
        <v>616</v>
      </c>
      <c r="E232" s="382" t="s">
        <v>629</v>
      </c>
      <c r="F232" s="543" t="s">
        <v>334</v>
      </c>
      <c r="G232" s="551">
        <v>625</v>
      </c>
      <c r="H232" s="536">
        <v>625</v>
      </c>
      <c r="I232" s="583">
        <v>125</v>
      </c>
    </row>
    <row r="233" spans="1:9" ht="22.5" customHeight="1" x14ac:dyDescent="0.3">
      <c r="A233" s="501">
        <v>225</v>
      </c>
      <c r="B233" s="380" t="s">
        <v>925</v>
      </c>
      <c r="C233" s="405" t="s">
        <v>633</v>
      </c>
      <c r="D233" s="381" t="s">
        <v>616</v>
      </c>
      <c r="E233" s="382" t="s">
        <v>629</v>
      </c>
      <c r="F233" s="543" t="s">
        <v>334</v>
      </c>
      <c r="G233" s="551">
        <v>625</v>
      </c>
      <c r="H233" s="536">
        <v>625</v>
      </c>
      <c r="I233" s="583">
        <v>125</v>
      </c>
    </row>
    <row r="234" spans="1:9" ht="22.5" customHeight="1" x14ac:dyDescent="0.3">
      <c r="A234" s="501">
        <v>226</v>
      </c>
      <c r="B234" s="380" t="s">
        <v>925</v>
      </c>
      <c r="C234" s="428" t="s">
        <v>633</v>
      </c>
      <c r="D234" s="381" t="s">
        <v>616</v>
      </c>
      <c r="E234" s="382" t="s">
        <v>629</v>
      </c>
      <c r="F234" s="543" t="s">
        <v>0</v>
      </c>
      <c r="G234" s="551">
        <v>250</v>
      </c>
      <c r="H234" s="536">
        <v>250</v>
      </c>
      <c r="I234" s="538">
        <v>50</v>
      </c>
    </row>
    <row r="235" spans="1:9" ht="22.5" customHeight="1" x14ac:dyDescent="0.3">
      <c r="A235" s="501">
        <v>227</v>
      </c>
      <c r="B235" s="380" t="s">
        <v>925</v>
      </c>
      <c r="C235" s="405" t="s">
        <v>633</v>
      </c>
      <c r="D235" s="381" t="s">
        <v>616</v>
      </c>
      <c r="E235" s="382" t="s">
        <v>629</v>
      </c>
      <c r="F235" s="543" t="s">
        <v>334</v>
      </c>
      <c r="G235" s="551">
        <v>625</v>
      </c>
      <c r="H235" s="536">
        <v>625</v>
      </c>
      <c r="I235" s="583">
        <v>125</v>
      </c>
    </row>
    <row r="236" spans="1:9" ht="22.5" customHeight="1" x14ac:dyDescent="0.3">
      <c r="A236" s="501">
        <v>228</v>
      </c>
      <c r="B236" s="380" t="s">
        <v>925</v>
      </c>
      <c r="C236" s="428" t="s">
        <v>633</v>
      </c>
      <c r="D236" s="381" t="s">
        <v>616</v>
      </c>
      <c r="E236" s="382" t="s">
        <v>629</v>
      </c>
      <c r="F236" s="543" t="s">
        <v>0</v>
      </c>
      <c r="G236" s="551">
        <v>375</v>
      </c>
      <c r="H236" s="536">
        <v>300</v>
      </c>
      <c r="I236" s="538">
        <v>75</v>
      </c>
    </row>
    <row r="237" spans="1:9" ht="22.5" customHeight="1" x14ac:dyDescent="0.3">
      <c r="A237" s="501">
        <v>229</v>
      </c>
      <c r="B237" s="382" t="s">
        <v>928</v>
      </c>
      <c r="C237" s="382" t="s">
        <v>639</v>
      </c>
      <c r="D237" s="383" t="s">
        <v>621</v>
      </c>
      <c r="E237" s="382" t="s">
        <v>631</v>
      </c>
      <c r="F237" s="543" t="s">
        <v>334</v>
      </c>
      <c r="G237" s="551">
        <v>687.5</v>
      </c>
      <c r="H237" s="536">
        <v>687.5</v>
      </c>
      <c r="I237" s="583">
        <v>137.5</v>
      </c>
    </row>
    <row r="238" spans="1:9" ht="22.5" customHeight="1" x14ac:dyDescent="0.3">
      <c r="A238" s="501">
        <v>230</v>
      </c>
      <c r="B238" s="382" t="s">
        <v>928</v>
      </c>
      <c r="C238" s="382" t="s">
        <v>639</v>
      </c>
      <c r="D238" s="383" t="s">
        <v>621</v>
      </c>
      <c r="E238" s="382" t="s">
        <v>631</v>
      </c>
      <c r="F238" s="543" t="s">
        <v>334</v>
      </c>
      <c r="G238" s="551">
        <v>687.5</v>
      </c>
      <c r="H238" s="536">
        <v>687.5</v>
      </c>
      <c r="I238" s="583">
        <v>137.5</v>
      </c>
    </row>
    <row r="239" spans="1:9" ht="22.5" customHeight="1" x14ac:dyDescent="0.3">
      <c r="A239" s="501">
        <v>231</v>
      </c>
      <c r="B239" s="382" t="s">
        <v>928</v>
      </c>
      <c r="C239" s="382" t="s">
        <v>639</v>
      </c>
      <c r="D239" s="383" t="s">
        <v>621</v>
      </c>
      <c r="E239" s="382" t="s">
        <v>631</v>
      </c>
      <c r="F239" s="543" t="s">
        <v>334</v>
      </c>
      <c r="G239" s="551">
        <v>687.5</v>
      </c>
      <c r="H239" s="536">
        <v>687.5</v>
      </c>
      <c r="I239" s="583">
        <v>137.5</v>
      </c>
    </row>
    <row r="240" spans="1:9" ht="22.5" customHeight="1" x14ac:dyDescent="0.3">
      <c r="A240" s="501">
        <v>232</v>
      </c>
      <c r="B240" s="382" t="s">
        <v>928</v>
      </c>
      <c r="C240" s="384" t="s">
        <v>639</v>
      </c>
      <c r="D240" s="383" t="s">
        <v>621</v>
      </c>
      <c r="E240" s="382" t="s">
        <v>631</v>
      </c>
      <c r="F240" s="543" t="s">
        <v>334</v>
      </c>
      <c r="G240" s="551">
        <v>687.5</v>
      </c>
      <c r="H240" s="536">
        <v>687.5</v>
      </c>
      <c r="I240" s="583">
        <v>137.5</v>
      </c>
    </row>
    <row r="241" spans="1:9" ht="22.5" customHeight="1" x14ac:dyDescent="0.3">
      <c r="A241" s="501">
        <v>233</v>
      </c>
      <c r="B241" s="382" t="s">
        <v>928</v>
      </c>
      <c r="C241" s="384" t="s">
        <v>639</v>
      </c>
      <c r="D241" s="383" t="s">
        <v>621</v>
      </c>
      <c r="E241" s="382" t="s">
        <v>631</v>
      </c>
      <c r="F241" s="543" t="s">
        <v>334</v>
      </c>
      <c r="G241" s="551">
        <v>687.5</v>
      </c>
      <c r="H241" s="536">
        <v>687.5</v>
      </c>
      <c r="I241" s="583">
        <v>137.5</v>
      </c>
    </row>
    <row r="242" spans="1:9" ht="22.5" customHeight="1" x14ac:dyDescent="0.3">
      <c r="A242" s="501">
        <v>234</v>
      </c>
      <c r="B242" s="504" t="s">
        <v>702</v>
      </c>
      <c r="C242" s="388" t="s">
        <v>827</v>
      </c>
      <c r="D242" s="505" t="s">
        <v>828</v>
      </c>
      <c r="E242" s="382" t="s">
        <v>672</v>
      </c>
      <c r="F242" s="543" t="s">
        <v>334</v>
      </c>
      <c r="G242" s="597">
        <v>100</v>
      </c>
      <c r="H242" s="598">
        <v>100</v>
      </c>
      <c r="I242" s="537">
        <v>20</v>
      </c>
    </row>
    <row r="243" spans="1:9" ht="22.5" customHeight="1" x14ac:dyDescent="0.3">
      <c r="A243" s="501">
        <v>235</v>
      </c>
      <c r="B243" s="504" t="s">
        <v>846</v>
      </c>
      <c r="C243" s="388" t="s">
        <v>782</v>
      </c>
      <c r="D243" s="505" t="s">
        <v>966</v>
      </c>
      <c r="E243" s="382" t="s">
        <v>672</v>
      </c>
      <c r="F243" s="543" t="s">
        <v>334</v>
      </c>
      <c r="G243" s="597">
        <v>100</v>
      </c>
      <c r="H243" s="598">
        <v>100</v>
      </c>
      <c r="I243" s="537">
        <v>19.600000000000001</v>
      </c>
    </row>
    <row r="244" spans="1:9" ht="22.5" customHeight="1" x14ac:dyDescent="0.3">
      <c r="A244" s="501">
        <v>236</v>
      </c>
      <c r="B244" s="504" t="s">
        <v>692</v>
      </c>
      <c r="C244" s="388" t="s">
        <v>787</v>
      </c>
      <c r="D244" s="505" t="s">
        <v>995</v>
      </c>
      <c r="E244" s="382" t="s">
        <v>672</v>
      </c>
      <c r="F244" s="543" t="s">
        <v>334</v>
      </c>
      <c r="G244" s="597">
        <v>100</v>
      </c>
      <c r="H244" s="598">
        <v>100</v>
      </c>
      <c r="I244" s="537">
        <v>20</v>
      </c>
    </row>
    <row r="245" spans="1:9" ht="22.5" customHeight="1" x14ac:dyDescent="0.3">
      <c r="A245" s="501">
        <v>237</v>
      </c>
      <c r="B245" s="380" t="s">
        <v>635</v>
      </c>
      <c r="C245" s="382" t="s">
        <v>634</v>
      </c>
      <c r="D245" s="381" t="s">
        <v>617</v>
      </c>
      <c r="E245" s="382" t="s">
        <v>631</v>
      </c>
      <c r="F245" s="543" t="s">
        <v>334</v>
      </c>
      <c r="G245" s="551">
        <v>2000</v>
      </c>
      <c r="H245" s="536">
        <v>2000</v>
      </c>
      <c r="I245" s="538">
        <v>392</v>
      </c>
    </row>
    <row r="246" spans="1:9" ht="22.5" customHeight="1" x14ac:dyDescent="0.3">
      <c r="A246" s="501">
        <v>238</v>
      </c>
      <c r="B246" s="380" t="s">
        <v>635</v>
      </c>
      <c r="C246" s="382" t="s">
        <v>634</v>
      </c>
      <c r="D246" s="381" t="s">
        <v>617</v>
      </c>
      <c r="E246" s="382" t="s">
        <v>631</v>
      </c>
      <c r="F246" s="543" t="s">
        <v>334</v>
      </c>
      <c r="G246" s="551">
        <v>2000</v>
      </c>
      <c r="H246" s="536">
        <v>2000</v>
      </c>
      <c r="I246" s="538">
        <v>392</v>
      </c>
    </row>
    <row r="247" spans="1:9" ht="22.5" customHeight="1" x14ac:dyDescent="0.3">
      <c r="A247" s="501">
        <v>239</v>
      </c>
      <c r="B247" s="380" t="s">
        <v>635</v>
      </c>
      <c r="C247" s="382" t="s">
        <v>634</v>
      </c>
      <c r="D247" s="381" t="s">
        <v>617</v>
      </c>
      <c r="E247" s="382" t="s">
        <v>631</v>
      </c>
      <c r="F247" s="543" t="s">
        <v>334</v>
      </c>
      <c r="G247" s="551">
        <v>2000</v>
      </c>
      <c r="H247" s="536">
        <v>2000</v>
      </c>
      <c r="I247" s="538">
        <v>392</v>
      </c>
    </row>
    <row r="248" spans="1:9" ht="22.5" customHeight="1" x14ac:dyDescent="0.3">
      <c r="A248" s="501">
        <v>240</v>
      </c>
      <c r="B248" s="380" t="s">
        <v>635</v>
      </c>
      <c r="C248" s="384" t="s">
        <v>634</v>
      </c>
      <c r="D248" s="381" t="s">
        <v>617</v>
      </c>
      <c r="E248" s="382" t="s">
        <v>631</v>
      </c>
      <c r="F248" s="543" t="s">
        <v>334</v>
      </c>
      <c r="G248" s="551">
        <v>2000</v>
      </c>
      <c r="H248" s="536">
        <v>2000</v>
      </c>
      <c r="I248" s="538">
        <v>392</v>
      </c>
    </row>
    <row r="249" spans="1:9" ht="22.5" customHeight="1" x14ac:dyDescent="0.3">
      <c r="A249" s="501">
        <v>241</v>
      </c>
      <c r="B249" s="380" t="s">
        <v>635</v>
      </c>
      <c r="C249" s="384" t="s">
        <v>634</v>
      </c>
      <c r="D249" s="381" t="s">
        <v>617</v>
      </c>
      <c r="E249" s="382" t="s">
        <v>631</v>
      </c>
      <c r="F249" s="543" t="s">
        <v>334</v>
      </c>
      <c r="G249" s="551">
        <v>2000</v>
      </c>
      <c r="H249" s="536">
        <v>2000</v>
      </c>
      <c r="I249" s="538">
        <v>392</v>
      </c>
    </row>
    <row r="250" spans="1:9" ht="22.5" customHeight="1" x14ac:dyDescent="0.3">
      <c r="A250" s="501">
        <v>242</v>
      </c>
      <c r="B250" s="504" t="s">
        <v>716</v>
      </c>
      <c r="C250" s="388" t="s">
        <v>881</v>
      </c>
      <c r="D250" s="505" t="s">
        <v>882</v>
      </c>
      <c r="E250" s="382" t="s">
        <v>672</v>
      </c>
      <c r="F250" s="543" t="s">
        <v>334</v>
      </c>
      <c r="G250" s="597">
        <v>100</v>
      </c>
      <c r="H250" s="598">
        <v>100</v>
      </c>
      <c r="I250" s="537">
        <v>20</v>
      </c>
    </row>
    <row r="251" spans="1:9" ht="22.5" customHeight="1" x14ac:dyDescent="0.3">
      <c r="A251" s="501">
        <v>243</v>
      </c>
      <c r="B251" s="504" t="s">
        <v>860</v>
      </c>
      <c r="C251" s="388" t="s">
        <v>989</v>
      </c>
      <c r="D251" s="505" t="s">
        <v>990</v>
      </c>
      <c r="E251" s="382" t="s">
        <v>672</v>
      </c>
      <c r="F251" s="543" t="s">
        <v>334</v>
      </c>
      <c r="G251" s="597">
        <v>100</v>
      </c>
      <c r="H251" s="598">
        <v>100</v>
      </c>
      <c r="I251" s="537">
        <v>20</v>
      </c>
    </row>
    <row r="252" spans="1:9" ht="22.5" customHeight="1" x14ac:dyDescent="0.3">
      <c r="A252" s="501">
        <v>244</v>
      </c>
      <c r="B252" s="504" t="s">
        <v>682</v>
      </c>
      <c r="C252" s="388" t="s">
        <v>748</v>
      </c>
      <c r="D252" s="505" t="s">
        <v>749</v>
      </c>
      <c r="E252" s="382" t="s">
        <v>672</v>
      </c>
      <c r="F252" s="543" t="s">
        <v>334</v>
      </c>
      <c r="G252" s="597">
        <v>100</v>
      </c>
      <c r="H252" s="598">
        <v>100</v>
      </c>
      <c r="I252" s="537">
        <v>19.600000000000001</v>
      </c>
    </row>
    <row r="253" spans="1:9" ht="22.5" customHeight="1" x14ac:dyDescent="0.3">
      <c r="A253" s="501">
        <v>245</v>
      </c>
      <c r="B253" s="504" t="s">
        <v>703</v>
      </c>
      <c r="C253" s="388" t="s">
        <v>984</v>
      </c>
      <c r="D253" s="505" t="s">
        <v>985</v>
      </c>
      <c r="E253" s="382" t="s">
        <v>672</v>
      </c>
      <c r="F253" s="543" t="s">
        <v>334</v>
      </c>
      <c r="G253" s="597">
        <v>100</v>
      </c>
      <c r="H253" s="598">
        <v>100</v>
      </c>
      <c r="I253" s="537">
        <v>19.600000000000001</v>
      </c>
    </row>
    <row r="254" spans="1:9" ht="22.5" customHeight="1" x14ac:dyDescent="0.3">
      <c r="A254" s="501">
        <v>246</v>
      </c>
      <c r="B254" s="504" t="s">
        <v>658</v>
      </c>
      <c r="C254" s="388" t="s">
        <v>869</v>
      </c>
      <c r="D254" s="505" t="s">
        <v>999</v>
      </c>
      <c r="E254" s="382" t="s">
        <v>672</v>
      </c>
      <c r="F254" s="543" t="s">
        <v>334</v>
      </c>
      <c r="G254" s="597">
        <v>100</v>
      </c>
      <c r="H254" s="598">
        <v>100</v>
      </c>
      <c r="I254" s="537">
        <v>20</v>
      </c>
    </row>
    <row r="255" spans="1:9" ht="22.5" customHeight="1" x14ac:dyDescent="0.3">
      <c r="A255" s="501">
        <v>247</v>
      </c>
      <c r="B255" s="504" t="s">
        <v>736</v>
      </c>
      <c r="C255" s="388" t="s">
        <v>680</v>
      </c>
      <c r="D255" s="505" t="s">
        <v>968</v>
      </c>
      <c r="E255" s="382" t="s">
        <v>672</v>
      </c>
      <c r="F255" s="543" t="s">
        <v>334</v>
      </c>
      <c r="G255" s="597">
        <v>100</v>
      </c>
      <c r="H255" s="598">
        <v>100</v>
      </c>
      <c r="I255" s="537">
        <v>20</v>
      </c>
    </row>
    <row r="256" spans="1:9" ht="22.5" customHeight="1" x14ac:dyDescent="0.3">
      <c r="A256" s="501">
        <v>248</v>
      </c>
      <c r="B256" s="504" t="s">
        <v>982</v>
      </c>
      <c r="C256" s="388" t="s">
        <v>794</v>
      </c>
      <c r="D256" s="505" t="s">
        <v>983</v>
      </c>
      <c r="E256" s="382" t="s">
        <v>672</v>
      </c>
      <c r="F256" s="543" t="s">
        <v>334</v>
      </c>
      <c r="G256" s="597">
        <v>100</v>
      </c>
      <c r="H256" s="598">
        <v>100</v>
      </c>
      <c r="I256" s="537">
        <v>20</v>
      </c>
    </row>
    <row r="257" spans="1:9" ht="22.5" customHeight="1" x14ac:dyDescent="0.3">
      <c r="A257" s="501">
        <v>249</v>
      </c>
      <c r="B257" s="504" t="s">
        <v>751</v>
      </c>
      <c r="C257" s="388" t="s">
        <v>752</v>
      </c>
      <c r="D257" s="505" t="s">
        <v>753</v>
      </c>
      <c r="E257" s="382" t="s">
        <v>672</v>
      </c>
      <c r="F257" s="543" t="s">
        <v>334</v>
      </c>
      <c r="G257" s="597">
        <v>100</v>
      </c>
      <c r="H257" s="598">
        <v>100</v>
      </c>
      <c r="I257" s="537">
        <v>20</v>
      </c>
    </row>
    <row r="258" spans="1:9" ht="22.5" customHeight="1" x14ac:dyDescent="0.3">
      <c r="A258" s="501">
        <v>250</v>
      </c>
      <c r="B258" s="504" t="s">
        <v>812</v>
      </c>
      <c r="C258" s="388" t="s">
        <v>895</v>
      </c>
      <c r="D258" s="505" t="s">
        <v>997</v>
      </c>
      <c r="E258" s="382" t="s">
        <v>672</v>
      </c>
      <c r="F258" s="543" t="s">
        <v>334</v>
      </c>
      <c r="G258" s="597">
        <v>100</v>
      </c>
      <c r="H258" s="598">
        <v>100</v>
      </c>
      <c r="I258" s="537">
        <v>20</v>
      </c>
    </row>
    <row r="259" spans="1:9" ht="22.5" customHeight="1" x14ac:dyDescent="0.3">
      <c r="A259" s="501">
        <v>251</v>
      </c>
      <c r="B259" s="504" t="s">
        <v>978</v>
      </c>
      <c r="C259" s="388" t="s">
        <v>979</v>
      </c>
      <c r="D259" s="505" t="s">
        <v>980</v>
      </c>
      <c r="E259" s="382" t="s">
        <v>672</v>
      </c>
      <c r="F259" s="543" t="s">
        <v>334</v>
      </c>
      <c r="G259" s="597">
        <v>100</v>
      </c>
      <c r="H259" s="598">
        <v>100</v>
      </c>
      <c r="I259" s="537">
        <v>19.600000000000001</v>
      </c>
    </row>
    <row r="260" spans="1:9" ht="22.5" customHeight="1" x14ac:dyDescent="0.3">
      <c r="A260" s="501">
        <v>252</v>
      </c>
      <c r="B260" s="504" t="s">
        <v>660</v>
      </c>
      <c r="C260" s="388" t="s">
        <v>976</v>
      </c>
      <c r="D260" s="505" t="s">
        <v>977</v>
      </c>
      <c r="E260" s="382" t="s">
        <v>672</v>
      </c>
      <c r="F260" s="543" t="s">
        <v>334</v>
      </c>
      <c r="G260" s="597">
        <v>100</v>
      </c>
      <c r="H260" s="598">
        <v>100</v>
      </c>
      <c r="I260" s="537">
        <v>19.600000000000001</v>
      </c>
    </row>
    <row r="261" spans="1:9" ht="22.5" customHeight="1" x14ac:dyDescent="0.3">
      <c r="A261" s="501">
        <v>253</v>
      </c>
      <c r="B261" s="504" t="s">
        <v>671</v>
      </c>
      <c r="C261" s="388" t="s">
        <v>820</v>
      </c>
      <c r="D261" s="505" t="s">
        <v>996</v>
      </c>
      <c r="E261" s="382" t="s">
        <v>672</v>
      </c>
      <c r="F261" s="543" t="s">
        <v>334</v>
      </c>
      <c r="G261" s="597">
        <v>100</v>
      </c>
      <c r="H261" s="598">
        <v>100</v>
      </c>
      <c r="I261" s="537">
        <v>19.600000000000001</v>
      </c>
    </row>
    <row r="262" spans="1:9" ht="22.5" customHeight="1" x14ac:dyDescent="0.3">
      <c r="A262" s="501">
        <v>254</v>
      </c>
      <c r="B262" s="504" t="s">
        <v>705</v>
      </c>
      <c r="C262" s="388" t="s">
        <v>972</v>
      </c>
      <c r="D262" s="505" t="s">
        <v>973</v>
      </c>
      <c r="E262" s="382" t="s">
        <v>672</v>
      </c>
      <c r="F262" s="543" t="s">
        <v>334</v>
      </c>
      <c r="G262" s="597">
        <v>100</v>
      </c>
      <c r="H262" s="598">
        <v>100</v>
      </c>
      <c r="I262" s="537">
        <v>19.600000000000001</v>
      </c>
    </row>
    <row r="263" spans="1:9" ht="22.5" customHeight="1" x14ac:dyDescent="0.3">
      <c r="A263" s="501">
        <v>255</v>
      </c>
      <c r="B263" s="504" t="s">
        <v>685</v>
      </c>
      <c r="C263" s="388" t="s">
        <v>792</v>
      </c>
      <c r="D263" s="505" t="s">
        <v>981</v>
      </c>
      <c r="E263" s="382" t="s">
        <v>672</v>
      </c>
      <c r="F263" s="543" t="s">
        <v>334</v>
      </c>
      <c r="G263" s="597">
        <v>100</v>
      </c>
      <c r="H263" s="598">
        <v>100</v>
      </c>
      <c r="I263" s="537">
        <v>19.600000000000001</v>
      </c>
    </row>
    <row r="264" spans="1:9" ht="22.5" customHeight="1" x14ac:dyDescent="0.3">
      <c r="A264" s="501">
        <v>256</v>
      </c>
      <c r="B264" s="504" t="s">
        <v>719</v>
      </c>
      <c r="C264" s="388" t="s">
        <v>811</v>
      </c>
      <c r="D264" s="505" t="s">
        <v>988</v>
      </c>
      <c r="E264" s="382" t="s">
        <v>672</v>
      </c>
      <c r="F264" s="543" t="s">
        <v>334</v>
      </c>
      <c r="G264" s="597">
        <v>100</v>
      </c>
      <c r="H264" s="598">
        <v>100</v>
      </c>
      <c r="I264" s="537">
        <v>19.600000000000001</v>
      </c>
    </row>
    <row r="265" spans="1:9" ht="22.5" customHeight="1" x14ac:dyDescent="0.3">
      <c r="A265" s="501">
        <v>257</v>
      </c>
      <c r="B265" s="504" t="s">
        <v>646</v>
      </c>
      <c r="C265" s="388" t="s">
        <v>1000</v>
      </c>
      <c r="D265" s="505" t="s">
        <v>1001</v>
      </c>
      <c r="E265" s="382" t="s">
        <v>672</v>
      </c>
      <c r="F265" s="543" t="s">
        <v>334</v>
      </c>
      <c r="G265" s="597">
        <v>100</v>
      </c>
      <c r="H265" s="598">
        <v>100</v>
      </c>
      <c r="I265" s="537">
        <v>20</v>
      </c>
    </row>
    <row r="266" spans="1:9" ht="22.5" customHeight="1" x14ac:dyDescent="0.3">
      <c r="A266" s="501">
        <v>258</v>
      </c>
      <c r="B266" s="382" t="s">
        <v>933</v>
      </c>
      <c r="C266" s="382" t="s">
        <v>636</v>
      </c>
      <c r="D266" s="383" t="s">
        <v>618</v>
      </c>
      <c r="E266" s="382" t="s">
        <v>631</v>
      </c>
      <c r="F266" s="543" t="s">
        <v>334</v>
      </c>
      <c r="G266" s="551">
        <v>687.5</v>
      </c>
      <c r="H266" s="536">
        <v>687.5</v>
      </c>
      <c r="I266" s="583">
        <v>137.5</v>
      </c>
    </row>
    <row r="267" spans="1:9" ht="22.5" customHeight="1" x14ac:dyDescent="0.3">
      <c r="A267" s="501">
        <v>259</v>
      </c>
      <c r="B267" s="382" t="s">
        <v>933</v>
      </c>
      <c r="C267" s="382" t="s">
        <v>636</v>
      </c>
      <c r="D267" s="383" t="s">
        <v>618</v>
      </c>
      <c r="E267" s="382" t="s">
        <v>631</v>
      </c>
      <c r="F267" s="543" t="s">
        <v>334</v>
      </c>
      <c r="G267" s="551">
        <v>687.5</v>
      </c>
      <c r="H267" s="536">
        <v>687.5</v>
      </c>
      <c r="I267" s="583">
        <v>137.5</v>
      </c>
    </row>
    <row r="268" spans="1:9" ht="22.5" customHeight="1" x14ac:dyDescent="0.3">
      <c r="A268" s="501">
        <v>260</v>
      </c>
      <c r="B268" s="382" t="s">
        <v>933</v>
      </c>
      <c r="C268" s="382" t="s">
        <v>636</v>
      </c>
      <c r="D268" s="383" t="s">
        <v>618</v>
      </c>
      <c r="E268" s="382" t="s">
        <v>631</v>
      </c>
      <c r="F268" s="543" t="s">
        <v>334</v>
      </c>
      <c r="G268" s="551">
        <v>687.5</v>
      </c>
      <c r="H268" s="536">
        <v>687.5</v>
      </c>
      <c r="I268" s="583">
        <v>137.5</v>
      </c>
    </row>
    <row r="269" spans="1:9" ht="22.5" customHeight="1" x14ac:dyDescent="0.3">
      <c r="A269" s="501">
        <v>261</v>
      </c>
      <c r="B269" s="382" t="s">
        <v>933</v>
      </c>
      <c r="C269" s="384" t="s">
        <v>636</v>
      </c>
      <c r="D269" s="383" t="s">
        <v>618</v>
      </c>
      <c r="E269" s="382" t="s">
        <v>631</v>
      </c>
      <c r="F269" s="543" t="s">
        <v>334</v>
      </c>
      <c r="G269" s="551">
        <v>687.5</v>
      </c>
      <c r="H269" s="536">
        <v>687.5</v>
      </c>
      <c r="I269" s="583">
        <v>137.5</v>
      </c>
    </row>
    <row r="270" spans="1:9" ht="22.5" customHeight="1" x14ac:dyDescent="0.3">
      <c r="A270" s="501">
        <v>262</v>
      </c>
      <c r="B270" s="382" t="s">
        <v>933</v>
      </c>
      <c r="C270" s="384" t="s">
        <v>636</v>
      </c>
      <c r="D270" s="383" t="s">
        <v>618</v>
      </c>
      <c r="E270" s="382" t="s">
        <v>631</v>
      </c>
      <c r="F270" s="543" t="s">
        <v>334</v>
      </c>
      <c r="G270" s="551">
        <v>687.5</v>
      </c>
      <c r="H270" s="536">
        <v>687.5</v>
      </c>
      <c r="I270" s="583">
        <v>137.5</v>
      </c>
    </row>
    <row r="271" spans="1:9" ht="22.5" customHeight="1" x14ac:dyDescent="0.3">
      <c r="A271" s="501">
        <v>263</v>
      </c>
      <c r="B271" s="504" t="s">
        <v>739</v>
      </c>
      <c r="C271" s="388" t="s">
        <v>834</v>
      </c>
      <c r="D271" s="505" t="s">
        <v>994</v>
      </c>
      <c r="E271" s="382" t="s">
        <v>672</v>
      </c>
      <c r="F271" s="543" t="s">
        <v>334</v>
      </c>
      <c r="G271" s="597">
        <v>100</v>
      </c>
      <c r="H271" s="598">
        <v>100</v>
      </c>
      <c r="I271" s="537">
        <v>20</v>
      </c>
    </row>
    <row r="272" spans="1:9" ht="22.5" customHeight="1" x14ac:dyDescent="0.3">
      <c r="A272" s="501">
        <v>264</v>
      </c>
      <c r="B272" s="382" t="s">
        <v>658</v>
      </c>
      <c r="C272" s="382" t="s">
        <v>661</v>
      </c>
      <c r="D272" s="383" t="s">
        <v>622</v>
      </c>
      <c r="E272" s="382" t="s">
        <v>631</v>
      </c>
      <c r="F272" s="543" t="s">
        <v>334</v>
      </c>
      <c r="G272" s="551">
        <v>1250</v>
      </c>
      <c r="H272" s="536">
        <v>1250</v>
      </c>
      <c r="I272" s="583">
        <v>250</v>
      </c>
    </row>
    <row r="273" spans="1:9" ht="22.5" customHeight="1" x14ac:dyDescent="0.3">
      <c r="A273" s="501">
        <v>265</v>
      </c>
      <c r="B273" s="382" t="s">
        <v>658</v>
      </c>
      <c r="C273" s="382" t="s">
        <v>661</v>
      </c>
      <c r="D273" s="383" t="s">
        <v>622</v>
      </c>
      <c r="E273" s="382" t="s">
        <v>631</v>
      </c>
      <c r="F273" s="543" t="s">
        <v>334</v>
      </c>
      <c r="G273" s="551">
        <v>1250</v>
      </c>
      <c r="H273" s="536">
        <v>1250</v>
      </c>
      <c r="I273" s="583">
        <v>250</v>
      </c>
    </row>
    <row r="274" spans="1:9" ht="22.5" customHeight="1" x14ac:dyDescent="0.3">
      <c r="A274" s="501">
        <v>266</v>
      </c>
      <c r="B274" s="382" t="s">
        <v>658</v>
      </c>
      <c r="C274" s="382" t="s">
        <v>661</v>
      </c>
      <c r="D274" s="383" t="s">
        <v>622</v>
      </c>
      <c r="E274" s="382" t="s">
        <v>631</v>
      </c>
      <c r="F274" s="543" t="s">
        <v>334</v>
      </c>
      <c r="G274" s="551">
        <v>1250</v>
      </c>
      <c r="H274" s="536">
        <v>1250</v>
      </c>
      <c r="I274" s="583">
        <v>250</v>
      </c>
    </row>
    <row r="275" spans="1:9" ht="22.5" customHeight="1" x14ac:dyDescent="0.3">
      <c r="A275" s="501">
        <v>267</v>
      </c>
      <c r="B275" s="382" t="s">
        <v>658</v>
      </c>
      <c r="C275" s="384" t="s">
        <v>661</v>
      </c>
      <c r="D275" s="383" t="s">
        <v>622</v>
      </c>
      <c r="E275" s="382" t="s">
        <v>631</v>
      </c>
      <c r="F275" s="543" t="s">
        <v>334</v>
      </c>
      <c r="G275" s="551">
        <v>1250</v>
      </c>
      <c r="H275" s="536">
        <v>1250</v>
      </c>
      <c r="I275" s="583">
        <v>250</v>
      </c>
    </row>
    <row r="276" spans="1:9" ht="22.5" customHeight="1" x14ac:dyDescent="0.3">
      <c r="A276" s="501">
        <v>268</v>
      </c>
      <c r="B276" s="382" t="s">
        <v>658</v>
      </c>
      <c r="C276" s="384" t="s">
        <v>661</v>
      </c>
      <c r="D276" s="383" t="s">
        <v>622</v>
      </c>
      <c r="E276" s="382" t="s">
        <v>631</v>
      </c>
      <c r="F276" s="543" t="s">
        <v>334</v>
      </c>
      <c r="G276" s="551">
        <v>1250</v>
      </c>
      <c r="H276" s="536">
        <v>1250</v>
      </c>
      <c r="I276" s="583">
        <v>250</v>
      </c>
    </row>
    <row r="277" spans="1:9" ht="22.5" customHeight="1" x14ac:dyDescent="0.3">
      <c r="A277" s="501">
        <v>269</v>
      </c>
      <c r="B277" s="45" t="s">
        <v>873</v>
      </c>
      <c r="C277" s="389" t="s">
        <v>821</v>
      </c>
      <c r="D277" s="502" t="s">
        <v>958</v>
      </c>
      <c r="E277" s="45" t="s">
        <v>959</v>
      </c>
      <c r="F277" s="543" t="s">
        <v>334</v>
      </c>
      <c r="G277" s="599">
        <v>1050</v>
      </c>
      <c r="H277" s="600">
        <v>1050</v>
      </c>
      <c r="I277" s="538">
        <v>210</v>
      </c>
    </row>
    <row r="278" spans="1:9" ht="22.5" customHeight="1" x14ac:dyDescent="0.3">
      <c r="A278" s="501">
        <v>270</v>
      </c>
      <c r="B278" s="45" t="s">
        <v>873</v>
      </c>
      <c r="C278" s="389" t="s">
        <v>821</v>
      </c>
      <c r="D278" s="502" t="s">
        <v>958</v>
      </c>
      <c r="E278" s="45" t="s">
        <v>959</v>
      </c>
      <c r="F278" s="543" t="s">
        <v>334</v>
      </c>
      <c r="G278" s="599">
        <v>1500</v>
      </c>
      <c r="H278" s="600">
        <v>1500</v>
      </c>
      <c r="I278" s="583">
        <v>300</v>
      </c>
    </row>
    <row r="279" spans="1:9" ht="22.5" customHeight="1" x14ac:dyDescent="0.3">
      <c r="A279" s="501">
        <v>271</v>
      </c>
      <c r="B279" s="45" t="s">
        <v>873</v>
      </c>
      <c r="C279" s="389" t="s">
        <v>821</v>
      </c>
      <c r="D279" s="502" t="s">
        <v>958</v>
      </c>
      <c r="E279" s="45" t="s">
        <v>959</v>
      </c>
      <c r="F279" s="543" t="s">
        <v>334</v>
      </c>
      <c r="G279" s="599">
        <v>1500</v>
      </c>
      <c r="H279" s="600">
        <v>1500</v>
      </c>
      <c r="I279" s="538">
        <v>300</v>
      </c>
    </row>
    <row r="280" spans="1:9" ht="22.5" customHeight="1" x14ac:dyDescent="0.3">
      <c r="A280" s="501">
        <v>272</v>
      </c>
      <c r="B280" s="45" t="s">
        <v>873</v>
      </c>
      <c r="C280" s="404" t="s">
        <v>821</v>
      </c>
      <c r="D280" s="502" t="s">
        <v>958</v>
      </c>
      <c r="E280" s="45" t="s">
        <v>959</v>
      </c>
      <c r="F280" s="543" t="s">
        <v>334</v>
      </c>
      <c r="G280" s="599">
        <v>1500</v>
      </c>
      <c r="H280" s="600">
        <v>1500</v>
      </c>
      <c r="I280" s="538">
        <v>300</v>
      </c>
    </row>
    <row r="281" spans="1:9" ht="22.5" customHeight="1" x14ac:dyDescent="0.3">
      <c r="A281" s="501">
        <v>273</v>
      </c>
      <c r="B281" s="45" t="s">
        <v>873</v>
      </c>
      <c r="C281" s="404" t="s">
        <v>821</v>
      </c>
      <c r="D281" s="502" t="s">
        <v>958</v>
      </c>
      <c r="E281" s="45" t="s">
        <v>959</v>
      </c>
      <c r="F281" s="543" t="s">
        <v>334</v>
      </c>
      <c r="G281" s="599">
        <v>1500</v>
      </c>
      <c r="H281" s="600">
        <v>1500</v>
      </c>
      <c r="I281" s="538">
        <v>300</v>
      </c>
    </row>
    <row r="282" spans="1:9" ht="22.5" customHeight="1" x14ac:dyDescent="0.3">
      <c r="A282" s="501">
        <v>274</v>
      </c>
      <c r="B282" s="504" t="s">
        <v>711</v>
      </c>
      <c r="C282" s="388" t="s">
        <v>755</v>
      </c>
      <c r="D282" s="505" t="s">
        <v>756</v>
      </c>
      <c r="E282" s="382" t="s">
        <v>672</v>
      </c>
      <c r="F282" s="543" t="s">
        <v>334</v>
      </c>
      <c r="G282" s="552">
        <v>150</v>
      </c>
      <c r="H282" s="537">
        <v>150</v>
      </c>
      <c r="I282" s="537">
        <v>30</v>
      </c>
    </row>
    <row r="283" spans="1:9" ht="22.5" customHeight="1" x14ac:dyDescent="0.3">
      <c r="A283" s="501">
        <v>275</v>
      </c>
      <c r="B283" s="380" t="s">
        <v>915</v>
      </c>
      <c r="C283" s="380" t="s">
        <v>518</v>
      </c>
      <c r="D283" s="383" t="s">
        <v>517</v>
      </c>
      <c r="E283" s="382" t="s">
        <v>630</v>
      </c>
      <c r="F283" s="543" t="s">
        <v>334</v>
      </c>
      <c r="G283" s="551">
        <v>750</v>
      </c>
      <c r="H283" s="536">
        <v>750</v>
      </c>
      <c r="I283" s="538">
        <v>147</v>
      </c>
    </row>
    <row r="284" spans="1:9" ht="22.5" customHeight="1" x14ac:dyDescent="0.3">
      <c r="A284" s="501">
        <v>276</v>
      </c>
      <c r="B284" s="380" t="s">
        <v>915</v>
      </c>
      <c r="C284" s="380" t="s">
        <v>518</v>
      </c>
      <c r="D284" s="383" t="s">
        <v>517</v>
      </c>
      <c r="E284" s="382" t="s">
        <v>630</v>
      </c>
      <c r="F284" s="543" t="s">
        <v>334</v>
      </c>
      <c r="G284" s="551">
        <v>750</v>
      </c>
      <c r="H284" s="536">
        <v>750</v>
      </c>
      <c r="I284" s="538">
        <v>147</v>
      </c>
    </row>
    <row r="285" spans="1:9" ht="22.5" customHeight="1" x14ac:dyDescent="0.3">
      <c r="A285" s="501">
        <v>277</v>
      </c>
      <c r="B285" s="380" t="s">
        <v>915</v>
      </c>
      <c r="C285" s="380" t="s">
        <v>518</v>
      </c>
      <c r="D285" s="383" t="s">
        <v>517</v>
      </c>
      <c r="E285" s="382" t="s">
        <v>630</v>
      </c>
      <c r="F285" s="543" t="s">
        <v>334</v>
      </c>
      <c r="G285" s="551">
        <v>750</v>
      </c>
      <c r="H285" s="536">
        <v>750</v>
      </c>
      <c r="I285" s="538">
        <v>147</v>
      </c>
    </row>
    <row r="286" spans="1:9" ht="22.5" customHeight="1" x14ac:dyDescent="0.3">
      <c r="A286" s="501">
        <v>278</v>
      </c>
      <c r="B286" s="380" t="s">
        <v>915</v>
      </c>
      <c r="C286" s="405" t="s">
        <v>518</v>
      </c>
      <c r="D286" s="383" t="s">
        <v>517</v>
      </c>
      <c r="E286" s="382" t="s">
        <v>630</v>
      </c>
      <c r="F286" s="543" t="s">
        <v>334</v>
      </c>
      <c r="G286" s="551">
        <v>750</v>
      </c>
      <c r="H286" s="536">
        <v>750</v>
      </c>
      <c r="I286" s="538">
        <v>147</v>
      </c>
    </row>
    <row r="287" spans="1:9" ht="22.5" customHeight="1" x14ac:dyDescent="0.3">
      <c r="A287" s="501">
        <v>279</v>
      </c>
      <c r="B287" s="380" t="s">
        <v>915</v>
      </c>
      <c r="C287" s="405" t="s">
        <v>518</v>
      </c>
      <c r="D287" s="383" t="s">
        <v>517</v>
      </c>
      <c r="E287" s="382" t="s">
        <v>630</v>
      </c>
      <c r="F287" s="543" t="s">
        <v>334</v>
      </c>
      <c r="G287" s="551">
        <v>750</v>
      </c>
      <c r="H287" s="536">
        <v>750</v>
      </c>
      <c r="I287" s="538">
        <v>147</v>
      </c>
    </row>
    <row r="288" spans="1:9" ht="22.5" customHeight="1" x14ac:dyDescent="0.3">
      <c r="A288" s="501">
        <v>280</v>
      </c>
      <c r="B288" s="504" t="s">
        <v>712</v>
      </c>
      <c r="C288" s="388" t="s">
        <v>879</v>
      </c>
      <c r="D288" s="505" t="s">
        <v>880</v>
      </c>
      <c r="E288" s="382" t="s">
        <v>672</v>
      </c>
      <c r="F288" s="543" t="s">
        <v>334</v>
      </c>
      <c r="G288" s="597">
        <v>100</v>
      </c>
      <c r="H288" s="598">
        <v>100</v>
      </c>
      <c r="I288" s="537">
        <v>20</v>
      </c>
    </row>
    <row r="289" spans="1:9" ht="22.5" customHeight="1" x14ac:dyDescent="0.3">
      <c r="A289" s="501">
        <v>281</v>
      </c>
      <c r="B289" s="389" t="s">
        <v>920</v>
      </c>
      <c r="C289" s="380" t="s">
        <v>805</v>
      </c>
      <c r="D289" s="390" t="s">
        <v>656</v>
      </c>
      <c r="E289" s="357" t="s">
        <v>628</v>
      </c>
      <c r="F289" s="543" t="s">
        <v>334</v>
      </c>
      <c r="G289" s="551">
        <v>1000</v>
      </c>
      <c r="H289" s="536">
        <v>1000</v>
      </c>
      <c r="I289" s="538">
        <v>196</v>
      </c>
    </row>
    <row r="290" spans="1:9" ht="22.5" customHeight="1" x14ac:dyDescent="0.3">
      <c r="A290" s="501">
        <v>282</v>
      </c>
      <c r="B290" s="389" t="s">
        <v>920</v>
      </c>
      <c r="C290" s="388" t="s">
        <v>805</v>
      </c>
      <c r="D290" s="390" t="s">
        <v>656</v>
      </c>
      <c r="E290" s="357" t="s">
        <v>628</v>
      </c>
      <c r="F290" s="543" t="s">
        <v>0</v>
      </c>
      <c r="G290" s="551">
        <v>1913.27</v>
      </c>
      <c r="H290" s="536">
        <v>1913.27</v>
      </c>
      <c r="I290" s="538">
        <v>375</v>
      </c>
    </row>
    <row r="291" spans="1:9" ht="22.5" customHeight="1" x14ac:dyDescent="0.3">
      <c r="A291" s="501">
        <v>283</v>
      </c>
      <c r="B291" s="389" t="s">
        <v>920</v>
      </c>
      <c r="C291" s="380" t="s">
        <v>805</v>
      </c>
      <c r="D291" s="390" t="s">
        <v>656</v>
      </c>
      <c r="E291" s="357" t="s">
        <v>628</v>
      </c>
      <c r="F291" s="543" t="s">
        <v>334</v>
      </c>
      <c r="G291" s="551">
        <v>1000</v>
      </c>
      <c r="H291" s="536">
        <v>1000</v>
      </c>
      <c r="I291" s="538">
        <v>196</v>
      </c>
    </row>
    <row r="292" spans="1:9" ht="22.5" customHeight="1" x14ac:dyDescent="0.3">
      <c r="A292" s="501">
        <v>284</v>
      </c>
      <c r="B292" s="389" t="s">
        <v>920</v>
      </c>
      <c r="C292" s="380" t="s">
        <v>805</v>
      </c>
      <c r="D292" s="390" t="s">
        <v>656</v>
      </c>
      <c r="E292" s="357" t="s">
        <v>628</v>
      </c>
      <c r="F292" s="543" t="s">
        <v>334</v>
      </c>
      <c r="G292" s="551">
        <v>1000</v>
      </c>
      <c r="H292" s="536">
        <v>1000</v>
      </c>
      <c r="I292" s="538">
        <v>196</v>
      </c>
    </row>
    <row r="293" spans="1:9" ht="22.5" customHeight="1" x14ac:dyDescent="0.3">
      <c r="A293" s="501">
        <v>285</v>
      </c>
      <c r="B293" s="389" t="s">
        <v>920</v>
      </c>
      <c r="C293" s="405" t="s">
        <v>805</v>
      </c>
      <c r="D293" s="390" t="s">
        <v>656</v>
      </c>
      <c r="E293" s="357" t="s">
        <v>628</v>
      </c>
      <c r="F293" s="543" t="s">
        <v>334</v>
      </c>
      <c r="G293" s="551">
        <v>1000</v>
      </c>
      <c r="H293" s="536">
        <v>1000</v>
      </c>
      <c r="I293" s="538">
        <v>196</v>
      </c>
    </row>
    <row r="294" spans="1:9" ht="22.5" customHeight="1" x14ac:dyDescent="0.3">
      <c r="A294" s="501">
        <v>286</v>
      </c>
      <c r="B294" s="389" t="s">
        <v>920</v>
      </c>
      <c r="C294" s="405" t="s">
        <v>805</v>
      </c>
      <c r="D294" s="390" t="s">
        <v>656</v>
      </c>
      <c r="E294" s="357" t="s">
        <v>628</v>
      </c>
      <c r="F294" s="543" t="s">
        <v>334</v>
      </c>
      <c r="G294" s="551">
        <v>1000</v>
      </c>
      <c r="H294" s="536">
        <v>1000</v>
      </c>
      <c r="I294" s="538">
        <v>196</v>
      </c>
    </row>
    <row r="295" spans="1:9" ht="22.5" customHeight="1" x14ac:dyDescent="0.3">
      <c r="A295" s="501">
        <v>287</v>
      </c>
      <c r="B295" s="382" t="s">
        <v>915</v>
      </c>
      <c r="C295" s="382" t="s">
        <v>638</v>
      </c>
      <c r="D295" s="383" t="s">
        <v>620</v>
      </c>
      <c r="E295" s="382" t="s">
        <v>631</v>
      </c>
      <c r="F295" s="543" t="s">
        <v>334</v>
      </c>
      <c r="G295" s="551">
        <v>1437.5</v>
      </c>
      <c r="H295" s="536">
        <v>1437.5</v>
      </c>
      <c r="I295" s="538">
        <v>281.75</v>
      </c>
    </row>
    <row r="296" spans="1:9" ht="22.5" customHeight="1" x14ac:dyDescent="0.3">
      <c r="A296" s="501">
        <v>288</v>
      </c>
      <c r="B296" s="382" t="s">
        <v>915</v>
      </c>
      <c r="C296" s="382" t="s">
        <v>638</v>
      </c>
      <c r="D296" s="383" t="s">
        <v>620</v>
      </c>
      <c r="E296" s="382" t="s">
        <v>631</v>
      </c>
      <c r="F296" s="543" t="s">
        <v>334</v>
      </c>
      <c r="G296" s="551">
        <v>1437.5</v>
      </c>
      <c r="H296" s="536">
        <v>1437.5</v>
      </c>
      <c r="I296" s="538">
        <v>281.75</v>
      </c>
    </row>
    <row r="297" spans="1:9" ht="22.5" customHeight="1" x14ac:dyDescent="0.3">
      <c r="A297" s="501">
        <v>289</v>
      </c>
      <c r="B297" s="382" t="s">
        <v>915</v>
      </c>
      <c r="C297" s="382" t="s">
        <v>638</v>
      </c>
      <c r="D297" s="383" t="s">
        <v>620</v>
      </c>
      <c r="E297" s="382" t="s">
        <v>631</v>
      </c>
      <c r="F297" s="543" t="s">
        <v>334</v>
      </c>
      <c r="G297" s="551">
        <v>1437.5</v>
      </c>
      <c r="H297" s="536">
        <v>1437.5</v>
      </c>
      <c r="I297" s="538">
        <v>281.75</v>
      </c>
    </row>
    <row r="298" spans="1:9" ht="22.5" customHeight="1" x14ac:dyDescent="0.3">
      <c r="A298" s="501">
        <v>290</v>
      </c>
      <c r="B298" s="382" t="s">
        <v>915</v>
      </c>
      <c r="C298" s="384" t="s">
        <v>638</v>
      </c>
      <c r="D298" s="383" t="s">
        <v>620</v>
      </c>
      <c r="E298" s="382" t="s">
        <v>631</v>
      </c>
      <c r="F298" s="543" t="s">
        <v>334</v>
      </c>
      <c r="G298" s="551">
        <v>1437.5</v>
      </c>
      <c r="H298" s="536">
        <v>1437.5</v>
      </c>
      <c r="I298" s="538">
        <v>281.75</v>
      </c>
    </row>
    <row r="299" spans="1:9" ht="22.5" customHeight="1" x14ac:dyDescent="0.3">
      <c r="A299" s="501">
        <v>291</v>
      </c>
      <c r="B299" s="382" t="s">
        <v>915</v>
      </c>
      <c r="C299" s="384" t="s">
        <v>638</v>
      </c>
      <c r="D299" s="383" t="s">
        <v>620</v>
      </c>
      <c r="E299" s="382" t="s">
        <v>631</v>
      </c>
      <c r="F299" s="543" t="s">
        <v>334</v>
      </c>
      <c r="G299" s="551">
        <v>1437.5</v>
      </c>
      <c r="H299" s="536">
        <v>1437.5</v>
      </c>
      <c r="I299" s="538">
        <v>281.75</v>
      </c>
    </row>
    <row r="300" spans="1:9" ht="22.5" customHeight="1" x14ac:dyDescent="0.3">
      <c r="A300" s="501">
        <v>292</v>
      </c>
      <c r="B300" s="388" t="s">
        <v>797</v>
      </c>
      <c r="C300" s="388" t="s">
        <v>678</v>
      </c>
      <c r="D300" s="381" t="s">
        <v>1050</v>
      </c>
      <c r="E300" s="382" t="s">
        <v>672</v>
      </c>
      <c r="F300" s="543" t="s">
        <v>334</v>
      </c>
      <c r="G300" s="580">
        <v>100</v>
      </c>
      <c r="H300" s="583">
        <v>80</v>
      </c>
      <c r="I300" s="538">
        <v>0</v>
      </c>
    </row>
    <row r="301" spans="1:9" ht="22.5" customHeight="1" x14ac:dyDescent="0.3">
      <c r="A301" s="501">
        <v>293</v>
      </c>
      <c r="B301" s="504" t="s">
        <v>719</v>
      </c>
      <c r="C301" s="388" t="s">
        <v>746</v>
      </c>
      <c r="D301" s="505" t="s">
        <v>747</v>
      </c>
      <c r="E301" s="382" t="s">
        <v>672</v>
      </c>
      <c r="F301" s="543" t="s">
        <v>334</v>
      </c>
      <c r="G301" s="597">
        <v>100</v>
      </c>
      <c r="H301" s="598">
        <v>100</v>
      </c>
      <c r="I301" s="537">
        <v>19.600000000000001</v>
      </c>
    </row>
    <row r="302" spans="1:9" ht="22.5" customHeight="1" x14ac:dyDescent="0.3">
      <c r="A302" s="501">
        <v>294</v>
      </c>
      <c r="B302" s="503" t="s">
        <v>921</v>
      </c>
      <c r="C302" s="388" t="s">
        <v>898</v>
      </c>
      <c r="D302" s="503" t="s">
        <v>670</v>
      </c>
      <c r="E302" s="382" t="s">
        <v>631</v>
      </c>
      <c r="F302" s="543" t="s">
        <v>334</v>
      </c>
      <c r="G302" s="551">
        <v>500</v>
      </c>
      <c r="H302" s="536">
        <v>500</v>
      </c>
      <c r="I302" s="538">
        <v>98</v>
      </c>
    </row>
    <row r="303" spans="1:9" ht="22.5" customHeight="1" x14ac:dyDescent="0.3">
      <c r="A303" s="501">
        <v>295</v>
      </c>
      <c r="B303" s="503" t="s">
        <v>921</v>
      </c>
      <c r="C303" s="388" t="s">
        <v>898</v>
      </c>
      <c r="D303" s="503" t="s">
        <v>670</v>
      </c>
      <c r="E303" s="382" t="s">
        <v>631</v>
      </c>
      <c r="F303" s="543" t="s">
        <v>334</v>
      </c>
      <c r="G303" s="551">
        <v>500</v>
      </c>
      <c r="H303" s="536">
        <v>500</v>
      </c>
      <c r="I303" s="538">
        <v>98</v>
      </c>
    </row>
    <row r="304" spans="1:9" ht="22.5" customHeight="1" x14ac:dyDescent="0.3">
      <c r="A304" s="501">
        <v>296</v>
      </c>
      <c r="B304" s="503" t="s">
        <v>921</v>
      </c>
      <c r="C304" s="388" t="s">
        <v>898</v>
      </c>
      <c r="D304" s="503" t="s">
        <v>670</v>
      </c>
      <c r="E304" s="382" t="s">
        <v>631</v>
      </c>
      <c r="F304" s="543" t="s">
        <v>334</v>
      </c>
      <c r="G304" s="551">
        <v>500</v>
      </c>
      <c r="H304" s="536">
        <v>500</v>
      </c>
      <c r="I304" s="538">
        <v>98</v>
      </c>
    </row>
    <row r="305" spans="1:9" ht="22.5" customHeight="1" x14ac:dyDescent="0.3">
      <c r="A305" s="501">
        <v>297</v>
      </c>
      <c r="B305" s="399" t="s">
        <v>921</v>
      </c>
      <c r="C305" s="428" t="s">
        <v>898</v>
      </c>
      <c r="D305" s="399" t="s">
        <v>670</v>
      </c>
      <c r="E305" s="382" t="s">
        <v>631</v>
      </c>
      <c r="F305" s="543" t="s">
        <v>334</v>
      </c>
      <c r="G305" s="551">
        <v>500</v>
      </c>
      <c r="H305" s="536">
        <v>500</v>
      </c>
      <c r="I305" s="538">
        <v>98</v>
      </c>
    </row>
    <row r="306" spans="1:9" ht="22.5" customHeight="1" x14ac:dyDescent="0.3">
      <c r="A306" s="501">
        <v>298</v>
      </c>
      <c r="B306" s="399" t="s">
        <v>921</v>
      </c>
      <c r="C306" s="428" t="s">
        <v>898</v>
      </c>
      <c r="D306" s="399" t="s">
        <v>670</v>
      </c>
      <c r="E306" s="382" t="s">
        <v>631</v>
      </c>
      <c r="F306" s="543" t="s">
        <v>334</v>
      </c>
      <c r="G306" s="551">
        <v>500</v>
      </c>
      <c r="H306" s="536">
        <v>500</v>
      </c>
      <c r="I306" s="538">
        <v>98</v>
      </c>
    </row>
    <row r="307" spans="1:9" ht="22.5" customHeight="1" x14ac:dyDescent="0.3">
      <c r="A307" s="501">
        <v>299</v>
      </c>
      <c r="B307" s="506" t="s">
        <v>1016</v>
      </c>
      <c r="C307" s="388" t="s">
        <v>885</v>
      </c>
      <c r="D307" s="390" t="s">
        <v>1017</v>
      </c>
      <c r="E307" s="382" t="s">
        <v>672</v>
      </c>
      <c r="F307" s="543" t="s">
        <v>334</v>
      </c>
      <c r="G307" s="582">
        <v>100</v>
      </c>
      <c r="H307" s="583">
        <v>80.400000000000006</v>
      </c>
      <c r="I307" s="537">
        <v>0</v>
      </c>
    </row>
    <row r="308" spans="1:9" ht="22.5" customHeight="1" x14ac:dyDescent="0.3">
      <c r="A308" s="501">
        <v>300</v>
      </c>
      <c r="B308" s="504" t="s">
        <v>701</v>
      </c>
      <c r="C308" s="388" t="s">
        <v>796</v>
      </c>
      <c r="D308" s="505" t="s">
        <v>998</v>
      </c>
      <c r="E308" s="382" t="s">
        <v>672</v>
      </c>
      <c r="F308" s="543" t="s">
        <v>334</v>
      </c>
      <c r="G308" s="597">
        <v>100</v>
      </c>
      <c r="H308" s="598">
        <v>100</v>
      </c>
      <c r="I308" s="537">
        <v>20</v>
      </c>
    </row>
    <row r="309" spans="1:9" ht="22.5" customHeight="1" x14ac:dyDescent="0.3">
      <c r="A309" s="501">
        <v>301</v>
      </c>
      <c r="B309" s="503" t="s">
        <v>915</v>
      </c>
      <c r="C309" s="380" t="s">
        <v>817</v>
      </c>
      <c r="D309" s="503" t="s">
        <v>669</v>
      </c>
      <c r="E309" s="382" t="s">
        <v>631</v>
      </c>
      <c r="F309" s="543" t="s">
        <v>334</v>
      </c>
      <c r="G309" s="551">
        <v>625</v>
      </c>
      <c r="H309" s="536">
        <v>625</v>
      </c>
      <c r="I309" s="538">
        <v>122.5</v>
      </c>
    </row>
    <row r="310" spans="1:9" ht="22.5" customHeight="1" x14ac:dyDescent="0.3">
      <c r="A310" s="501">
        <v>302</v>
      </c>
      <c r="B310" s="503" t="s">
        <v>915</v>
      </c>
      <c r="C310" s="380" t="s">
        <v>817</v>
      </c>
      <c r="D310" s="503" t="s">
        <v>669</v>
      </c>
      <c r="E310" s="382" t="s">
        <v>631</v>
      </c>
      <c r="F310" s="543" t="s">
        <v>334</v>
      </c>
      <c r="G310" s="551">
        <v>625</v>
      </c>
      <c r="H310" s="536">
        <v>625</v>
      </c>
      <c r="I310" s="538">
        <v>122.5</v>
      </c>
    </row>
    <row r="311" spans="1:9" ht="22.5" customHeight="1" x14ac:dyDescent="0.3">
      <c r="A311" s="501">
        <v>303</v>
      </c>
      <c r="B311" s="503" t="s">
        <v>915</v>
      </c>
      <c r="C311" s="380" t="s">
        <v>817</v>
      </c>
      <c r="D311" s="503" t="s">
        <v>669</v>
      </c>
      <c r="E311" s="382" t="s">
        <v>631</v>
      </c>
      <c r="F311" s="543" t="s">
        <v>334</v>
      </c>
      <c r="G311" s="551">
        <v>625</v>
      </c>
      <c r="H311" s="536">
        <v>625</v>
      </c>
      <c r="I311" s="538">
        <v>122.5</v>
      </c>
    </row>
    <row r="312" spans="1:9" ht="22.5" customHeight="1" x14ac:dyDescent="0.3">
      <c r="A312" s="501">
        <v>304</v>
      </c>
      <c r="B312" s="399" t="s">
        <v>915</v>
      </c>
      <c r="C312" s="405" t="s">
        <v>817</v>
      </c>
      <c r="D312" s="399" t="s">
        <v>669</v>
      </c>
      <c r="E312" s="382" t="s">
        <v>631</v>
      </c>
      <c r="F312" s="543" t="s">
        <v>334</v>
      </c>
      <c r="G312" s="551">
        <v>625</v>
      </c>
      <c r="H312" s="536">
        <v>625</v>
      </c>
      <c r="I312" s="538">
        <v>122.5</v>
      </c>
    </row>
    <row r="313" spans="1:9" ht="22.5" customHeight="1" x14ac:dyDescent="0.3">
      <c r="A313" s="501">
        <v>305</v>
      </c>
      <c r="B313" s="399" t="s">
        <v>915</v>
      </c>
      <c r="C313" s="405" t="s">
        <v>817</v>
      </c>
      <c r="D313" s="399" t="s">
        <v>669</v>
      </c>
      <c r="E313" s="382" t="s">
        <v>631</v>
      </c>
      <c r="F313" s="543" t="s">
        <v>334</v>
      </c>
      <c r="G313" s="551">
        <v>625</v>
      </c>
      <c r="H313" s="536">
        <v>625</v>
      </c>
      <c r="I313" s="538">
        <v>122.5</v>
      </c>
    </row>
    <row r="314" spans="1:9" ht="22.5" customHeight="1" x14ac:dyDescent="0.3">
      <c r="A314" s="501">
        <v>306</v>
      </c>
      <c r="B314" s="399" t="s">
        <v>915</v>
      </c>
      <c r="C314" s="405" t="s">
        <v>817</v>
      </c>
      <c r="D314" s="399" t="s">
        <v>669</v>
      </c>
      <c r="E314" s="382" t="s">
        <v>631</v>
      </c>
      <c r="F314" s="543" t="s">
        <v>0</v>
      </c>
      <c r="G314" s="551">
        <v>1658.16</v>
      </c>
      <c r="H314" s="536">
        <v>1658.16</v>
      </c>
      <c r="I314" s="538">
        <v>325</v>
      </c>
    </row>
    <row r="315" spans="1:9" ht="22.5" customHeight="1" x14ac:dyDescent="0.3">
      <c r="A315" s="501">
        <v>307</v>
      </c>
      <c r="B315" s="386" t="s">
        <v>663</v>
      </c>
      <c r="C315" s="386" t="s">
        <v>664</v>
      </c>
      <c r="D315" s="383" t="s">
        <v>627</v>
      </c>
      <c r="E315" s="382" t="s">
        <v>631</v>
      </c>
      <c r="F315" s="543" t="s">
        <v>334</v>
      </c>
      <c r="G315" s="551">
        <v>625</v>
      </c>
      <c r="H315" s="536">
        <v>625</v>
      </c>
      <c r="I315" s="583">
        <v>125</v>
      </c>
    </row>
    <row r="316" spans="1:9" ht="22.5" customHeight="1" x14ac:dyDescent="0.3">
      <c r="A316" s="501">
        <v>308</v>
      </c>
      <c r="B316" s="386" t="s">
        <v>663</v>
      </c>
      <c r="C316" s="386" t="s">
        <v>664</v>
      </c>
      <c r="D316" s="383" t="s">
        <v>627</v>
      </c>
      <c r="E316" s="382" t="s">
        <v>631</v>
      </c>
      <c r="F316" s="543" t="s">
        <v>334</v>
      </c>
      <c r="G316" s="551">
        <v>625</v>
      </c>
      <c r="H316" s="536">
        <v>625</v>
      </c>
      <c r="I316" s="538">
        <v>122.5</v>
      </c>
    </row>
    <row r="317" spans="1:9" ht="22.5" customHeight="1" x14ac:dyDescent="0.3">
      <c r="A317" s="501">
        <v>309</v>
      </c>
      <c r="B317" s="386" t="s">
        <v>663</v>
      </c>
      <c r="C317" s="386" t="s">
        <v>664</v>
      </c>
      <c r="D317" s="383" t="s">
        <v>627</v>
      </c>
      <c r="E317" s="382" t="s">
        <v>631</v>
      </c>
      <c r="F317" s="543" t="s">
        <v>334</v>
      </c>
      <c r="G317" s="551">
        <v>625</v>
      </c>
      <c r="H317" s="536">
        <v>625</v>
      </c>
      <c r="I317" s="538">
        <v>125</v>
      </c>
    </row>
    <row r="318" spans="1:9" ht="22.5" customHeight="1" x14ac:dyDescent="0.3">
      <c r="A318" s="501">
        <v>310</v>
      </c>
      <c r="B318" s="386" t="s">
        <v>663</v>
      </c>
      <c r="C318" s="406" t="s">
        <v>664</v>
      </c>
      <c r="D318" s="385" t="s">
        <v>627</v>
      </c>
      <c r="E318" s="382" t="s">
        <v>631</v>
      </c>
      <c r="F318" s="543" t="s">
        <v>334</v>
      </c>
      <c r="G318" s="551">
        <v>625</v>
      </c>
      <c r="H318" s="536">
        <v>625</v>
      </c>
      <c r="I318" s="538">
        <v>125</v>
      </c>
    </row>
    <row r="319" spans="1:9" ht="22.5" customHeight="1" x14ac:dyDescent="0.3">
      <c r="A319" s="501">
        <v>311</v>
      </c>
      <c r="B319" s="386" t="s">
        <v>663</v>
      </c>
      <c r="C319" s="406" t="s">
        <v>664</v>
      </c>
      <c r="D319" s="385" t="s">
        <v>627</v>
      </c>
      <c r="E319" s="382" t="s">
        <v>631</v>
      </c>
      <c r="F319" s="543" t="s">
        <v>334</v>
      </c>
      <c r="G319" s="551">
        <v>625</v>
      </c>
      <c r="H319" s="536">
        <v>625</v>
      </c>
      <c r="I319" s="538">
        <v>125</v>
      </c>
    </row>
    <row r="320" spans="1:9" ht="22.5" customHeight="1" x14ac:dyDescent="0.3">
      <c r="A320" s="501">
        <v>312</v>
      </c>
      <c r="B320" s="504" t="s">
        <v>675</v>
      </c>
      <c r="C320" s="388" t="s">
        <v>693</v>
      </c>
      <c r="D320" s="505" t="s">
        <v>1003</v>
      </c>
      <c r="E320" s="382" t="s">
        <v>672</v>
      </c>
      <c r="F320" s="543" t="s">
        <v>334</v>
      </c>
      <c r="G320" s="552">
        <v>100</v>
      </c>
      <c r="H320" s="537">
        <v>100</v>
      </c>
      <c r="I320" s="537">
        <v>20</v>
      </c>
    </row>
    <row r="321" spans="1:9" ht="22.5" customHeight="1" x14ac:dyDescent="0.3">
      <c r="A321" s="501">
        <v>313</v>
      </c>
      <c r="B321" s="504" t="s">
        <v>725</v>
      </c>
      <c r="C321" s="388" t="s">
        <v>970</v>
      </c>
      <c r="D321" s="505" t="s">
        <v>971</v>
      </c>
      <c r="E321" s="382" t="s">
        <v>672</v>
      </c>
      <c r="F321" s="543" t="s">
        <v>334</v>
      </c>
      <c r="G321" s="597">
        <v>100</v>
      </c>
      <c r="H321" s="598">
        <v>100</v>
      </c>
      <c r="I321" s="537">
        <v>19.600000000000001</v>
      </c>
    </row>
    <row r="322" spans="1:9" ht="22.5" customHeight="1" x14ac:dyDescent="0.3">
      <c r="A322" s="501">
        <v>314</v>
      </c>
      <c r="B322" s="504" t="s">
        <v>714</v>
      </c>
      <c r="C322" s="388" t="s">
        <v>730</v>
      </c>
      <c r="D322" s="505" t="s">
        <v>969</v>
      </c>
      <c r="E322" s="382" t="s">
        <v>672</v>
      </c>
      <c r="F322" s="543" t="s">
        <v>334</v>
      </c>
      <c r="G322" s="597">
        <v>100</v>
      </c>
      <c r="H322" s="598">
        <v>100</v>
      </c>
      <c r="I322" s="537">
        <v>19.600000000000001</v>
      </c>
    </row>
    <row r="323" spans="1:9" ht="22.5" customHeight="1" x14ac:dyDescent="0.3">
      <c r="A323" s="501">
        <v>315</v>
      </c>
      <c r="B323" s="504" t="s">
        <v>866</v>
      </c>
      <c r="C323" s="388" t="s">
        <v>986</v>
      </c>
      <c r="D323" s="505" t="s">
        <v>987</v>
      </c>
      <c r="E323" s="382" t="s">
        <v>672</v>
      </c>
      <c r="F323" s="543" t="s">
        <v>334</v>
      </c>
      <c r="G323" s="597">
        <v>100</v>
      </c>
      <c r="H323" s="598">
        <v>100</v>
      </c>
      <c r="I323" s="537">
        <v>20</v>
      </c>
    </row>
    <row r="324" spans="1:9" ht="22.5" customHeight="1" x14ac:dyDescent="0.3">
      <c r="A324" s="501">
        <v>316</v>
      </c>
      <c r="B324" s="504" t="s">
        <v>742</v>
      </c>
      <c r="C324" s="388" t="s">
        <v>974</v>
      </c>
      <c r="D324" s="505" t="s">
        <v>975</v>
      </c>
      <c r="E324" s="382" t="s">
        <v>672</v>
      </c>
      <c r="F324" s="543" t="s">
        <v>334</v>
      </c>
      <c r="G324" s="597">
        <v>100</v>
      </c>
      <c r="H324" s="598">
        <v>100</v>
      </c>
      <c r="I324" s="537">
        <v>19.600000000000001</v>
      </c>
    </row>
    <row r="325" spans="1:9" ht="22.5" customHeight="1" x14ac:dyDescent="0.3">
      <c r="A325" s="501">
        <v>317</v>
      </c>
      <c r="B325" s="504" t="s">
        <v>688</v>
      </c>
      <c r="C325" s="388" t="s">
        <v>1005</v>
      </c>
      <c r="D325" s="505" t="s">
        <v>1006</v>
      </c>
      <c r="E325" s="382" t="s">
        <v>672</v>
      </c>
      <c r="F325" s="543" t="s">
        <v>334</v>
      </c>
      <c r="G325" s="597">
        <v>150</v>
      </c>
      <c r="H325" s="598">
        <v>150</v>
      </c>
      <c r="I325" s="537">
        <v>29.4</v>
      </c>
    </row>
    <row r="326" spans="1:9" ht="22.5" customHeight="1" x14ac:dyDescent="0.3">
      <c r="A326" s="501">
        <v>318</v>
      </c>
      <c r="B326" s="382" t="s">
        <v>922</v>
      </c>
      <c r="C326" s="382" t="s">
        <v>932</v>
      </c>
      <c r="D326" s="383" t="s">
        <v>919</v>
      </c>
      <c r="E326" s="382" t="s">
        <v>631</v>
      </c>
      <c r="F326" s="543" t="s">
        <v>334</v>
      </c>
      <c r="G326" s="551">
        <v>875</v>
      </c>
      <c r="H326" s="536">
        <v>875</v>
      </c>
      <c r="I326" s="538">
        <v>171.5</v>
      </c>
    </row>
    <row r="327" spans="1:9" ht="22.5" customHeight="1" x14ac:dyDescent="0.3">
      <c r="A327" s="501">
        <v>319</v>
      </c>
      <c r="B327" s="382" t="s">
        <v>922</v>
      </c>
      <c r="C327" s="382" t="s">
        <v>932</v>
      </c>
      <c r="D327" s="383" t="s">
        <v>919</v>
      </c>
      <c r="E327" s="382" t="s">
        <v>631</v>
      </c>
      <c r="F327" s="543" t="s">
        <v>334</v>
      </c>
      <c r="G327" s="551">
        <v>875</v>
      </c>
      <c r="H327" s="536">
        <v>875</v>
      </c>
      <c r="I327" s="538">
        <v>171.5</v>
      </c>
    </row>
    <row r="328" spans="1:9" ht="22.5" customHeight="1" x14ac:dyDescent="0.3">
      <c r="A328" s="501">
        <v>320</v>
      </c>
      <c r="B328" s="382" t="s">
        <v>922</v>
      </c>
      <c r="C328" s="382" t="s">
        <v>932</v>
      </c>
      <c r="D328" s="383" t="s">
        <v>919</v>
      </c>
      <c r="E328" s="382" t="s">
        <v>631</v>
      </c>
      <c r="F328" s="543" t="s">
        <v>334</v>
      </c>
      <c r="G328" s="551">
        <v>875</v>
      </c>
      <c r="H328" s="536">
        <v>875</v>
      </c>
      <c r="I328" s="538">
        <v>171.5</v>
      </c>
    </row>
    <row r="329" spans="1:9" ht="22.5" customHeight="1" x14ac:dyDescent="0.3">
      <c r="A329" s="501">
        <v>321</v>
      </c>
      <c r="B329" s="382" t="s">
        <v>922</v>
      </c>
      <c r="C329" s="384" t="s">
        <v>932</v>
      </c>
      <c r="D329" s="383" t="s">
        <v>919</v>
      </c>
      <c r="E329" s="382" t="s">
        <v>631</v>
      </c>
      <c r="F329" s="543" t="s">
        <v>334</v>
      </c>
      <c r="G329" s="551">
        <v>875</v>
      </c>
      <c r="H329" s="536">
        <v>875</v>
      </c>
      <c r="I329" s="538">
        <v>171.5</v>
      </c>
    </row>
    <row r="330" spans="1:9" ht="22.5" customHeight="1" x14ac:dyDescent="0.3">
      <c r="A330" s="501">
        <v>322</v>
      </c>
      <c r="B330" s="382" t="s">
        <v>922</v>
      </c>
      <c r="C330" s="384" t="s">
        <v>932</v>
      </c>
      <c r="D330" s="383" t="s">
        <v>919</v>
      </c>
      <c r="E330" s="382" t="s">
        <v>631</v>
      </c>
      <c r="F330" s="543" t="s">
        <v>334</v>
      </c>
      <c r="G330" s="551">
        <v>875</v>
      </c>
      <c r="H330" s="536">
        <v>875</v>
      </c>
      <c r="I330" s="538">
        <v>171.5</v>
      </c>
    </row>
    <row r="331" spans="1:9" ht="22.5" customHeight="1" x14ac:dyDescent="0.3">
      <c r="A331" s="501">
        <v>323</v>
      </c>
      <c r="B331" s="380" t="s">
        <v>933</v>
      </c>
      <c r="C331" s="382" t="s">
        <v>934</v>
      </c>
      <c r="D331" s="383" t="s">
        <v>625</v>
      </c>
      <c r="E331" s="382" t="s">
        <v>631</v>
      </c>
      <c r="F331" s="543" t="s">
        <v>334</v>
      </c>
      <c r="G331" s="551">
        <v>375</v>
      </c>
      <c r="H331" s="536">
        <v>375</v>
      </c>
      <c r="I331" s="538">
        <v>73.5</v>
      </c>
    </row>
    <row r="332" spans="1:9" ht="22.5" customHeight="1" x14ac:dyDescent="0.3">
      <c r="A332" s="501">
        <v>324</v>
      </c>
      <c r="B332" s="380" t="s">
        <v>933</v>
      </c>
      <c r="C332" s="382" t="s">
        <v>934</v>
      </c>
      <c r="D332" s="383" t="s">
        <v>625</v>
      </c>
      <c r="E332" s="382" t="s">
        <v>631</v>
      </c>
      <c r="F332" s="543" t="s">
        <v>334</v>
      </c>
      <c r="G332" s="551">
        <v>375</v>
      </c>
      <c r="H332" s="536">
        <v>375</v>
      </c>
      <c r="I332" s="538">
        <v>73.5</v>
      </c>
    </row>
    <row r="333" spans="1:9" ht="22.5" customHeight="1" x14ac:dyDescent="0.3">
      <c r="A333" s="501">
        <v>325</v>
      </c>
      <c r="B333" s="380" t="s">
        <v>933</v>
      </c>
      <c r="C333" s="382" t="s">
        <v>934</v>
      </c>
      <c r="D333" s="383" t="s">
        <v>625</v>
      </c>
      <c r="E333" s="382" t="s">
        <v>631</v>
      </c>
      <c r="F333" s="543" t="s">
        <v>334</v>
      </c>
      <c r="G333" s="551">
        <v>375</v>
      </c>
      <c r="H333" s="536">
        <v>375</v>
      </c>
      <c r="I333" s="538">
        <v>73.5</v>
      </c>
    </row>
    <row r="334" spans="1:9" ht="22.5" customHeight="1" x14ac:dyDescent="0.3">
      <c r="A334" s="501">
        <v>326</v>
      </c>
      <c r="B334" s="380" t="s">
        <v>933</v>
      </c>
      <c r="C334" s="384" t="s">
        <v>934</v>
      </c>
      <c r="D334" s="383" t="s">
        <v>625</v>
      </c>
      <c r="E334" s="382" t="s">
        <v>631</v>
      </c>
      <c r="F334" s="543" t="s">
        <v>334</v>
      </c>
      <c r="G334" s="551">
        <v>375</v>
      </c>
      <c r="H334" s="536">
        <v>375</v>
      </c>
      <c r="I334" s="538">
        <v>73.5</v>
      </c>
    </row>
    <row r="335" spans="1:9" ht="22.5" customHeight="1" x14ac:dyDescent="0.3">
      <c r="A335" s="501">
        <v>327</v>
      </c>
      <c r="B335" s="380" t="s">
        <v>933</v>
      </c>
      <c r="C335" s="384" t="s">
        <v>934</v>
      </c>
      <c r="D335" s="383" t="s">
        <v>625</v>
      </c>
      <c r="E335" s="382" t="s">
        <v>631</v>
      </c>
      <c r="F335" s="543" t="s">
        <v>334</v>
      </c>
      <c r="G335" s="551">
        <v>375</v>
      </c>
      <c r="H335" s="536">
        <v>375</v>
      </c>
      <c r="I335" s="538">
        <v>73.5</v>
      </c>
    </row>
    <row r="336" spans="1:9" ht="22.5" customHeight="1" x14ac:dyDescent="0.3">
      <c r="A336" s="501">
        <v>328</v>
      </c>
      <c r="B336" s="380" t="s">
        <v>923</v>
      </c>
      <c r="C336" s="380" t="s">
        <v>924</v>
      </c>
      <c r="D336" s="383" t="s">
        <v>624</v>
      </c>
      <c r="E336" s="382" t="s">
        <v>631</v>
      </c>
      <c r="F336" s="543" t="s">
        <v>334</v>
      </c>
      <c r="G336" s="551">
        <v>812.5</v>
      </c>
      <c r="H336" s="536">
        <v>812.5</v>
      </c>
      <c r="I336" s="583">
        <v>162.5</v>
      </c>
    </row>
    <row r="337" spans="1:9" ht="22.5" customHeight="1" x14ac:dyDescent="0.3">
      <c r="A337" s="501">
        <v>329</v>
      </c>
      <c r="B337" s="380" t="s">
        <v>923</v>
      </c>
      <c r="C337" s="380" t="s">
        <v>924</v>
      </c>
      <c r="D337" s="383" t="s">
        <v>624</v>
      </c>
      <c r="E337" s="382" t="s">
        <v>631</v>
      </c>
      <c r="F337" s="543" t="s">
        <v>334</v>
      </c>
      <c r="G337" s="551">
        <v>812.5</v>
      </c>
      <c r="H337" s="536">
        <v>812.5</v>
      </c>
      <c r="I337" s="583">
        <v>162.5</v>
      </c>
    </row>
    <row r="338" spans="1:9" ht="22.5" customHeight="1" x14ac:dyDescent="0.3">
      <c r="A338" s="501">
        <v>330</v>
      </c>
      <c r="B338" s="380" t="s">
        <v>923</v>
      </c>
      <c r="C338" s="380" t="s">
        <v>924</v>
      </c>
      <c r="D338" s="383" t="s">
        <v>624</v>
      </c>
      <c r="E338" s="382" t="s">
        <v>631</v>
      </c>
      <c r="F338" s="543" t="s">
        <v>334</v>
      </c>
      <c r="G338" s="551">
        <v>812.5</v>
      </c>
      <c r="H338" s="536">
        <v>812.5</v>
      </c>
      <c r="I338" s="583">
        <v>162.5</v>
      </c>
    </row>
    <row r="339" spans="1:9" ht="22.5" customHeight="1" x14ac:dyDescent="0.3">
      <c r="A339" s="501">
        <v>331</v>
      </c>
      <c r="B339" s="380" t="s">
        <v>662</v>
      </c>
      <c r="C339" s="384" t="s">
        <v>1088</v>
      </c>
      <c r="D339" s="383" t="s">
        <v>624</v>
      </c>
      <c r="E339" s="382" t="s">
        <v>631</v>
      </c>
      <c r="F339" s="543" t="s">
        <v>334</v>
      </c>
      <c r="G339" s="551">
        <v>812.5</v>
      </c>
      <c r="H339" s="536">
        <v>812.5</v>
      </c>
      <c r="I339" s="583">
        <v>162.5</v>
      </c>
    </row>
    <row r="340" spans="1:9" ht="22.5" customHeight="1" x14ac:dyDescent="0.3">
      <c r="A340" s="501">
        <v>332</v>
      </c>
      <c r="B340" s="380" t="s">
        <v>662</v>
      </c>
      <c r="C340" s="384" t="s">
        <v>1088</v>
      </c>
      <c r="D340" s="383" t="s">
        <v>624</v>
      </c>
      <c r="E340" s="382" t="s">
        <v>631</v>
      </c>
      <c r="F340" s="543" t="s">
        <v>334</v>
      </c>
      <c r="G340" s="551">
        <v>812.5</v>
      </c>
      <c r="H340" s="536">
        <v>812.5</v>
      </c>
      <c r="I340" s="583">
        <v>162.5</v>
      </c>
    </row>
    <row r="341" spans="1:9" ht="22.5" customHeight="1" x14ac:dyDescent="0.3">
      <c r="A341" s="501">
        <v>333</v>
      </c>
      <c r="B341" s="503" t="s">
        <v>663</v>
      </c>
      <c r="C341" s="388" t="s">
        <v>961</v>
      </c>
      <c r="D341" s="503" t="s">
        <v>962</v>
      </c>
      <c r="E341" s="382" t="s">
        <v>631</v>
      </c>
      <c r="F341" s="543" t="s">
        <v>334</v>
      </c>
      <c r="G341" s="551">
        <v>500</v>
      </c>
      <c r="H341" s="536">
        <v>500</v>
      </c>
      <c r="I341" s="538">
        <v>98</v>
      </c>
    </row>
    <row r="342" spans="1:9" ht="22.5" customHeight="1" x14ac:dyDescent="0.3">
      <c r="A342" s="501">
        <v>334</v>
      </c>
      <c r="B342" s="503" t="s">
        <v>663</v>
      </c>
      <c r="C342" s="388" t="s">
        <v>961</v>
      </c>
      <c r="D342" s="503" t="s">
        <v>962</v>
      </c>
      <c r="E342" s="382" t="s">
        <v>631</v>
      </c>
      <c r="F342" s="543" t="s">
        <v>334</v>
      </c>
      <c r="G342" s="551">
        <v>500</v>
      </c>
      <c r="H342" s="536">
        <v>500</v>
      </c>
      <c r="I342" s="538">
        <v>98</v>
      </c>
    </row>
    <row r="343" spans="1:9" ht="22.5" customHeight="1" x14ac:dyDescent="0.3">
      <c r="A343" s="501">
        <v>335</v>
      </c>
      <c r="B343" s="503" t="s">
        <v>663</v>
      </c>
      <c r="C343" s="388" t="s">
        <v>961</v>
      </c>
      <c r="D343" s="503" t="s">
        <v>962</v>
      </c>
      <c r="E343" s="382" t="s">
        <v>631</v>
      </c>
      <c r="F343" s="543" t="s">
        <v>334</v>
      </c>
      <c r="G343" s="551">
        <v>500</v>
      </c>
      <c r="H343" s="536">
        <v>500</v>
      </c>
      <c r="I343" s="538">
        <v>98</v>
      </c>
    </row>
    <row r="344" spans="1:9" ht="22.5" customHeight="1" x14ac:dyDescent="0.3">
      <c r="A344" s="501">
        <v>336</v>
      </c>
      <c r="B344" s="399" t="s">
        <v>663</v>
      </c>
      <c r="C344" s="428" t="s">
        <v>961</v>
      </c>
      <c r="D344" s="399" t="s">
        <v>962</v>
      </c>
      <c r="E344" s="382" t="s">
        <v>631</v>
      </c>
      <c r="F344" s="543" t="s">
        <v>334</v>
      </c>
      <c r="G344" s="551">
        <v>500</v>
      </c>
      <c r="H344" s="536">
        <v>500</v>
      </c>
      <c r="I344" s="538">
        <v>98</v>
      </c>
    </row>
    <row r="345" spans="1:9" ht="22.5" customHeight="1" x14ac:dyDescent="0.3">
      <c r="A345" s="501">
        <v>337</v>
      </c>
      <c r="B345" s="399" t="s">
        <v>663</v>
      </c>
      <c r="C345" s="428" t="s">
        <v>961</v>
      </c>
      <c r="D345" s="399" t="s">
        <v>962</v>
      </c>
      <c r="E345" s="382" t="s">
        <v>631</v>
      </c>
      <c r="F345" s="543" t="s">
        <v>334</v>
      </c>
      <c r="G345" s="551">
        <v>500</v>
      </c>
      <c r="H345" s="536">
        <v>500</v>
      </c>
      <c r="I345" s="538">
        <v>98</v>
      </c>
    </row>
    <row r="346" spans="1:9" ht="22.5" customHeight="1" x14ac:dyDescent="0.3">
      <c r="A346" s="501">
        <v>338</v>
      </c>
      <c r="B346" s="382" t="s">
        <v>927</v>
      </c>
      <c r="C346" s="386" t="s">
        <v>642</v>
      </c>
      <c r="D346" s="383" t="s">
        <v>626</v>
      </c>
      <c r="E346" s="382" t="s">
        <v>631</v>
      </c>
      <c r="F346" s="543" t="s">
        <v>334</v>
      </c>
      <c r="G346" s="551">
        <v>750</v>
      </c>
      <c r="H346" s="536">
        <v>750</v>
      </c>
      <c r="I346" s="583">
        <v>150</v>
      </c>
    </row>
    <row r="347" spans="1:9" ht="22.5" customHeight="1" x14ac:dyDescent="0.3">
      <c r="A347" s="501">
        <v>339</v>
      </c>
      <c r="B347" s="382" t="s">
        <v>927</v>
      </c>
      <c r="C347" s="386" t="s">
        <v>642</v>
      </c>
      <c r="D347" s="383" t="s">
        <v>626</v>
      </c>
      <c r="E347" s="382" t="s">
        <v>631</v>
      </c>
      <c r="F347" s="543" t="s">
        <v>334</v>
      </c>
      <c r="G347" s="551">
        <v>750</v>
      </c>
      <c r="H347" s="536">
        <v>750</v>
      </c>
      <c r="I347" s="583">
        <v>150</v>
      </c>
    </row>
    <row r="348" spans="1:9" ht="22.5" customHeight="1" x14ac:dyDescent="0.3">
      <c r="A348" s="501">
        <v>340</v>
      </c>
      <c r="B348" s="382" t="s">
        <v>927</v>
      </c>
      <c r="C348" s="386" t="s">
        <v>642</v>
      </c>
      <c r="D348" s="383" t="s">
        <v>626</v>
      </c>
      <c r="E348" s="382" t="s">
        <v>631</v>
      </c>
      <c r="F348" s="543" t="s">
        <v>334</v>
      </c>
      <c r="G348" s="551">
        <v>750</v>
      </c>
      <c r="H348" s="536">
        <v>750</v>
      </c>
      <c r="I348" s="583">
        <v>150</v>
      </c>
    </row>
    <row r="349" spans="1:9" ht="22.5" customHeight="1" x14ac:dyDescent="0.3">
      <c r="A349" s="501">
        <v>341</v>
      </c>
      <c r="B349" s="384" t="s">
        <v>927</v>
      </c>
      <c r="C349" s="406" t="s">
        <v>642</v>
      </c>
      <c r="D349" s="385" t="s">
        <v>626</v>
      </c>
      <c r="E349" s="382" t="s">
        <v>631</v>
      </c>
      <c r="F349" s="543" t="s">
        <v>334</v>
      </c>
      <c r="G349" s="551">
        <v>750</v>
      </c>
      <c r="H349" s="536">
        <v>750</v>
      </c>
      <c r="I349" s="583">
        <v>150</v>
      </c>
    </row>
    <row r="350" spans="1:9" ht="22.5" customHeight="1" x14ac:dyDescent="0.3">
      <c r="A350" s="501">
        <v>342</v>
      </c>
      <c r="B350" s="384" t="s">
        <v>927</v>
      </c>
      <c r="C350" s="406" t="s">
        <v>642</v>
      </c>
      <c r="D350" s="385" t="s">
        <v>626</v>
      </c>
      <c r="E350" s="382" t="s">
        <v>631</v>
      </c>
      <c r="F350" s="543" t="s">
        <v>334</v>
      </c>
      <c r="G350" s="551">
        <v>750</v>
      </c>
      <c r="H350" s="536">
        <v>750</v>
      </c>
      <c r="I350" s="583">
        <v>150</v>
      </c>
    </row>
    <row r="351" spans="1:9" ht="22.5" customHeight="1" x14ac:dyDescent="0.3">
      <c r="A351" s="501">
        <v>343</v>
      </c>
      <c r="B351" s="504" t="s">
        <v>700</v>
      </c>
      <c r="C351" s="388" t="s">
        <v>883</v>
      </c>
      <c r="D351" s="505" t="s">
        <v>967</v>
      </c>
      <c r="E351" s="382" t="s">
        <v>672</v>
      </c>
      <c r="F351" s="543" t="s">
        <v>334</v>
      </c>
      <c r="G351" s="597">
        <v>100</v>
      </c>
      <c r="H351" s="598">
        <v>100</v>
      </c>
      <c r="I351" s="537">
        <v>19.600000000000001</v>
      </c>
    </row>
    <row r="352" spans="1:9" ht="22.5" customHeight="1" x14ac:dyDescent="0.3">
      <c r="A352" s="501">
        <v>344</v>
      </c>
      <c r="B352" s="503" t="s">
        <v>915</v>
      </c>
      <c r="C352" s="380" t="s">
        <v>754</v>
      </c>
      <c r="D352" s="503" t="s">
        <v>963</v>
      </c>
      <c r="E352" s="382" t="s">
        <v>631</v>
      </c>
      <c r="F352" s="543" t="s">
        <v>334</v>
      </c>
      <c r="G352" s="551">
        <v>500</v>
      </c>
      <c r="H352" s="536">
        <v>500</v>
      </c>
      <c r="I352" s="538">
        <v>98</v>
      </c>
    </row>
    <row r="353" spans="1:9" ht="22.5" customHeight="1" x14ac:dyDescent="0.3">
      <c r="A353" s="501">
        <v>345</v>
      </c>
      <c r="B353" s="503" t="s">
        <v>915</v>
      </c>
      <c r="C353" s="380" t="s">
        <v>754</v>
      </c>
      <c r="D353" s="503" t="s">
        <v>963</v>
      </c>
      <c r="E353" s="382" t="s">
        <v>631</v>
      </c>
      <c r="F353" s="543" t="s">
        <v>334</v>
      </c>
      <c r="G353" s="551">
        <v>500</v>
      </c>
      <c r="H353" s="536">
        <v>500</v>
      </c>
      <c r="I353" s="538">
        <v>98</v>
      </c>
    </row>
    <row r="354" spans="1:9" ht="22.5" customHeight="1" x14ac:dyDescent="0.3">
      <c r="A354" s="501">
        <v>346</v>
      </c>
      <c r="B354" s="503" t="s">
        <v>915</v>
      </c>
      <c r="C354" s="380" t="s">
        <v>754</v>
      </c>
      <c r="D354" s="503" t="s">
        <v>963</v>
      </c>
      <c r="E354" s="382" t="s">
        <v>631</v>
      </c>
      <c r="F354" s="543" t="s">
        <v>334</v>
      </c>
      <c r="G354" s="551">
        <v>500</v>
      </c>
      <c r="H354" s="536">
        <v>500</v>
      </c>
      <c r="I354" s="538">
        <v>98</v>
      </c>
    </row>
    <row r="355" spans="1:9" ht="22.5" customHeight="1" x14ac:dyDescent="0.3">
      <c r="A355" s="501">
        <v>347</v>
      </c>
      <c r="B355" s="399" t="s">
        <v>915</v>
      </c>
      <c r="C355" s="405" t="s">
        <v>754</v>
      </c>
      <c r="D355" s="399" t="s">
        <v>963</v>
      </c>
      <c r="E355" s="382" t="s">
        <v>631</v>
      </c>
      <c r="F355" s="543" t="s">
        <v>334</v>
      </c>
      <c r="G355" s="551">
        <v>500</v>
      </c>
      <c r="H355" s="536">
        <v>500</v>
      </c>
      <c r="I355" s="538">
        <v>98</v>
      </c>
    </row>
    <row r="356" spans="1:9" ht="22.5" customHeight="1" x14ac:dyDescent="0.3">
      <c r="A356" s="501">
        <v>348</v>
      </c>
      <c r="B356" s="399" t="s">
        <v>915</v>
      </c>
      <c r="C356" s="405" t="s">
        <v>754</v>
      </c>
      <c r="D356" s="399" t="s">
        <v>963</v>
      </c>
      <c r="E356" s="382" t="s">
        <v>631</v>
      </c>
      <c r="F356" s="543" t="s">
        <v>334</v>
      </c>
      <c r="G356" s="551">
        <v>500</v>
      </c>
      <c r="H356" s="536">
        <v>500</v>
      </c>
      <c r="I356" s="538">
        <v>98</v>
      </c>
    </row>
    <row r="357" spans="1:9" ht="22.5" customHeight="1" x14ac:dyDescent="0.3">
      <c r="A357" s="501">
        <v>349</v>
      </c>
      <c r="B357" s="399" t="s">
        <v>915</v>
      </c>
      <c r="C357" s="405" t="s">
        <v>754</v>
      </c>
      <c r="D357" s="399" t="s">
        <v>963</v>
      </c>
      <c r="E357" s="382" t="s">
        <v>631</v>
      </c>
      <c r="F357" s="543" t="s">
        <v>0</v>
      </c>
      <c r="G357" s="551">
        <v>2040.82</v>
      </c>
      <c r="H357" s="536">
        <v>2040.82</v>
      </c>
      <c r="I357" s="538">
        <v>400</v>
      </c>
    </row>
    <row r="358" spans="1:9" ht="22.5" customHeight="1" x14ac:dyDescent="0.3">
      <c r="A358" s="501">
        <v>350</v>
      </c>
      <c r="B358" s="504" t="s">
        <v>683</v>
      </c>
      <c r="C358" s="388" t="s">
        <v>713</v>
      </c>
      <c r="D358" s="505" t="s">
        <v>1004</v>
      </c>
      <c r="E358" s="382" t="s">
        <v>672</v>
      </c>
      <c r="F358" s="543" t="s">
        <v>334</v>
      </c>
      <c r="G358" s="597">
        <v>200</v>
      </c>
      <c r="H358" s="598">
        <v>200</v>
      </c>
      <c r="I358" s="537">
        <v>39.200000000000003</v>
      </c>
    </row>
    <row r="359" spans="1:9" ht="22.5" customHeight="1" x14ac:dyDescent="0.3">
      <c r="A359" s="501">
        <v>351</v>
      </c>
      <c r="B359" s="504" t="s">
        <v>696</v>
      </c>
      <c r="C359" s="388" t="s">
        <v>1009</v>
      </c>
      <c r="D359" s="505" t="s">
        <v>1010</v>
      </c>
      <c r="E359" s="382" t="s">
        <v>672</v>
      </c>
      <c r="F359" s="543" t="s">
        <v>334</v>
      </c>
      <c r="G359" s="552">
        <v>200</v>
      </c>
      <c r="H359" s="537">
        <v>200</v>
      </c>
      <c r="I359" s="537">
        <v>40</v>
      </c>
    </row>
    <row r="360" spans="1:9" ht="22.5" customHeight="1" x14ac:dyDescent="0.3">
      <c r="A360" s="501">
        <v>352</v>
      </c>
      <c r="B360" s="516" t="s">
        <v>1169</v>
      </c>
      <c r="C360" s="428" t="s">
        <v>1170</v>
      </c>
      <c r="D360" s="383" t="s">
        <v>1166</v>
      </c>
      <c r="E360" s="382" t="s">
        <v>672</v>
      </c>
      <c r="F360" s="543" t="s">
        <v>334</v>
      </c>
      <c r="G360" s="551">
        <v>100</v>
      </c>
      <c r="H360" s="536"/>
      <c r="I360" s="601"/>
    </row>
    <row r="361" spans="1:9" ht="22.5" customHeight="1" x14ac:dyDescent="0.3">
      <c r="A361" s="501">
        <v>353</v>
      </c>
      <c r="B361" s="516" t="s">
        <v>1168</v>
      </c>
      <c r="C361" s="428" t="s">
        <v>713</v>
      </c>
      <c r="D361" s="382">
        <v>25001018699</v>
      </c>
      <c r="E361" s="382" t="s">
        <v>672</v>
      </c>
      <c r="F361" s="543" t="s">
        <v>334</v>
      </c>
      <c r="G361" s="551">
        <v>100</v>
      </c>
      <c r="H361" s="536"/>
      <c r="I361" s="601"/>
    </row>
    <row r="362" spans="1:9" ht="22.5" customHeight="1" x14ac:dyDescent="0.3">
      <c r="A362" s="501">
        <v>354</v>
      </c>
      <c r="B362" s="516" t="s">
        <v>873</v>
      </c>
      <c r="C362" s="428" t="s">
        <v>1167</v>
      </c>
      <c r="D362" s="382">
        <v>25001001013</v>
      </c>
      <c r="E362" s="382" t="s">
        <v>672</v>
      </c>
      <c r="F362" s="543" t="s">
        <v>334</v>
      </c>
      <c r="G362" s="551">
        <v>150</v>
      </c>
      <c r="H362" s="536"/>
      <c r="I362" s="601"/>
    </row>
    <row r="363" spans="1:9" ht="22.5" customHeight="1" x14ac:dyDescent="0.3">
      <c r="A363" s="501">
        <v>355</v>
      </c>
      <c r="B363" s="504" t="s">
        <v>719</v>
      </c>
      <c r="C363" s="388" t="s">
        <v>1007</v>
      </c>
      <c r="D363" s="505" t="s">
        <v>1008</v>
      </c>
      <c r="E363" s="382" t="s">
        <v>672</v>
      </c>
      <c r="F363" s="543" t="s">
        <v>334</v>
      </c>
      <c r="G363" s="597">
        <v>200</v>
      </c>
      <c r="H363" s="598">
        <v>200</v>
      </c>
      <c r="I363" s="537">
        <v>39.200000000000003</v>
      </c>
    </row>
    <row r="364" spans="1:9" ht="22.5" customHeight="1" x14ac:dyDescent="0.3">
      <c r="A364" s="501">
        <v>356</v>
      </c>
      <c r="B364" s="504" t="s">
        <v>674</v>
      </c>
      <c r="C364" s="388" t="s">
        <v>676</v>
      </c>
      <c r="D364" s="505" t="s">
        <v>781</v>
      </c>
      <c r="E364" s="382" t="s">
        <v>672</v>
      </c>
      <c r="F364" s="543" t="s">
        <v>334</v>
      </c>
      <c r="G364" s="597">
        <v>150</v>
      </c>
      <c r="H364" s="598">
        <v>150</v>
      </c>
      <c r="I364" s="537">
        <v>29.4</v>
      </c>
    </row>
    <row r="365" spans="1:9" ht="22.5" customHeight="1" x14ac:dyDescent="0.3">
      <c r="A365" s="501">
        <v>357</v>
      </c>
      <c r="B365" s="504" t="s">
        <v>777</v>
      </c>
      <c r="C365" s="388" t="s">
        <v>829</v>
      </c>
      <c r="D365" s="505" t="s">
        <v>993</v>
      </c>
      <c r="E365" s="382" t="s">
        <v>672</v>
      </c>
      <c r="F365" s="543" t="s">
        <v>334</v>
      </c>
      <c r="G365" s="597">
        <v>100</v>
      </c>
      <c r="H365" s="598">
        <v>100</v>
      </c>
      <c r="I365" s="537">
        <v>20</v>
      </c>
    </row>
    <row r="366" spans="1:9" ht="18.75" customHeight="1" x14ac:dyDescent="0.3">
      <c r="A366" s="69" t="s">
        <v>271</v>
      </c>
      <c r="B366" s="407"/>
      <c r="C366" s="407"/>
      <c r="D366" s="69"/>
      <c r="E366" s="69"/>
      <c r="F366" s="543"/>
      <c r="G366" s="564"/>
      <c r="H366" s="564"/>
      <c r="I366" s="564"/>
    </row>
    <row r="367" spans="1:9" x14ac:dyDescent="0.3">
      <c r="A367" s="69"/>
      <c r="B367" s="408"/>
      <c r="C367" s="408"/>
      <c r="D367" s="81"/>
      <c r="E367" s="81"/>
      <c r="F367" s="544" t="s">
        <v>421</v>
      </c>
      <c r="G367" s="539">
        <f>SUM(G9:G366)</f>
        <v>136338.02000000002</v>
      </c>
      <c r="H367" s="539">
        <f>SUM(H9:H366)</f>
        <v>132446.62000000008</v>
      </c>
      <c r="I367" s="539">
        <f>SUM(I9:I366)</f>
        <v>23422.55</v>
      </c>
    </row>
    <row r="368" spans="1:9" x14ac:dyDescent="0.3">
      <c r="A368" s="377"/>
      <c r="B368" s="425"/>
      <c r="C368" s="425"/>
      <c r="D368" s="377"/>
      <c r="E368" s="377"/>
      <c r="F368" s="545"/>
      <c r="G368" s="602"/>
      <c r="H368" s="602"/>
      <c r="I368" s="426"/>
    </row>
    <row r="369" spans="1:9" x14ac:dyDescent="0.3">
      <c r="A369" s="378" t="s">
        <v>439</v>
      </c>
      <c r="B369" s="426"/>
      <c r="C369" s="425"/>
      <c r="D369" s="377"/>
      <c r="E369" s="377"/>
      <c r="F369" s="545"/>
      <c r="G369" s="425"/>
      <c r="H369" s="426"/>
      <c r="I369" s="426"/>
    </row>
    <row r="370" spans="1:9" x14ac:dyDescent="0.3">
      <c r="A370" s="378"/>
      <c r="B370" s="426"/>
      <c r="C370" s="425"/>
      <c r="D370" s="377"/>
      <c r="E370" s="377"/>
      <c r="F370" s="545"/>
      <c r="G370" s="425"/>
      <c r="H370" s="426"/>
      <c r="I370" s="426"/>
    </row>
    <row r="371" spans="1:9" x14ac:dyDescent="0.3">
      <c r="A371" s="378"/>
      <c r="B371" s="426"/>
      <c r="C371" s="426"/>
      <c r="D371" s="24"/>
      <c r="E371" s="24"/>
      <c r="F371" s="546"/>
      <c r="G371" s="426"/>
      <c r="H371" s="426"/>
      <c r="I371" s="426"/>
    </row>
    <row r="372" spans="1:9" x14ac:dyDescent="0.3">
      <c r="A372" s="378"/>
      <c r="B372" s="426"/>
      <c r="C372" s="426"/>
      <c r="D372" s="24"/>
      <c r="E372" s="24"/>
      <c r="F372" s="546"/>
      <c r="G372" s="426"/>
      <c r="H372" s="426"/>
      <c r="I372" s="426"/>
    </row>
    <row r="373" spans="1:9" x14ac:dyDescent="0.3">
      <c r="A373" s="24"/>
      <c r="B373" s="426"/>
      <c r="C373" s="426"/>
      <c r="D373" s="24"/>
      <c r="E373" s="24"/>
      <c r="F373" s="546"/>
      <c r="G373" s="426"/>
      <c r="H373" s="426"/>
      <c r="I373" s="426"/>
    </row>
    <row r="374" spans="1:9" x14ac:dyDescent="0.3">
      <c r="A374" s="373" t="s">
        <v>107</v>
      </c>
      <c r="B374" s="425"/>
      <c r="C374" s="426"/>
      <c r="D374" s="24"/>
      <c r="E374" s="24"/>
      <c r="F374" s="546"/>
      <c r="G374" s="426"/>
      <c r="H374" s="426"/>
      <c r="I374" s="426"/>
    </row>
    <row r="375" spans="1:9" x14ac:dyDescent="0.3">
      <c r="A375" s="24"/>
      <c r="B375" s="426"/>
      <c r="C375" s="426"/>
      <c r="D375" s="24"/>
      <c r="E375" s="24"/>
      <c r="F375" s="546"/>
      <c r="G375" s="426"/>
      <c r="H375" s="426"/>
      <c r="I375" s="426"/>
    </row>
    <row r="376" spans="1:9" x14ac:dyDescent="0.3">
      <c r="A376" s="24"/>
      <c r="B376" s="426"/>
      <c r="C376" s="426"/>
      <c r="D376" s="24"/>
      <c r="E376" s="379"/>
      <c r="F376" s="547"/>
      <c r="G376" s="540"/>
      <c r="H376" s="426"/>
      <c r="I376" s="426"/>
    </row>
    <row r="377" spans="1:9" x14ac:dyDescent="0.3">
      <c r="A377" s="373"/>
      <c r="B377" s="425"/>
      <c r="C377" s="425" t="s">
        <v>375</v>
      </c>
      <c r="D377" s="373"/>
      <c r="E377" s="373"/>
      <c r="F377" s="545"/>
      <c r="G377" s="425"/>
      <c r="H377" s="426"/>
      <c r="I377" s="426"/>
    </row>
    <row r="378" spans="1:9" x14ac:dyDescent="0.3">
      <c r="A378" s="24"/>
      <c r="B378" s="426"/>
      <c r="C378" s="426" t="s">
        <v>374</v>
      </c>
      <c r="D378" s="24"/>
      <c r="E378" s="24"/>
      <c r="F378" s="546"/>
      <c r="G378" s="426"/>
      <c r="H378" s="426"/>
      <c r="I378" s="426"/>
    </row>
    <row r="379" spans="1:9" x14ac:dyDescent="0.3">
      <c r="A379" s="429"/>
      <c r="B379" s="430"/>
      <c r="C379" s="430" t="s">
        <v>139</v>
      </c>
      <c r="D379" s="429"/>
      <c r="E379" s="429"/>
      <c r="F379" s="548"/>
      <c r="G379" s="430"/>
    </row>
    <row r="380" spans="1:9" x14ac:dyDescent="0.3">
      <c r="B380" s="433"/>
      <c r="C380" s="433"/>
    </row>
    <row r="381" spans="1:9" x14ac:dyDescent="0.3">
      <c r="B381" s="433"/>
      <c r="C381" s="433"/>
    </row>
  </sheetData>
  <mergeCells count="1">
    <mergeCell ref="A5:F5"/>
  </mergeCells>
  <conditionalFormatting sqref="B360">
    <cfRule type="duplicateValues" dxfId="1" priority="1"/>
    <cfRule type="duplicateValues" dxfId="0" priority="2"/>
  </conditionalFormatting>
  <printOptions gridLines="1"/>
  <pageMargins left="0.25" right="0.25" top="0.75" bottom="0.75" header="0.3" footer="0.3"/>
  <pageSetup scale="8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6"/>
  <sheetViews>
    <sheetView view="pageBreakPreview" zoomScale="80" zoomScaleSheetLayoutView="80" workbookViewId="0">
      <selection activeCell="C19" sqref="C19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30.140625" bestFit="1" customWidth="1"/>
    <col min="6" max="6" width="23.42578125" bestFit="1" customWidth="1"/>
    <col min="7" max="7" width="15" customWidth="1"/>
    <col min="8" max="8" width="12" customWidth="1"/>
  </cols>
  <sheetData>
    <row r="1" spans="1:9" ht="19.5" customHeight="1" x14ac:dyDescent="0.3">
      <c r="A1" s="57" t="s">
        <v>440</v>
      </c>
      <c r="B1" s="60"/>
      <c r="C1" s="60"/>
      <c r="D1" s="60"/>
      <c r="E1" s="60"/>
      <c r="F1" s="60"/>
      <c r="G1" s="646" t="s">
        <v>109</v>
      </c>
      <c r="H1" s="646"/>
      <c r="I1" s="288"/>
    </row>
    <row r="2" spans="1:9" ht="15" x14ac:dyDescent="0.3">
      <c r="A2" s="59" t="s">
        <v>140</v>
      </c>
      <c r="B2" s="60"/>
      <c r="C2" s="60"/>
      <c r="D2" s="60"/>
      <c r="E2" s="60"/>
      <c r="F2" s="60"/>
      <c r="G2" s="643" t="str">
        <f>'ფორმა N1'!L2</f>
        <v>01/01/2019-31/12/2019</v>
      </c>
      <c r="H2" s="643"/>
      <c r="I2" s="59"/>
    </row>
    <row r="3" spans="1:9" ht="15" x14ac:dyDescent="0.3">
      <c r="A3" s="59"/>
      <c r="B3" s="59"/>
      <c r="C3" s="59"/>
      <c r="D3" s="59"/>
      <c r="E3" s="59"/>
      <c r="F3" s="59"/>
      <c r="G3" s="212"/>
      <c r="H3" s="212"/>
      <c r="I3" s="288"/>
    </row>
    <row r="4" spans="1:9" ht="15" x14ac:dyDescent="0.3">
      <c r="A4" s="60" t="s">
        <v>269</v>
      </c>
      <c r="B4" s="60"/>
      <c r="C4" s="60"/>
      <c r="D4" s="60"/>
      <c r="E4" s="60"/>
      <c r="F4" s="60"/>
      <c r="G4" s="59"/>
      <c r="H4" s="59"/>
      <c r="I4" s="59"/>
    </row>
    <row r="5" spans="1:9" ht="15" x14ac:dyDescent="0.3">
      <c r="A5" s="352" t="str">
        <f>'ფორმა N1'!A5</f>
        <v>მპგ "მოძრაობა თავისუფალი საქართველოსთვის"</v>
      </c>
      <c r="B5" s="63"/>
      <c r="C5" s="63"/>
      <c r="D5" s="63"/>
      <c r="E5" s="63"/>
      <c r="F5" s="63"/>
      <c r="G5" s="64"/>
      <c r="H5" s="64"/>
      <c r="I5" s="64"/>
    </row>
    <row r="6" spans="1:9" ht="15" x14ac:dyDescent="0.3">
      <c r="A6" s="60"/>
      <c r="B6" s="60"/>
      <c r="C6" s="60"/>
      <c r="D6" s="60"/>
      <c r="E6" s="60"/>
      <c r="F6" s="60"/>
      <c r="G6" s="59"/>
      <c r="H6" s="59"/>
      <c r="I6" s="59"/>
    </row>
    <row r="7" spans="1:9" ht="15" x14ac:dyDescent="0.2">
      <c r="A7" s="211"/>
      <c r="B7" s="211"/>
      <c r="C7" s="211"/>
      <c r="D7" s="211"/>
      <c r="E7" s="211"/>
      <c r="F7" s="211"/>
      <c r="G7" s="61"/>
      <c r="H7" s="61"/>
      <c r="I7" s="288"/>
    </row>
    <row r="8" spans="1:9" ht="45" x14ac:dyDescent="0.2">
      <c r="A8" s="284" t="s">
        <v>64</v>
      </c>
      <c r="B8" s="62" t="s">
        <v>326</v>
      </c>
      <c r="C8" s="72" t="s">
        <v>327</v>
      </c>
      <c r="D8" s="72" t="s">
        <v>227</v>
      </c>
      <c r="E8" s="72" t="s">
        <v>330</v>
      </c>
      <c r="F8" s="72" t="s">
        <v>329</v>
      </c>
      <c r="G8" s="72" t="s">
        <v>371</v>
      </c>
      <c r="H8" s="62" t="s">
        <v>10</v>
      </c>
      <c r="I8" s="62" t="s">
        <v>9</v>
      </c>
    </row>
    <row r="9" spans="1:9" ht="26.25" customHeight="1" x14ac:dyDescent="0.2">
      <c r="A9" s="285"/>
      <c r="B9" s="391"/>
      <c r="C9" s="391"/>
      <c r="D9" s="356"/>
      <c r="E9" s="403"/>
      <c r="F9" s="356"/>
      <c r="G9" s="80"/>
      <c r="H9" s="356"/>
      <c r="I9" s="356"/>
    </row>
    <row r="10" spans="1:9" ht="26.25" customHeight="1" x14ac:dyDescent="0.2">
      <c r="A10" s="285"/>
      <c r="B10" s="391"/>
      <c r="C10" s="391"/>
      <c r="D10" s="356"/>
      <c r="E10" s="403"/>
      <c r="F10" s="356"/>
      <c r="G10" s="80"/>
      <c r="H10" s="356"/>
      <c r="I10" s="356"/>
    </row>
    <row r="11" spans="1:9" ht="26.25" customHeight="1" x14ac:dyDescent="0.2">
      <c r="A11" s="285"/>
      <c r="B11" s="391"/>
      <c r="C11" s="391"/>
      <c r="D11" s="356"/>
      <c r="E11" s="403"/>
      <c r="F11" s="356"/>
      <c r="G11" s="80"/>
      <c r="H11" s="356"/>
      <c r="I11" s="356"/>
    </row>
    <row r="12" spans="1:9" ht="15" x14ac:dyDescent="0.2">
      <c r="A12" s="285"/>
      <c r="B12" s="286"/>
      <c r="C12" s="69"/>
      <c r="D12" s="69"/>
      <c r="E12" s="69"/>
      <c r="F12" s="69"/>
      <c r="G12" s="69"/>
      <c r="H12" s="4"/>
      <c r="I12" s="4"/>
    </row>
    <row r="13" spans="1:9" ht="15" x14ac:dyDescent="0.2">
      <c r="A13" s="285"/>
      <c r="B13" s="286"/>
      <c r="C13" s="69"/>
      <c r="D13" s="69"/>
      <c r="E13" s="69"/>
      <c r="F13" s="69"/>
      <c r="G13" s="69"/>
      <c r="H13" s="4"/>
      <c r="I13" s="4"/>
    </row>
    <row r="14" spans="1:9" ht="15" x14ac:dyDescent="0.2">
      <c r="A14" s="285"/>
      <c r="B14" s="286"/>
      <c r="C14" s="69"/>
      <c r="D14" s="69"/>
      <c r="E14" s="69"/>
      <c r="F14" s="69"/>
      <c r="G14" s="69"/>
      <c r="H14" s="4"/>
      <c r="I14" s="4"/>
    </row>
    <row r="15" spans="1:9" ht="15" x14ac:dyDescent="0.2">
      <c r="A15" s="285"/>
      <c r="B15" s="286"/>
      <c r="C15" s="69"/>
      <c r="D15" s="69"/>
      <c r="E15" s="69"/>
      <c r="F15" s="69"/>
      <c r="G15" s="69"/>
      <c r="H15" s="4"/>
      <c r="I15" s="4"/>
    </row>
    <row r="16" spans="1:9" ht="15" x14ac:dyDescent="0.2">
      <c r="A16" s="285"/>
      <c r="B16" s="286"/>
      <c r="C16" s="69"/>
      <c r="D16" s="69"/>
      <c r="E16" s="69"/>
      <c r="F16" s="69"/>
      <c r="G16" s="69"/>
      <c r="H16" s="4"/>
      <c r="I16" s="4"/>
    </row>
    <row r="17" spans="1:9" ht="15" x14ac:dyDescent="0.2">
      <c r="A17" s="285"/>
      <c r="B17" s="286"/>
      <c r="C17" s="69"/>
      <c r="D17" s="69"/>
      <c r="E17" s="69"/>
      <c r="F17" s="69"/>
      <c r="G17" s="69"/>
      <c r="H17" s="4"/>
      <c r="I17" s="4"/>
    </row>
    <row r="18" spans="1:9" ht="15" x14ac:dyDescent="0.2">
      <c r="A18" s="285"/>
      <c r="B18" s="286"/>
      <c r="C18" s="69"/>
      <c r="D18" s="69"/>
      <c r="E18" s="69"/>
      <c r="F18" s="69"/>
      <c r="G18" s="69"/>
      <c r="H18" s="4"/>
      <c r="I18" s="4"/>
    </row>
    <row r="19" spans="1:9" ht="15" x14ac:dyDescent="0.2">
      <c r="A19" s="285"/>
      <c r="B19" s="286"/>
      <c r="C19" s="69"/>
      <c r="D19" s="69"/>
      <c r="E19" s="69"/>
      <c r="F19" s="69"/>
      <c r="G19" s="69"/>
      <c r="H19" s="4"/>
      <c r="I19" s="4"/>
    </row>
    <row r="20" spans="1:9" ht="15" x14ac:dyDescent="0.2">
      <c r="A20" s="285"/>
      <c r="B20" s="286"/>
      <c r="C20" s="69"/>
      <c r="D20" s="69"/>
      <c r="E20" s="69"/>
      <c r="F20" s="69"/>
      <c r="G20" s="69"/>
      <c r="H20" s="4"/>
      <c r="I20" s="4"/>
    </row>
    <row r="21" spans="1:9" ht="15" x14ac:dyDescent="0.2">
      <c r="A21" s="285"/>
      <c r="B21" s="286"/>
      <c r="C21" s="69"/>
      <c r="D21" s="69"/>
      <c r="E21" s="69"/>
      <c r="F21" s="69"/>
      <c r="G21" s="69"/>
      <c r="H21" s="4"/>
      <c r="I21" s="4"/>
    </row>
    <row r="22" spans="1:9" ht="15" x14ac:dyDescent="0.2">
      <c r="A22" s="285"/>
      <c r="B22" s="286"/>
      <c r="C22" s="69"/>
      <c r="D22" s="69"/>
      <c r="E22" s="69"/>
      <c r="F22" s="69"/>
      <c r="G22" s="69"/>
      <c r="H22" s="4"/>
      <c r="I22" s="4"/>
    </row>
    <row r="23" spans="1:9" ht="15" x14ac:dyDescent="0.2">
      <c r="A23" s="285"/>
      <c r="B23" s="286"/>
      <c r="C23" s="69"/>
      <c r="D23" s="69"/>
      <c r="E23" s="69"/>
      <c r="F23" s="69"/>
      <c r="G23" s="69"/>
      <c r="H23" s="4"/>
      <c r="I23" s="4"/>
    </row>
    <row r="24" spans="1:9" ht="15" x14ac:dyDescent="0.2">
      <c r="A24" s="285"/>
      <c r="B24" s="286"/>
      <c r="C24" s="69"/>
      <c r="D24" s="69"/>
      <c r="E24" s="69"/>
      <c r="F24" s="69"/>
      <c r="G24" s="69"/>
      <c r="H24" s="4"/>
      <c r="I24" s="4"/>
    </row>
    <row r="25" spans="1:9" ht="15" x14ac:dyDescent="0.2">
      <c r="A25" s="285"/>
      <c r="B25" s="286"/>
      <c r="C25" s="69"/>
      <c r="D25" s="69"/>
      <c r="E25" s="69"/>
      <c r="F25" s="69"/>
      <c r="G25" s="69"/>
      <c r="H25" s="4"/>
      <c r="I25" s="4"/>
    </row>
    <row r="26" spans="1:9" ht="15" x14ac:dyDescent="0.2">
      <c r="A26" s="285"/>
      <c r="B26" s="286"/>
      <c r="C26" s="69"/>
      <c r="D26" s="69"/>
      <c r="E26" s="69"/>
      <c r="F26" s="69"/>
      <c r="G26" s="69"/>
      <c r="H26" s="4"/>
      <c r="I26" s="4"/>
    </row>
    <row r="27" spans="1:9" ht="15" x14ac:dyDescent="0.2">
      <c r="A27" s="285"/>
      <c r="B27" s="286"/>
      <c r="C27" s="69"/>
      <c r="D27" s="69"/>
      <c r="E27" s="69"/>
      <c r="F27" s="69"/>
      <c r="G27" s="69"/>
      <c r="H27" s="4"/>
      <c r="I27" s="4"/>
    </row>
    <row r="28" spans="1:9" ht="15" x14ac:dyDescent="0.2">
      <c r="A28" s="285"/>
      <c r="B28" s="286"/>
      <c r="C28" s="69"/>
      <c r="D28" s="69"/>
      <c r="E28" s="69"/>
      <c r="F28" s="69"/>
      <c r="G28" s="69"/>
      <c r="H28" s="4"/>
      <c r="I28" s="4"/>
    </row>
    <row r="29" spans="1:9" ht="15" x14ac:dyDescent="0.2">
      <c r="A29" s="285"/>
      <c r="B29" s="286"/>
      <c r="C29" s="69"/>
      <c r="D29" s="69"/>
      <c r="E29" s="69"/>
      <c r="F29" s="69"/>
      <c r="G29" s="69"/>
      <c r="H29" s="4"/>
      <c r="I29" s="4"/>
    </row>
    <row r="30" spans="1:9" ht="15" x14ac:dyDescent="0.2">
      <c r="A30" s="285"/>
      <c r="B30" s="286"/>
      <c r="C30" s="69"/>
      <c r="D30" s="69"/>
      <c r="E30" s="69"/>
      <c r="F30" s="69"/>
      <c r="G30" s="69"/>
      <c r="H30" s="4"/>
      <c r="I30" s="4"/>
    </row>
    <row r="31" spans="1:9" ht="15" x14ac:dyDescent="0.2">
      <c r="A31" s="285"/>
      <c r="B31" s="286"/>
      <c r="C31" s="69"/>
      <c r="D31" s="69"/>
      <c r="E31" s="69"/>
      <c r="F31" s="69"/>
      <c r="G31" s="69"/>
      <c r="H31" s="4"/>
      <c r="I31" s="4"/>
    </row>
    <row r="32" spans="1:9" ht="15" x14ac:dyDescent="0.2">
      <c r="A32" s="285"/>
      <c r="B32" s="286"/>
      <c r="C32" s="69"/>
      <c r="D32" s="69"/>
      <c r="E32" s="69"/>
      <c r="F32" s="69"/>
      <c r="G32" s="69"/>
      <c r="H32" s="4"/>
      <c r="I32" s="4"/>
    </row>
    <row r="33" spans="1:9" ht="15" x14ac:dyDescent="0.2">
      <c r="A33" s="285"/>
      <c r="B33" s="286"/>
      <c r="C33" s="69"/>
      <c r="D33" s="69"/>
      <c r="E33" s="69"/>
      <c r="F33" s="69"/>
      <c r="G33" s="69"/>
      <c r="H33" s="4"/>
      <c r="I33" s="4"/>
    </row>
    <row r="34" spans="1:9" ht="15" x14ac:dyDescent="0.3">
      <c r="A34" s="285"/>
      <c r="B34" s="287"/>
      <c r="C34" s="81"/>
      <c r="D34" s="81"/>
      <c r="E34" s="81"/>
      <c r="F34" s="81"/>
      <c r="G34" s="81" t="s">
        <v>325</v>
      </c>
      <c r="H34" s="68">
        <f>SUM(H9:H33)</f>
        <v>0</v>
      </c>
      <c r="I34" s="68">
        <f>SUM(I9:I33)</f>
        <v>0</v>
      </c>
    </row>
    <row r="35" spans="1:9" ht="15" x14ac:dyDescent="0.3">
      <c r="A35" s="37"/>
      <c r="B35" s="37"/>
      <c r="C35" s="37"/>
      <c r="D35" s="37"/>
      <c r="E35" s="37"/>
      <c r="F35" s="37"/>
      <c r="G35" s="2"/>
      <c r="H35" s="2"/>
    </row>
    <row r="36" spans="1:9" ht="15" x14ac:dyDescent="0.3">
      <c r="A36" s="166" t="s">
        <v>441</v>
      </c>
      <c r="B36" s="37"/>
      <c r="C36" s="37"/>
      <c r="D36" s="37"/>
      <c r="E36" s="37"/>
      <c r="F36" s="37"/>
      <c r="G36" s="2"/>
      <c r="H36" s="2"/>
    </row>
    <row r="37" spans="1:9" ht="15" x14ac:dyDescent="0.3">
      <c r="A37" s="166"/>
      <c r="B37" s="37"/>
      <c r="C37" s="37"/>
      <c r="D37" s="37"/>
      <c r="E37" s="37"/>
      <c r="F37" s="37"/>
      <c r="G37" s="2"/>
      <c r="H37" s="2"/>
    </row>
    <row r="38" spans="1:9" ht="15" x14ac:dyDescent="0.3">
      <c r="A38" s="166"/>
      <c r="B38" s="2"/>
      <c r="C38" s="2"/>
      <c r="D38" s="2"/>
      <c r="E38" s="2"/>
      <c r="F38" s="2"/>
      <c r="G38" s="2"/>
      <c r="H38" s="2"/>
    </row>
    <row r="39" spans="1:9" ht="15" x14ac:dyDescent="0.3">
      <c r="A39" s="166"/>
      <c r="B39" s="2"/>
      <c r="C39" s="2"/>
      <c r="D39" s="2"/>
      <c r="E39" s="2"/>
      <c r="F39" s="2"/>
      <c r="G39" s="2"/>
      <c r="H39" s="2"/>
    </row>
    <row r="40" spans="1:9" x14ac:dyDescent="0.2">
      <c r="A40" s="20"/>
      <c r="B40" s="20"/>
      <c r="C40" s="20"/>
      <c r="D40" s="20"/>
      <c r="E40" s="20"/>
      <c r="F40" s="20"/>
      <c r="G40" s="20"/>
      <c r="H40" s="20"/>
    </row>
    <row r="41" spans="1:9" ht="15" x14ac:dyDescent="0.3">
      <c r="A41" s="52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52"/>
      <c r="B44" s="52" t="s">
        <v>266</v>
      </c>
      <c r="C44" s="52"/>
      <c r="D44" s="52"/>
      <c r="E44" s="52"/>
      <c r="F44" s="52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50"/>
      <c r="B46" s="50" t="s">
        <v>139</v>
      </c>
      <c r="C46" s="50"/>
      <c r="D46" s="50"/>
      <c r="E46" s="50"/>
      <c r="F46" s="50"/>
    </row>
  </sheetData>
  <mergeCells count="2">
    <mergeCell ref="G1:H1"/>
    <mergeCell ref="G2:H2"/>
  </mergeCells>
  <printOptions gridLines="1"/>
  <pageMargins left="0.25" right="0.25" top="0.75" bottom="0.75" header="0.3" footer="0.3"/>
  <pageSetup scale="6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52" customWidth="1"/>
    <col min="2" max="2" width="13.140625" style="152" customWidth="1"/>
    <col min="3" max="3" width="15.140625" style="152" customWidth="1"/>
    <col min="4" max="4" width="18" style="152" customWidth="1"/>
    <col min="5" max="5" width="20.5703125" style="152" customWidth="1"/>
    <col min="6" max="6" width="21.28515625" style="152" customWidth="1"/>
    <col min="7" max="7" width="15.140625" style="152" customWidth="1"/>
    <col min="8" max="8" width="15.5703125" style="152" customWidth="1"/>
    <col min="9" max="9" width="13.42578125" style="152" customWidth="1"/>
    <col min="10" max="10" width="0" style="152" hidden="1" customWidth="1"/>
    <col min="11" max="16384" width="9.140625" style="152"/>
  </cols>
  <sheetData>
    <row r="1" spans="1:10" ht="15" x14ac:dyDescent="0.3">
      <c r="A1" s="57" t="s">
        <v>442</v>
      </c>
      <c r="B1" s="57"/>
      <c r="C1" s="60"/>
      <c r="D1" s="60"/>
      <c r="E1" s="60"/>
      <c r="F1" s="60"/>
      <c r="G1" s="646" t="s">
        <v>109</v>
      </c>
      <c r="H1" s="646"/>
    </row>
    <row r="2" spans="1:10" ht="15" x14ac:dyDescent="0.3">
      <c r="A2" s="59" t="s">
        <v>140</v>
      </c>
      <c r="B2" s="57"/>
      <c r="C2" s="60"/>
      <c r="D2" s="60"/>
      <c r="E2" s="60"/>
      <c r="F2" s="60"/>
      <c r="G2" s="643" t="str">
        <f>'ფორმა N1'!L2</f>
        <v>01/01/2019-31/12/2019</v>
      </c>
      <c r="H2" s="643"/>
    </row>
    <row r="3" spans="1:10" ht="15" x14ac:dyDescent="0.3">
      <c r="A3" s="59"/>
      <c r="B3" s="59"/>
      <c r="C3" s="59"/>
      <c r="D3" s="59"/>
      <c r="E3" s="59"/>
      <c r="F3" s="59"/>
      <c r="G3" s="212"/>
      <c r="H3" s="212"/>
    </row>
    <row r="4" spans="1:10" ht="15" x14ac:dyDescent="0.3">
      <c r="A4" s="60" t="s">
        <v>269</v>
      </c>
      <c r="B4" s="60"/>
      <c r="C4" s="60"/>
      <c r="D4" s="60"/>
      <c r="E4" s="60"/>
      <c r="F4" s="60"/>
      <c r="G4" s="59"/>
      <c r="H4" s="59"/>
    </row>
    <row r="5" spans="1:10" ht="15" x14ac:dyDescent="0.3">
      <c r="A5" s="352" t="str">
        <f>'ფორმა N1'!A5</f>
        <v>მპგ "მოძრაობა თავისუფალი საქართველოსთვის"</v>
      </c>
      <c r="B5" s="63"/>
      <c r="C5" s="63"/>
      <c r="D5" s="63"/>
      <c r="E5" s="63"/>
      <c r="F5" s="63"/>
      <c r="G5" s="64"/>
      <c r="H5" s="64"/>
    </row>
    <row r="6" spans="1:10" ht="15" x14ac:dyDescent="0.3">
      <c r="A6" s="60"/>
      <c r="B6" s="60"/>
      <c r="C6" s="60"/>
      <c r="D6" s="60"/>
      <c r="E6" s="60"/>
      <c r="F6" s="60"/>
      <c r="G6" s="59"/>
      <c r="H6" s="59"/>
    </row>
    <row r="7" spans="1:10" ht="15" x14ac:dyDescent="0.2">
      <c r="A7" s="211"/>
      <c r="B7" s="211"/>
      <c r="C7" s="211"/>
      <c r="D7" s="211"/>
      <c r="E7" s="211"/>
      <c r="F7" s="211"/>
      <c r="G7" s="61"/>
      <c r="H7" s="61"/>
    </row>
    <row r="8" spans="1:10" ht="30" x14ac:dyDescent="0.2">
      <c r="A8" s="72" t="s">
        <v>64</v>
      </c>
      <c r="B8" s="72" t="s">
        <v>326</v>
      </c>
      <c r="C8" s="72" t="s">
        <v>327</v>
      </c>
      <c r="D8" s="72" t="s">
        <v>227</v>
      </c>
      <c r="E8" s="72" t="s">
        <v>335</v>
      </c>
      <c r="F8" s="72" t="s">
        <v>328</v>
      </c>
      <c r="G8" s="62" t="s">
        <v>10</v>
      </c>
      <c r="H8" s="62" t="s">
        <v>9</v>
      </c>
      <c r="J8" s="181" t="s">
        <v>334</v>
      </c>
    </row>
    <row r="9" spans="1:10" ht="15" x14ac:dyDescent="0.2">
      <c r="A9" s="80"/>
      <c r="B9" s="80"/>
      <c r="C9" s="80"/>
      <c r="D9" s="80"/>
      <c r="E9" s="80"/>
      <c r="F9" s="80"/>
      <c r="G9" s="4"/>
      <c r="H9" s="4"/>
      <c r="J9" s="181" t="s">
        <v>0</v>
      </c>
    </row>
    <row r="10" spans="1:10" ht="15" x14ac:dyDescent="0.2">
      <c r="A10" s="80"/>
      <c r="B10" s="80"/>
      <c r="C10" s="80"/>
      <c r="D10" s="80"/>
      <c r="E10" s="80"/>
      <c r="F10" s="80"/>
      <c r="G10" s="4"/>
      <c r="H10" s="4"/>
    </row>
    <row r="11" spans="1:10" ht="15" x14ac:dyDescent="0.2">
      <c r="A11" s="69"/>
      <c r="B11" s="69"/>
      <c r="C11" s="69"/>
      <c r="D11" s="69"/>
      <c r="E11" s="69"/>
      <c r="F11" s="69"/>
      <c r="G11" s="4"/>
      <c r="H11" s="4"/>
    </row>
    <row r="12" spans="1:10" ht="15" x14ac:dyDescent="0.2">
      <c r="A12" s="69"/>
      <c r="B12" s="69"/>
      <c r="C12" s="69"/>
      <c r="D12" s="69"/>
      <c r="E12" s="69"/>
      <c r="F12" s="69"/>
      <c r="G12" s="4"/>
      <c r="H12" s="4"/>
    </row>
    <row r="13" spans="1:10" ht="15" x14ac:dyDescent="0.2">
      <c r="A13" s="69"/>
      <c r="B13" s="69"/>
      <c r="C13" s="69"/>
      <c r="D13" s="69"/>
      <c r="E13" s="69"/>
      <c r="F13" s="69"/>
      <c r="G13" s="4"/>
      <c r="H13" s="4"/>
    </row>
    <row r="14" spans="1:10" ht="15" x14ac:dyDescent="0.2">
      <c r="A14" s="69"/>
      <c r="B14" s="69"/>
      <c r="C14" s="69"/>
      <c r="D14" s="69"/>
      <c r="E14" s="69"/>
      <c r="F14" s="69"/>
      <c r="G14" s="4"/>
      <c r="H14" s="4"/>
    </row>
    <row r="15" spans="1:10" ht="15" x14ac:dyDescent="0.2">
      <c r="A15" s="69"/>
      <c r="B15" s="69"/>
      <c r="C15" s="69"/>
      <c r="D15" s="69"/>
      <c r="E15" s="69"/>
      <c r="F15" s="69"/>
      <c r="G15" s="4"/>
      <c r="H15" s="4"/>
    </row>
    <row r="16" spans="1:10" ht="15" x14ac:dyDescent="0.2">
      <c r="A16" s="69"/>
      <c r="B16" s="69"/>
      <c r="C16" s="69"/>
      <c r="D16" s="69"/>
      <c r="E16" s="69"/>
      <c r="F16" s="69"/>
      <c r="G16" s="4"/>
      <c r="H16" s="4"/>
    </row>
    <row r="17" spans="1:8" ht="15" x14ac:dyDescent="0.2">
      <c r="A17" s="69"/>
      <c r="B17" s="69"/>
      <c r="C17" s="69"/>
      <c r="D17" s="69"/>
      <c r="E17" s="69"/>
      <c r="F17" s="69"/>
      <c r="G17" s="4"/>
      <c r="H17" s="4"/>
    </row>
    <row r="18" spans="1:8" ht="15" x14ac:dyDescent="0.2">
      <c r="A18" s="69"/>
      <c r="B18" s="69"/>
      <c r="C18" s="69"/>
      <c r="D18" s="69"/>
      <c r="E18" s="69"/>
      <c r="F18" s="69"/>
      <c r="G18" s="4"/>
      <c r="H18" s="4"/>
    </row>
    <row r="19" spans="1:8" ht="15" x14ac:dyDescent="0.2">
      <c r="A19" s="69"/>
      <c r="B19" s="69"/>
      <c r="C19" s="69"/>
      <c r="D19" s="69"/>
      <c r="E19" s="69"/>
      <c r="F19" s="69"/>
      <c r="G19" s="4"/>
      <c r="H19" s="4"/>
    </row>
    <row r="20" spans="1:8" ht="15" x14ac:dyDescent="0.2">
      <c r="A20" s="69"/>
      <c r="B20" s="69"/>
      <c r="C20" s="69"/>
      <c r="D20" s="69"/>
      <c r="E20" s="69"/>
      <c r="F20" s="69"/>
      <c r="G20" s="4"/>
      <c r="H20" s="4"/>
    </row>
    <row r="21" spans="1:8" ht="15" x14ac:dyDescent="0.2">
      <c r="A21" s="69"/>
      <c r="B21" s="69"/>
      <c r="C21" s="69"/>
      <c r="D21" s="69"/>
      <c r="E21" s="69"/>
      <c r="F21" s="69"/>
      <c r="G21" s="4"/>
      <c r="H21" s="4"/>
    </row>
    <row r="22" spans="1:8" ht="15" x14ac:dyDescent="0.2">
      <c r="A22" s="69"/>
      <c r="B22" s="69"/>
      <c r="C22" s="69"/>
      <c r="D22" s="69"/>
      <c r="E22" s="69"/>
      <c r="F22" s="69"/>
      <c r="G22" s="4"/>
      <c r="H22" s="4"/>
    </row>
    <row r="23" spans="1:8" ht="15" x14ac:dyDescent="0.2">
      <c r="A23" s="69"/>
      <c r="B23" s="69"/>
      <c r="C23" s="69"/>
      <c r="D23" s="69"/>
      <c r="E23" s="69"/>
      <c r="F23" s="69"/>
      <c r="G23" s="4"/>
      <c r="H23" s="4"/>
    </row>
    <row r="24" spans="1:8" ht="15" x14ac:dyDescent="0.2">
      <c r="A24" s="69"/>
      <c r="B24" s="69"/>
      <c r="C24" s="69"/>
      <c r="D24" s="69"/>
      <c r="E24" s="69"/>
      <c r="F24" s="69"/>
      <c r="G24" s="4"/>
      <c r="H24" s="4"/>
    </row>
    <row r="25" spans="1:8" ht="15" x14ac:dyDescent="0.2">
      <c r="A25" s="69"/>
      <c r="B25" s="69"/>
      <c r="C25" s="69"/>
      <c r="D25" s="69"/>
      <c r="E25" s="69"/>
      <c r="F25" s="69"/>
      <c r="G25" s="4"/>
      <c r="H25" s="4"/>
    </row>
    <row r="26" spans="1:8" ht="15" x14ac:dyDescent="0.2">
      <c r="A26" s="69"/>
      <c r="B26" s="69"/>
      <c r="C26" s="69"/>
      <c r="D26" s="69"/>
      <c r="E26" s="69"/>
      <c r="F26" s="69"/>
      <c r="G26" s="4"/>
      <c r="H26" s="4"/>
    </row>
    <row r="27" spans="1:8" ht="15" x14ac:dyDescent="0.2">
      <c r="A27" s="69"/>
      <c r="B27" s="69"/>
      <c r="C27" s="69"/>
      <c r="D27" s="69"/>
      <c r="E27" s="69"/>
      <c r="F27" s="69"/>
      <c r="G27" s="4"/>
      <c r="H27" s="4"/>
    </row>
    <row r="28" spans="1:8" ht="15" x14ac:dyDescent="0.2">
      <c r="A28" s="69"/>
      <c r="B28" s="69"/>
      <c r="C28" s="69"/>
      <c r="D28" s="69"/>
      <c r="E28" s="69"/>
      <c r="F28" s="69"/>
      <c r="G28" s="4"/>
      <c r="H28" s="4"/>
    </row>
    <row r="29" spans="1:8" ht="15" x14ac:dyDescent="0.2">
      <c r="A29" s="69"/>
      <c r="B29" s="69"/>
      <c r="C29" s="69"/>
      <c r="D29" s="69"/>
      <c r="E29" s="69"/>
      <c r="F29" s="69"/>
      <c r="G29" s="4"/>
      <c r="H29" s="4"/>
    </row>
    <row r="30" spans="1:8" ht="15" x14ac:dyDescent="0.2">
      <c r="A30" s="69"/>
      <c r="B30" s="69"/>
      <c r="C30" s="69"/>
      <c r="D30" s="69"/>
      <c r="E30" s="69"/>
      <c r="F30" s="69"/>
      <c r="G30" s="4"/>
      <c r="H30" s="4"/>
    </row>
    <row r="31" spans="1:8" ht="15" x14ac:dyDescent="0.2">
      <c r="A31" s="69"/>
      <c r="B31" s="69"/>
      <c r="C31" s="69"/>
      <c r="D31" s="69"/>
      <c r="E31" s="69"/>
      <c r="F31" s="69"/>
      <c r="G31" s="4"/>
      <c r="H31" s="4"/>
    </row>
    <row r="32" spans="1:8" ht="15" x14ac:dyDescent="0.2">
      <c r="A32" s="69"/>
      <c r="B32" s="69"/>
      <c r="C32" s="69"/>
      <c r="D32" s="69"/>
      <c r="E32" s="69"/>
      <c r="F32" s="69"/>
      <c r="G32" s="4"/>
      <c r="H32" s="4"/>
    </row>
    <row r="33" spans="1:9" ht="15" x14ac:dyDescent="0.2">
      <c r="A33" s="69"/>
      <c r="B33" s="69"/>
      <c r="C33" s="69"/>
      <c r="D33" s="69"/>
      <c r="E33" s="69"/>
      <c r="F33" s="69"/>
      <c r="G33" s="4"/>
      <c r="H33" s="4"/>
    </row>
    <row r="34" spans="1:9" ht="15" x14ac:dyDescent="0.3">
      <c r="A34" s="69"/>
      <c r="B34" s="81"/>
      <c r="C34" s="81"/>
      <c r="D34" s="81"/>
      <c r="E34" s="81"/>
      <c r="F34" s="81" t="s">
        <v>333</v>
      </c>
      <c r="G34" s="68">
        <f>SUM(G9:G33)</f>
        <v>0</v>
      </c>
      <c r="H34" s="68">
        <f>SUM(H9:H33)</f>
        <v>0</v>
      </c>
    </row>
    <row r="35" spans="1:9" ht="15" x14ac:dyDescent="0.3">
      <c r="A35" s="179"/>
      <c r="B35" s="179"/>
      <c r="C35" s="179"/>
      <c r="D35" s="179"/>
      <c r="E35" s="179"/>
      <c r="F35" s="179"/>
      <c r="G35" s="179"/>
      <c r="H35" s="151"/>
      <c r="I35" s="151"/>
    </row>
    <row r="36" spans="1:9" ht="15" x14ac:dyDescent="0.3">
      <c r="A36" s="180" t="s">
        <v>443</v>
      </c>
      <c r="B36" s="180"/>
      <c r="C36" s="179"/>
      <c r="D36" s="179"/>
      <c r="E36" s="179"/>
      <c r="F36" s="179"/>
      <c r="G36" s="179"/>
      <c r="H36" s="151"/>
      <c r="I36" s="151"/>
    </row>
    <row r="37" spans="1:9" ht="15" x14ac:dyDescent="0.3">
      <c r="A37" s="180"/>
      <c r="B37" s="180"/>
      <c r="C37" s="179"/>
      <c r="D37" s="179"/>
      <c r="E37" s="179"/>
      <c r="F37" s="179"/>
      <c r="G37" s="179"/>
      <c r="H37" s="151"/>
      <c r="I37" s="151"/>
    </row>
    <row r="38" spans="1:9" ht="15" x14ac:dyDescent="0.3">
      <c r="A38" s="180"/>
      <c r="B38" s="180"/>
      <c r="C38" s="151"/>
      <c r="D38" s="151"/>
      <c r="E38" s="151"/>
      <c r="F38" s="151"/>
      <c r="G38" s="151"/>
      <c r="H38" s="151"/>
      <c r="I38" s="151"/>
    </row>
    <row r="39" spans="1:9" ht="15" x14ac:dyDescent="0.3">
      <c r="A39" s="180"/>
      <c r="B39" s="180"/>
      <c r="C39" s="151"/>
      <c r="D39" s="151"/>
      <c r="E39" s="151"/>
      <c r="F39" s="151"/>
      <c r="G39" s="151"/>
      <c r="H39" s="151"/>
      <c r="I39" s="151"/>
    </row>
    <row r="40" spans="1:9" x14ac:dyDescent="0.2">
      <c r="A40" s="177"/>
      <c r="B40" s="177"/>
      <c r="C40" s="177"/>
      <c r="D40" s="177"/>
      <c r="E40" s="177"/>
      <c r="F40" s="177"/>
      <c r="G40" s="177"/>
      <c r="H40" s="177"/>
      <c r="I40" s="177"/>
    </row>
    <row r="41" spans="1:9" ht="15" x14ac:dyDescent="0.3">
      <c r="A41" s="157" t="s">
        <v>107</v>
      </c>
      <c r="B41" s="157"/>
      <c r="C41" s="151"/>
      <c r="D41" s="151"/>
      <c r="E41" s="151"/>
      <c r="F41" s="151"/>
      <c r="G41" s="151"/>
      <c r="H41" s="151"/>
      <c r="I41" s="151"/>
    </row>
    <row r="42" spans="1:9" ht="15" x14ac:dyDescent="0.3">
      <c r="A42" s="151"/>
      <c r="B42" s="151"/>
      <c r="C42" s="151"/>
      <c r="D42" s="151"/>
      <c r="E42" s="151"/>
      <c r="F42" s="151"/>
      <c r="G42" s="151"/>
      <c r="H42" s="151"/>
      <c r="I42" s="151"/>
    </row>
    <row r="43" spans="1:9" ht="15" x14ac:dyDescent="0.3">
      <c r="A43" s="151"/>
      <c r="B43" s="151"/>
      <c r="C43" s="151"/>
      <c r="D43" s="151"/>
      <c r="E43" s="151"/>
      <c r="F43" s="151"/>
      <c r="G43" s="151"/>
      <c r="H43" s="151"/>
      <c r="I43" s="158"/>
    </row>
    <row r="44" spans="1:9" ht="15" x14ac:dyDescent="0.3">
      <c r="A44" s="157"/>
      <c r="B44" s="157"/>
      <c r="C44" s="157" t="s">
        <v>400</v>
      </c>
      <c r="D44" s="157"/>
      <c r="E44" s="179"/>
      <c r="F44" s="157"/>
      <c r="G44" s="157"/>
      <c r="H44" s="151"/>
      <c r="I44" s="158"/>
    </row>
    <row r="45" spans="1:9" ht="15" x14ac:dyDescent="0.3">
      <c r="A45" s="151"/>
      <c r="B45" s="151"/>
      <c r="C45" s="151" t="s">
        <v>265</v>
      </c>
      <c r="D45" s="151"/>
      <c r="E45" s="151"/>
      <c r="F45" s="151"/>
      <c r="G45" s="151"/>
      <c r="H45" s="151"/>
      <c r="I45" s="158"/>
    </row>
    <row r="46" spans="1:9" x14ac:dyDescent="0.2">
      <c r="A46" s="159"/>
      <c r="B46" s="159"/>
      <c r="C46" s="159" t="s">
        <v>139</v>
      </c>
      <c r="D46" s="159"/>
      <c r="E46" s="159"/>
      <c r="F46" s="159"/>
      <c r="G46" s="15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48"/>
  <sheetViews>
    <sheetView view="pageBreakPreview" zoomScale="80" zoomScaleSheetLayoutView="80" workbookViewId="0">
      <selection activeCell="B15" sqref="B15"/>
    </sheetView>
  </sheetViews>
  <sheetFormatPr defaultRowHeight="12.75" x14ac:dyDescent="0.2"/>
  <cols>
    <col min="1" max="1" width="5.42578125" style="152" customWidth="1"/>
    <col min="2" max="2" width="20.28515625" style="152" bestFit="1" customWidth="1"/>
    <col min="3" max="3" width="20.85546875" style="152" bestFit="1" customWidth="1"/>
    <col min="4" max="4" width="19.28515625" style="152" customWidth="1"/>
    <col min="5" max="5" width="16.85546875" style="152" customWidth="1"/>
    <col min="6" max="6" width="13.140625" style="152" customWidth="1"/>
    <col min="7" max="7" width="17" style="152" customWidth="1"/>
    <col min="8" max="8" width="13.7109375" style="152" customWidth="1"/>
    <col min="9" max="9" width="19.42578125" style="152" bestFit="1" customWidth="1"/>
    <col min="10" max="10" width="18.5703125" style="152" bestFit="1" customWidth="1"/>
    <col min="11" max="11" width="16.7109375" style="152" customWidth="1"/>
    <col min="12" max="12" width="17.7109375" style="152" customWidth="1"/>
    <col min="13" max="13" width="12.85546875" style="152" customWidth="1"/>
    <col min="14" max="16384" width="9.140625" style="152"/>
  </cols>
  <sheetData>
    <row r="2" spans="1:13" ht="15" x14ac:dyDescent="0.3">
      <c r="A2" s="654" t="s">
        <v>444</v>
      </c>
      <c r="B2" s="654"/>
      <c r="C2" s="654"/>
      <c r="D2" s="654"/>
      <c r="E2" s="654"/>
      <c r="F2" s="276"/>
      <c r="G2" s="60"/>
      <c r="H2" s="60"/>
      <c r="I2" s="60"/>
      <c r="J2" s="60"/>
      <c r="K2" s="212"/>
      <c r="L2" s="213"/>
      <c r="M2" s="213" t="s">
        <v>109</v>
      </c>
    </row>
    <row r="3" spans="1:13" ht="15" x14ac:dyDescent="0.3">
      <c r="A3" s="59" t="s">
        <v>140</v>
      </c>
      <c r="B3" s="59"/>
      <c r="C3" s="57"/>
      <c r="D3" s="60"/>
      <c r="E3" s="60"/>
      <c r="F3" s="60"/>
      <c r="G3" s="60"/>
      <c r="H3" s="60"/>
      <c r="I3" s="60"/>
      <c r="J3" s="60"/>
      <c r="K3" s="212"/>
      <c r="L3" s="643" t="str">
        <f>'ფორმა N1'!L2</f>
        <v>01/01/2019-31/12/2019</v>
      </c>
      <c r="M3" s="643"/>
    </row>
    <row r="4" spans="1:13" ht="15" x14ac:dyDescent="0.3">
      <c r="A4" s="59"/>
      <c r="B4" s="59"/>
      <c r="C4" s="59"/>
      <c r="D4" s="57"/>
      <c r="E4" s="57"/>
      <c r="F4" s="57"/>
      <c r="G4" s="57"/>
      <c r="H4" s="57"/>
      <c r="I4" s="57"/>
      <c r="J4" s="57"/>
      <c r="K4" s="212"/>
      <c r="L4" s="212"/>
      <c r="M4" s="212"/>
    </row>
    <row r="5" spans="1:13" ht="15" x14ac:dyDescent="0.3">
      <c r="A5" s="60" t="s">
        <v>269</v>
      </c>
      <c r="B5" s="60"/>
      <c r="C5" s="60"/>
      <c r="D5" s="60"/>
      <c r="E5" s="60"/>
      <c r="F5" s="60"/>
      <c r="G5" s="60"/>
      <c r="H5" s="60"/>
      <c r="I5" s="60"/>
      <c r="J5" s="60"/>
      <c r="K5" s="59"/>
      <c r="L5" s="59"/>
      <c r="M5" s="59"/>
    </row>
    <row r="6" spans="1:13" ht="15" x14ac:dyDescent="0.3">
      <c r="A6" s="352" t="str">
        <f>'ფორმა N1'!A5</f>
        <v>მპგ "მოძრაობა თავისუფალი საქართველოსთვის"</v>
      </c>
      <c r="B6" s="63"/>
      <c r="C6" s="63"/>
      <c r="D6" s="63"/>
      <c r="E6" s="63"/>
      <c r="F6" s="63"/>
      <c r="G6" s="63"/>
      <c r="H6" s="63"/>
      <c r="I6" s="63"/>
      <c r="J6" s="63"/>
      <c r="K6" s="64"/>
      <c r="L6" s="64"/>
    </row>
    <row r="7" spans="1:13" ht="15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59"/>
      <c r="L7" s="59"/>
      <c r="M7" s="59"/>
    </row>
    <row r="8" spans="1:13" ht="15" x14ac:dyDescent="0.2">
      <c r="A8" s="211"/>
      <c r="B8" s="302"/>
      <c r="C8" s="211"/>
      <c r="D8" s="211"/>
      <c r="E8" s="211"/>
      <c r="F8" s="211"/>
      <c r="G8" s="211"/>
      <c r="H8" s="211"/>
      <c r="I8" s="211"/>
      <c r="J8" s="211"/>
      <c r="K8" s="61"/>
      <c r="L8" s="61"/>
      <c r="M8" s="61"/>
    </row>
    <row r="9" spans="1:13" ht="45" x14ac:dyDescent="0.2">
      <c r="A9" s="72" t="s">
        <v>64</v>
      </c>
      <c r="B9" s="72" t="s">
        <v>480</v>
      </c>
      <c r="C9" s="72" t="s">
        <v>445</v>
      </c>
      <c r="D9" s="72" t="s">
        <v>446</v>
      </c>
      <c r="E9" s="72" t="s">
        <v>447</v>
      </c>
      <c r="F9" s="72" t="s">
        <v>448</v>
      </c>
      <c r="G9" s="72" t="s">
        <v>449</v>
      </c>
      <c r="H9" s="72" t="s">
        <v>450</v>
      </c>
      <c r="I9" s="72" t="s">
        <v>451</v>
      </c>
      <c r="J9" s="72" t="s">
        <v>452</v>
      </c>
      <c r="K9" s="72" t="s">
        <v>453</v>
      </c>
      <c r="L9" s="72" t="s">
        <v>454</v>
      </c>
      <c r="M9" s="72" t="s">
        <v>311</v>
      </c>
    </row>
    <row r="10" spans="1:13" ht="37.5" customHeight="1" x14ac:dyDescent="0.2">
      <c r="A10" s="80">
        <v>1</v>
      </c>
      <c r="B10" s="409"/>
      <c r="C10" s="277"/>
      <c r="D10" s="80"/>
      <c r="E10" s="80"/>
      <c r="F10" s="80"/>
      <c r="G10" s="80"/>
      <c r="H10" s="80"/>
      <c r="I10" s="80"/>
      <c r="J10" s="80"/>
      <c r="K10" s="4"/>
      <c r="L10" s="4"/>
      <c r="M10" s="80"/>
    </row>
    <row r="11" spans="1:13" ht="15" x14ac:dyDescent="0.2">
      <c r="A11" s="80">
        <v>2</v>
      </c>
      <c r="B11" s="309"/>
      <c r="C11" s="277"/>
      <c r="D11" s="80"/>
      <c r="E11" s="80"/>
      <c r="F11" s="80"/>
      <c r="G11" s="80"/>
      <c r="H11" s="80"/>
      <c r="I11" s="80"/>
      <c r="J11" s="80"/>
      <c r="K11" s="4"/>
      <c r="L11" s="4"/>
      <c r="M11" s="80"/>
    </row>
    <row r="12" spans="1:13" ht="15" x14ac:dyDescent="0.2">
      <c r="A12" s="80">
        <v>3</v>
      </c>
      <c r="B12" s="309"/>
      <c r="C12" s="277"/>
      <c r="D12" s="69"/>
      <c r="E12" s="69"/>
      <c r="F12" s="69"/>
      <c r="G12" s="69"/>
      <c r="H12" s="69"/>
      <c r="I12" s="69"/>
      <c r="J12" s="69"/>
      <c r="K12" s="4"/>
      <c r="L12" s="4"/>
      <c r="M12" s="69"/>
    </row>
    <row r="13" spans="1:13" ht="15" x14ac:dyDescent="0.2">
      <c r="A13" s="80">
        <v>4</v>
      </c>
      <c r="B13" s="309"/>
      <c r="C13" s="277"/>
      <c r="D13" s="69"/>
      <c r="E13" s="69"/>
      <c r="F13" s="69"/>
      <c r="G13" s="69"/>
      <c r="H13" s="69"/>
      <c r="I13" s="69"/>
      <c r="J13" s="69"/>
      <c r="K13" s="4"/>
      <c r="L13" s="4"/>
      <c r="M13" s="69"/>
    </row>
    <row r="14" spans="1:13" ht="15" x14ac:dyDescent="0.2">
      <c r="A14" s="80">
        <v>5</v>
      </c>
      <c r="B14" s="309"/>
      <c r="C14" s="277"/>
      <c r="D14" s="69"/>
      <c r="E14" s="69"/>
      <c r="F14" s="69"/>
      <c r="G14" s="69"/>
      <c r="H14" s="69"/>
      <c r="I14" s="69"/>
      <c r="J14" s="69"/>
      <c r="K14" s="4"/>
      <c r="L14" s="4"/>
      <c r="M14" s="69"/>
    </row>
    <row r="15" spans="1:13" ht="15" x14ac:dyDescent="0.2">
      <c r="A15" s="80">
        <v>6</v>
      </c>
      <c r="B15" s="309"/>
      <c r="C15" s="277"/>
      <c r="D15" s="69"/>
      <c r="E15" s="69"/>
      <c r="F15" s="69"/>
      <c r="G15" s="69"/>
      <c r="H15" s="69"/>
      <c r="I15" s="69"/>
      <c r="J15" s="69"/>
      <c r="K15" s="4"/>
      <c r="L15" s="4"/>
      <c r="M15" s="69"/>
    </row>
    <row r="16" spans="1:13" ht="15" x14ac:dyDescent="0.2">
      <c r="A16" s="80">
        <v>7</v>
      </c>
      <c r="B16" s="309"/>
      <c r="C16" s="277"/>
      <c r="D16" s="69"/>
      <c r="E16" s="69"/>
      <c r="F16" s="69"/>
      <c r="G16" s="69"/>
      <c r="H16" s="69"/>
      <c r="I16" s="69"/>
      <c r="J16" s="69"/>
      <c r="K16" s="4"/>
      <c r="L16" s="4"/>
      <c r="M16" s="69"/>
    </row>
    <row r="17" spans="1:13" ht="15" x14ac:dyDescent="0.2">
      <c r="A17" s="80">
        <v>8</v>
      </c>
      <c r="B17" s="309"/>
      <c r="C17" s="277"/>
      <c r="D17" s="69"/>
      <c r="E17" s="69"/>
      <c r="F17" s="69"/>
      <c r="G17" s="69"/>
      <c r="H17" s="69"/>
      <c r="I17" s="69"/>
      <c r="J17" s="69"/>
      <c r="K17" s="4"/>
      <c r="L17" s="4"/>
      <c r="M17" s="69"/>
    </row>
    <row r="18" spans="1:13" ht="15" x14ac:dyDescent="0.2">
      <c r="A18" s="80">
        <v>9</v>
      </c>
      <c r="B18" s="309"/>
      <c r="C18" s="277"/>
      <c r="D18" s="69"/>
      <c r="E18" s="69"/>
      <c r="F18" s="69"/>
      <c r="G18" s="69"/>
      <c r="H18" s="69"/>
      <c r="I18" s="69"/>
      <c r="J18" s="69"/>
      <c r="K18" s="4"/>
      <c r="L18" s="4"/>
      <c r="M18" s="69"/>
    </row>
    <row r="19" spans="1:13" ht="15" x14ac:dyDescent="0.2">
      <c r="A19" s="80">
        <v>10</v>
      </c>
      <c r="B19" s="309"/>
      <c r="C19" s="277"/>
      <c r="D19" s="69"/>
      <c r="E19" s="69"/>
      <c r="F19" s="69"/>
      <c r="G19" s="69"/>
      <c r="H19" s="69"/>
      <c r="I19" s="69"/>
      <c r="J19" s="69"/>
      <c r="K19" s="4"/>
      <c r="L19" s="4"/>
      <c r="M19" s="69"/>
    </row>
    <row r="20" spans="1:13" ht="15" x14ac:dyDescent="0.2">
      <c r="A20" s="80">
        <v>11</v>
      </c>
      <c r="B20" s="309"/>
      <c r="C20" s="277"/>
      <c r="D20" s="69"/>
      <c r="E20" s="69"/>
      <c r="F20" s="69"/>
      <c r="G20" s="69"/>
      <c r="H20" s="69"/>
      <c r="I20" s="69"/>
      <c r="J20" s="69"/>
      <c r="K20" s="4"/>
      <c r="L20" s="4"/>
      <c r="M20" s="69"/>
    </row>
    <row r="21" spans="1:13" ht="15" x14ac:dyDescent="0.2">
      <c r="A21" s="80">
        <v>12</v>
      </c>
      <c r="B21" s="309"/>
      <c r="C21" s="277"/>
      <c r="D21" s="69"/>
      <c r="E21" s="69"/>
      <c r="F21" s="69"/>
      <c r="G21" s="69"/>
      <c r="H21" s="69"/>
      <c r="I21" s="69"/>
      <c r="J21" s="69"/>
      <c r="K21" s="4"/>
      <c r="L21" s="4"/>
      <c r="M21" s="69"/>
    </row>
    <row r="22" spans="1:13" ht="15" x14ac:dyDescent="0.2">
      <c r="A22" s="80">
        <v>13</v>
      </c>
      <c r="B22" s="309"/>
      <c r="C22" s="277"/>
      <c r="D22" s="69"/>
      <c r="E22" s="69"/>
      <c r="F22" s="69"/>
      <c r="G22" s="69"/>
      <c r="H22" s="69"/>
      <c r="I22" s="69"/>
      <c r="J22" s="69"/>
      <c r="K22" s="4"/>
      <c r="L22" s="4"/>
      <c r="M22" s="69"/>
    </row>
    <row r="23" spans="1:13" ht="15" x14ac:dyDescent="0.2">
      <c r="A23" s="80">
        <v>14</v>
      </c>
      <c r="B23" s="309"/>
      <c r="C23" s="277"/>
      <c r="D23" s="69"/>
      <c r="E23" s="69"/>
      <c r="F23" s="69"/>
      <c r="G23" s="69"/>
      <c r="H23" s="69"/>
      <c r="I23" s="69"/>
      <c r="J23" s="69"/>
      <c r="K23" s="4"/>
      <c r="L23" s="4"/>
      <c r="M23" s="69"/>
    </row>
    <row r="24" spans="1:13" ht="15" x14ac:dyDescent="0.2">
      <c r="A24" s="80">
        <v>15</v>
      </c>
      <c r="B24" s="309"/>
      <c r="C24" s="277"/>
      <c r="D24" s="69"/>
      <c r="E24" s="69"/>
      <c r="F24" s="69"/>
      <c r="G24" s="69"/>
      <c r="H24" s="69"/>
      <c r="I24" s="69"/>
      <c r="J24" s="69"/>
      <c r="K24" s="4"/>
      <c r="L24" s="4"/>
      <c r="M24" s="69"/>
    </row>
    <row r="25" spans="1:13" ht="15" x14ac:dyDescent="0.2">
      <c r="A25" s="80">
        <v>16</v>
      </c>
      <c r="B25" s="309"/>
      <c r="C25" s="277"/>
      <c r="D25" s="69"/>
      <c r="E25" s="69"/>
      <c r="F25" s="69"/>
      <c r="G25" s="69"/>
      <c r="H25" s="69"/>
      <c r="I25" s="69"/>
      <c r="J25" s="69"/>
      <c r="K25" s="4"/>
      <c r="L25" s="4"/>
      <c r="M25" s="69"/>
    </row>
    <row r="26" spans="1:13" ht="15" x14ac:dyDescent="0.2">
      <c r="A26" s="80">
        <v>17</v>
      </c>
      <c r="B26" s="309"/>
      <c r="C26" s="277"/>
      <c r="D26" s="69"/>
      <c r="E26" s="69"/>
      <c r="F26" s="69"/>
      <c r="G26" s="69"/>
      <c r="H26" s="69"/>
      <c r="I26" s="69"/>
      <c r="J26" s="69"/>
      <c r="K26" s="4"/>
      <c r="L26" s="4"/>
      <c r="M26" s="69"/>
    </row>
    <row r="27" spans="1:13" ht="15" x14ac:dyDescent="0.2">
      <c r="A27" s="80">
        <v>18</v>
      </c>
      <c r="B27" s="309"/>
      <c r="C27" s="277"/>
      <c r="D27" s="69"/>
      <c r="E27" s="69"/>
      <c r="F27" s="69"/>
      <c r="G27" s="69"/>
      <c r="H27" s="69"/>
      <c r="I27" s="69"/>
      <c r="J27" s="69"/>
      <c r="K27" s="4"/>
      <c r="L27" s="4"/>
      <c r="M27" s="69"/>
    </row>
    <row r="28" spans="1:13" ht="15" x14ac:dyDescent="0.2">
      <c r="A28" s="80">
        <v>19</v>
      </c>
      <c r="B28" s="309"/>
      <c r="C28" s="277"/>
      <c r="D28" s="69"/>
      <c r="E28" s="69"/>
      <c r="F28" s="69"/>
      <c r="G28" s="69"/>
      <c r="H28" s="69"/>
      <c r="I28" s="69"/>
      <c r="J28" s="69"/>
      <c r="K28" s="4"/>
      <c r="L28" s="4"/>
      <c r="M28" s="69"/>
    </row>
    <row r="29" spans="1:13" ht="15" x14ac:dyDescent="0.2">
      <c r="A29" s="80">
        <v>20</v>
      </c>
      <c r="B29" s="309"/>
      <c r="C29" s="277"/>
      <c r="D29" s="69"/>
      <c r="E29" s="69"/>
      <c r="F29" s="69"/>
      <c r="G29" s="69"/>
      <c r="H29" s="69"/>
      <c r="I29" s="69"/>
      <c r="J29" s="69"/>
      <c r="K29" s="4"/>
      <c r="L29" s="4"/>
      <c r="M29" s="69"/>
    </row>
    <row r="30" spans="1:13" ht="15" x14ac:dyDescent="0.2">
      <c r="A30" s="80">
        <v>21</v>
      </c>
      <c r="B30" s="309"/>
      <c r="C30" s="277"/>
      <c r="D30" s="69"/>
      <c r="E30" s="69"/>
      <c r="F30" s="69"/>
      <c r="G30" s="69"/>
      <c r="H30" s="69"/>
      <c r="I30" s="69"/>
      <c r="J30" s="69"/>
      <c r="K30" s="4"/>
      <c r="L30" s="4"/>
      <c r="M30" s="69"/>
    </row>
    <row r="31" spans="1:13" ht="15" x14ac:dyDescent="0.2">
      <c r="A31" s="80">
        <v>22</v>
      </c>
      <c r="B31" s="309"/>
      <c r="C31" s="277"/>
      <c r="D31" s="69"/>
      <c r="E31" s="69"/>
      <c r="F31" s="69"/>
      <c r="G31" s="69"/>
      <c r="H31" s="69"/>
      <c r="I31" s="69"/>
      <c r="J31" s="69"/>
      <c r="K31" s="4"/>
      <c r="L31" s="4"/>
      <c r="M31" s="69"/>
    </row>
    <row r="32" spans="1:13" ht="15" x14ac:dyDescent="0.2">
      <c r="A32" s="80">
        <v>23</v>
      </c>
      <c r="B32" s="309"/>
      <c r="C32" s="277"/>
      <c r="D32" s="69"/>
      <c r="E32" s="69"/>
      <c r="F32" s="69"/>
      <c r="G32" s="69"/>
      <c r="H32" s="69"/>
      <c r="I32" s="69"/>
      <c r="J32" s="69"/>
      <c r="K32" s="4"/>
      <c r="L32" s="4"/>
      <c r="M32" s="69"/>
    </row>
    <row r="33" spans="1:13" ht="15" x14ac:dyDescent="0.2">
      <c r="A33" s="80">
        <v>24</v>
      </c>
      <c r="B33" s="309"/>
      <c r="C33" s="277"/>
      <c r="D33" s="69"/>
      <c r="E33" s="69"/>
      <c r="F33" s="69"/>
      <c r="G33" s="69"/>
      <c r="H33" s="69"/>
      <c r="I33" s="69"/>
      <c r="J33" s="69"/>
      <c r="K33" s="4"/>
      <c r="L33" s="4"/>
      <c r="M33" s="69"/>
    </row>
    <row r="34" spans="1:13" ht="15" x14ac:dyDescent="0.2">
      <c r="A34" s="69" t="s">
        <v>271</v>
      </c>
      <c r="B34" s="310"/>
      <c r="C34" s="277"/>
      <c r="D34" s="69"/>
      <c r="E34" s="69"/>
      <c r="F34" s="69"/>
      <c r="G34" s="69"/>
      <c r="H34" s="69"/>
      <c r="I34" s="69"/>
      <c r="J34" s="69"/>
      <c r="K34" s="4"/>
      <c r="L34" s="4"/>
      <c r="M34" s="69"/>
    </row>
    <row r="35" spans="1:13" ht="15" x14ac:dyDescent="0.3">
      <c r="A35" s="69"/>
      <c r="B35" s="310"/>
      <c r="C35" s="277"/>
      <c r="D35" s="81"/>
      <c r="E35" s="81"/>
      <c r="F35" s="81"/>
      <c r="G35" s="81"/>
      <c r="H35" s="69"/>
      <c r="I35" s="69"/>
      <c r="J35" s="69"/>
      <c r="K35" s="69" t="s">
        <v>455</v>
      </c>
      <c r="L35" s="68">
        <f>SUM(L10:L34)</f>
        <v>0</v>
      </c>
      <c r="M35" s="69"/>
    </row>
    <row r="36" spans="1:13" ht="15" x14ac:dyDescent="0.3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51"/>
    </row>
    <row r="37" spans="1:13" ht="15" x14ac:dyDescent="0.3">
      <c r="A37" s="180" t="s">
        <v>456</v>
      </c>
      <c r="B37" s="180"/>
      <c r="C37" s="180"/>
      <c r="D37" s="179"/>
      <c r="E37" s="179"/>
      <c r="F37" s="179"/>
      <c r="G37" s="179"/>
      <c r="H37" s="179"/>
      <c r="I37" s="179"/>
      <c r="J37" s="179"/>
      <c r="K37" s="179"/>
      <c r="L37" s="151"/>
    </row>
    <row r="38" spans="1:13" ht="15" x14ac:dyDescent="0.3">
      <c r="A38" s="180" t="s">
        <v>457</v>
      </c>
      <c r="B38" s="180"/>
      <c r="C38" s="180"/>
      <c r="D38" s="179"/>
      <c r="E38" s="179"/>
      <c r="F38" s="179"/>
      <c r="G38" s="179"/>
      <c r="H38" s="179"/>
      <c r="I38" s="179"/>
      <c r="J38" s="179"/>
      <c r="K38" s="179"/>
      <c r="L38" s="151"/>
    </row>
    <row r="39" spans="1:13" ht="15" x14ac:dyDescent="0.3">
      <c r="A39" s="166" t="s">
        <v>458</v>
      </c>
      <c r="B39" s="166"/>
      <c r="C39" s="180"/>
      <c r="D39" s="151"/>
      <c r="E39" s="151"/>
      <c r="F39" s="151"/>
      <c r="G39" s="151"/>
      <c r="H39" s="151"/>
      <c r="I39" s="151"/>
      <c r="J39" s="151"/>
      <c r="K39" s="151"/>
      <c r="L39" s="151"/>
    </row>
    <row r="40" spans="1:13" ht="15" x14ac:dyDescent="0.3">
      <c r="A40" s="166" t="s">
        <v>459</v>
      </c>
      <c r="B40" s="166"/>
      <c r="C40" s="180"/>
      <c r="D40" s="151"/>
      <c r="E40" s="151"/>
      <c r="F40" s="151"/>
      <c r="G40" s="151"/>
      <c r="H40" s="151"/>
      <c r="I40" s="151"/>
      <c r="J40" s="151"/>
      <c r="K40" s="151"/>
      <c r="L40" s="151"/>
    </row>
    <row r="41" spans="1:13" ht="15" customHeight="1" x14ac:dyDescent="0.2">
      <c r="A41" s="659" t="s">
        <v>476</v>
      </c>
      <c r="B41" s="659"/>
      <c r="C41" s="659"/>
      <c r="D41" s="659"/>
      <c r="E41" s="659"/>
      <c r="F41" s="659"/>
      <c r="G41" s="659"/>
      <c r="H41" s="659"/>
      <c r="I41" s="659"/>
      <c r="J41" s="659"/>
      <c r="K41" s="659"/>
      <c r="L41" s="659"/>
    </row>
    <row r="42" spans="1:13" ht="15" customHeight="1" x14ac:dyDescent="0.2">
      <c r="A42" s="659"/>
      <c r="B42" s="659"/>
      <c r="C42" s="659"/>
      <c r="D42" s="659"/>
      <c r="E42" s="659"/>
      <c r="F42" s="659"/>
      <c r="G42" s="659"/>
      <c r="H42" s="659"/>
      <c r="I42" s="659"/>
      <c r="J42" s="659"/>
      <c r="K42" s="659"/>
      <c r="L42" s="659"/>
    </row>
    <row r="43" spans="1:13" ht="12.75" customHeight="1" x14ac:dyDescent="0.2">
      <c r="A43" s="300"/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</row>
    <row r="44" spans="1:13" ht="15" x14ac:dyDescent="0.3">
      <c r="A44" s="655" t="s">
        <v>107</v>
      </c>
      <c r="B44" s="655"/>
      <c r="C44" s="655"/>
      <c r="D44" s="278"/>
      <c r="E44" s="279"/>
      <c r="F44" s="279"/>
      <c r="G44" s="278"/>
      <c r="H44" s="278"/>
      <c r="I44" s="278"/>
      <c r="J44" s="278"/>
      <c r="K44" s="278"/>
      <c r="L44" s="151"/>
    </row>
    <row r="45" spans="1:13" ht="15" x14ac:dyDescent="0.3">
      <c r="A45" s="278"/>
      <c r="B45" s="278"/>
      <c r="C45" s="279"/>
      <c r="D45" s="278"/>
      <c r="E45" s="279"/>
      <c r="F45" s="279"/>
      <c r="G45" s="278"/>
      <c r="H45" s="278"/>
      <c r="I45" s="278"/>
      <c r="J45" s="278"/>
      <c r="K45" s="280"/>
      <c r="L45" s="151"/>
    </row>
    <row r="46" spans="1:13" ht="15" customHeight="1" x14ac:dyDescent="0.3">
      <c r="A46" s="278"/>
      <c r="B46" s="278"/>
      <c r="C46" s="279"/>
      <c r="D46" s="656" t="s">
        <v>263</v>
      </c>
      <c r="E46" s="656"/>
      <c r="F46" s="281"/>
      <c r="G46" s="282"/>
      <c r="H46" s="657" t="s">
        <v>460</v>
      </c>
      <c r="I46" s="657"/>
      <c r="J46" s="657"/>
      <c r="K46" s="283"/>
      <c r="L46" s="151"/>
    </row>
    <row r="47" spans="1:13" ht="15" x14ac:dyDescent="0.3">
      <c r="A47" s="278"/>
      <c r="B47" s="278"/>
      <c r="C47" s="279"/>
      <c r="D47" s="278"/>
      <c r="E47" s="279"/>
      <c r="F47" s="279"/>
      <c r="G47" s="278"/>
      <c r="H47" s="658"/>
      <c r="I47" s="658"/>
      <c r="J47" s="658"/>
      <c r="K47" s="283"/>
      <c r="L47" s="151"/>
    </row>
    <row r="48" spans="1:13" ht="15" x14ac:dyDescent="0.3">
      <c r="A48" s="278"/>
      <c r="B48" s="278"/>
      <c r="C48" s="279"/>
      <c r="D48" s="653" t="s">
        <v>139</v>
      </c>
      <c r="E48" s="653"/>
      <c r="F48" s="281"/>
      <c r="G48" s="282"/>
      <c r="H48" s="278"/>
      <c r="I48" s="278"/>
      <c r="J48" s="278"/>
      <c r="K48" s="278"/>
      <c r="L48" s="15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Q32"/>
  <sheetViews>
    <sheetView showGridLines="0" view="pageBreakPreview" zoomScale="80" zoomScaleNormal="100" zoomScaleSheetLayoutView="80" workbookViewId="0">
      <selection activeCell="C14" sqref="C14:D15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7" width="9.140625" style="2"/>
    <col min="18" max="16384" width="9.140625" style="2"/>
  </cols>
  <sheetData>
    <row r="1" spans="1:5" x14ac:dyDescent="0.3">
      <c r="A1" s="57" t="s">
        <v>423</v>
      </c>
      <c r="B1" s="59"/>
      <c r="C1" s="662" t="s">
        <v>109</v>
      </c>
      <c r="D1" s="662"/>
    </row>
    <row r="2" spans="1:5" x14ac:dyDescent="0.3">
      <c r="A2" s="57" t="s">
        <v>424</v>
      </c>
      <c r="B2" s="59"/>
      <c r="C2" s="643" t="str">
        <f>'ფორმა N1'!L2</f>
        <v>01/01/2019-31/12/2019</v>
      </c>
      <c r="D2" s="644"/>
    </row>
    <row r="3" spans="1:5" x14ac:dyDescent="0.3">
      <c r="A3" s="59" t="s">
        <v>140</v>
      </c>
      <c r="B3" s="59"/>
      <c r="C3" s="58"/>
      <c r="D3" s="58"/>
    </row>
    <row r="4" spans="1:5" x14ac:dyDescent="0.3">
      <c r="A4" s="57"/>
      <c r="B4" s="59"/>
      <c r="C4" s="58"/>
      <c r="D4" s="58"/>
    </row>
    <row r="5" spans="1:5" x14ac:dyDescent="0.3">
      <c r="A5" s="60" t="str">
        <f>'ფორმა N2'!A4</f>
        <v>ანგარიშვალდებული პირის დასახელება:</v>
      </c>
      <c r="B5" s="60"/>
      <c r="C5" s="60"/>
      <c r="D5" s="59"/>
      <c r="E5" s="5"/>
    </row>
    <row r="6" spans="1:5" x14ac:dyDescent="0.3">
      <c r="A6" s="97" t="str">
        <f>'ფორმა N1'!A5</f>
        <v>მპგ "მოძრაობა თავისუფალი საქართველოსთვის"</v>
      </c>
      <c r="B6" s="98"/>
      <c r="C6" s="98"/>
      <c r="D6" s="47"/>
      <c r="E6" s="5"/>
    </row>
    <row r="7" spans="1:5" x14ac:dyDescent="0.3">
      <c r="A7" s="60"/>
      <c r="B7" s="60"/>
      <c r="C7" s="60"/>
      <c r="D7" s="59"/>
      <c r="E7" s="5"/>
    </row>
    <row r="8" spans="1:5" s="6" customFormat="1" x14ac:dyDescent="0.3">
      <c r="A8" s="82"/>
      <c r="B8" s="82"/>
      <c r="C8" s="61"/>
      <c r="D8" s="61"/>
    </row>
    <row r="9" spans="1:5" s="6" customFormat="1" ht="30" x14ac:dyDescent="0.3">
      <c r="A9" s="87" t="s">
        <v>64</v>
      </c>
      <c r="B9" s="62" t="s">
        <v>11</v>
      </c>
      <c r="C9" s="62" t="s">
        <v>10</v>
      </c>
      <c r="D9" s="62" t="s">
        <v>9</v>
      </c>
    </row>
    <row r="10" spans="1:5" s="7" customFormat="1" ht="18.75" customHeight="1" x14ac:dyDescent="0.2">
      <c r="A10" s="13">
        <v>1</v>
      </c>
      <c r="B10" s="13" t="s">
        <v>108</v>
      </c>
      <c r="C10" s="65">
        <f>SUM(C11,C14,C17,C20:C22)</f>
        <v>168340</v>
      </c>
      <c r="D10" s="65">
        <f>SUM(D11,D14,D17,D20:D22)</f>
        <v>168340</v>
      </c>
    </row>
    <row r="11" spans="1:5" s="9" customFormat="1" ht="18.75" customHeight="1" x14ac:dyDescent="0.2">
      <c r="A11" s="14">
        <v>1.1000000000000001</v>
      </c>
      <c r="B11" s="14" t="s">
        <v>68</v>
      </c>
      <c r="C11" s="65">
        <f>SUM(C12:C13)</f>
        <v>0</v>
      </c>
      <c r="D11" s="65">
        <f>SUM(D12:D13)</f>
        <v>0</v>
      </c>
    </row>
    <row r="12" spans="1:5" s="9" customFormat="1" ht="18.75" customHeight="1" x14ac:dyDescent="0.2">
      <c r="A12" s="15" t="s">
        <v>30</v>
      </c>
      <c r="B12" s="15" t="s">
        <v>70</v>
      </c>
      <c r="C12" s="30"/>
      <c r="D12" s="31"/>
    </row>
    <row r="13" spans="1:5" s="9" customFormat="1" ht="18.75" customHeight="1" x14ac:dyDescent="0.2">
      <c r="A13" s="15" t="s">
        <v>31</v>
      </c>
      <c r="B13" s="15" t="s">
        <v>71</v>
      </c>
      <c r="C13" s="30"/>
      <c r="D13" s="31"/>
    </row>
    <row r="14" spans="1:5" s="3" customFormat="1" ht="18.75" customHeight="1" x14ac:dyDescent="0.2">
      <c r="A14" s="14">
        <v>1.2</v>
      </c>
      <c r="B14" s="14" t="s">
        <v>69</v>
      </c>
      <c r="C14" s="65">
        <f>SUM(C15:C16)</f>
        <v>168030</v>
      </c>
      <c r="D14" s="65">
        <f>SUM(D15:D16)</f>
        <v>168030</v>
      </c>
    </row>
    <row r="15" spans="1:5" ht="18.75" customHeight="1" x14ac:dyDescent="0.3">
      <c r="A15" s="15" t="s">
        <v>32</v>
      </c>
      <c r="B15" s="15" t="s">
        <v>72</v>
      </c>
      <c r="C15" s="30">
        <v>168030</v>
      </c>
      <c r="D15" s="30">
        <v>168030</v>
      </c>
    </row>
    <row r="16" spans="1:5" ht="18.75" customHeight="1" x14ac:dyDescent="0.3">
      <c r="A16" s="15" t="s">
        <v>33</v>
      </c>
      <c r="B16" s="15" t="s">
        <v>73</v>
      </c>
      <c r="C16" s="30"/>
      <c r="D16" s="31"/>
    </row>
    <row r="17" spans="1:7" ht="18.75" customHeight="1" x14ac:dyDescent="0.3">
      <c r="A17" s="14">
        <v>1.3</v>
      </c>
      <c r="B17" s="14" t="s">
        <v>74</v>
      </c>
      <c r="C17" s="65">
        <f>SUM(C18:C19)</f>
        <v>310</v>
      </c>
      <c r="D17" s="65">
        <f>SUM(D18:D19)</f>
        <v>310</v>
      </c>
    </row>
    <row r="18" spans="1:7" ht="18.75" customHeight="1" x14ac:dyDescent="0.3">
      <c r="A18" s="15" t="s">
        <v>50</v>
      </c>
      <c r="B18" s="15" t="s">
        <v>75</v>
      </c>
      <c r="C18" s="448">
        <v>310</v>
      </c>
      <c r="D18" s="448">
        <v>310</v>
      </c>
    </row>
    <row r="19" spans="1:7" ht="18.75" customHeight="1" x14ac:dyDescent="0.3">
      <c r="A19" s="15" t="s">
        <v>51</v>
      </c>
      <c r="B19" s="15" t="s">
        <v>76</v>
      </c>
      <c r="C19" s="30"/>
      <c r="D19" s="31"/>
    </row>
    <row r="20" spans="1:7" ht="18.75" customHeight="1" x14ac:dyDescent="0.3">
      <c r="A20" s="14">
        <v>1.4</v>
      </c>
      <c r="B20" s="14" t="s">
        <v>77</v>
      </c>
      <c r="C20" s="30"/>
      <c r="D20" s="31"/>
    </row>
    <row r="21" spans="1:7" ht="18.75" customHeight="1" x14ac:dyDescent="0.3">
      <c r="A21" s="14">
        <v>1.5</v>
      </c>
      <c r="B21" s="14" t="s">
        <v>78</v>
      </c>
      <c r="C21" s="30"/>
      <c r="D21" s="31"/>
    </row>
    <row r="22" spans="1:7" ht="18.75" customHeight="1" x14ac:dyDescent="0.3">
      <c r="A22" s="14">
        <v>1.6</v>
      </c>
      <c r="B22" s="14" t="s">
        <v>8</v>
      </c>
      <c r="C22" s="30"/>
      <c r="D22" s="31"/>
    </row>
    <row r="25" spans="1:7" s="20" customFormat="1" ht="12.75" x14ac:dyDescent="0.2"/>
    <row r="26" spans="1:7" x14ac:dyDescent="0.3">
      <c r="A26" s="52" t="s">
        <v>107</v>
      </c>
      <c r="E26" s="5"/>
    </row>
    <row r="27" spans="1:7" x14ac:dyDescent="0.3">
      <c r="E27"/>
      <c r="F27"/>
      <c r="G27"/>
    </row>
    <row r="28" spans="1:7" x14ac:dyDescent="0.3">
      <c r="D28" s="12"/>
      <c r="E28"/>
      <c r="F28"/>
      <c r="G28"/>
    </row>
    <row r="29" spans="1:7" x14ac:dyDescent="0.3">
      <c r="A29"/>
      <c r="B29" s="52" t="s">
        <v>266</v>
      </c>
      <c r="D29" s="12"/>
      <c r="E29"/>
      <c r="F29"/>
      <c r="G29"/>
    </row>
    <row r="30" spans="1:7" x14ac:dyDescent="0.3">
      <c r="A30"/>
      <c r="B30" s="2" t="s">
        <v>265</v>
      </c>
      <c r="D30" s="12"/>
      <c r="E30"/>
      <c r="F30"/>
      <c r="G30"/>
    </row>
    <row r="31" spans="1:7" customFormat="1" ht="12.75" x14ac:dyDescent="0.2">
      <c r="B31" s="50" t="s">
        <v>139</v>
      </c>
    </row>
    <row r="32" spans="1:7" s="20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57" t="s">
        <v>425</v>
      </c>
      <c r="B1" s="60"/>
      <c r="C1" s="646" t="s">
        <v>109</v>
      </c>
      <c r="D1" s="646"/>
      <c r="E1" s="73"/>
    </row>
    <row r="2" spans="1:5" s="6" customFormat="1" x14ac:dyDescent="0.3">
      <c r="A2" s="57" t="s">
        <v>422</v>
      </c>
      <c r="B2" s="60"/>
      <c r="C2" s="643" t="str">
        <f>'ფორმა N1'!L2</f>
        <v>01/01/2019-31/12/2019</v>
      </c>
      <c r="D2" s="643"/>
      <c r="E2" s="73"/>
    </row>
    <row r="3" spans="1:5" s="6" customFormat="1" x14ac:dyDescent="0.3">
      <c r="A3" s="59" t="s">
        <v>140</v>
      </c>
      <c r="B3" s="57"/>
      <c r="C3" s="127"/>
      <c r="D3" s="127"/>
      <c r="E3" s="73"/>
    </row>
    <row r="4" spans="1:5" s="6" customFormat="1" x14ac:dyDescent="0.3">
      <c r="A4" s="59"/>
      <c r="B4" s="59"/>
      <c r="C4" s="127"/>
      <c r="D4" s="127"/>
      <c r="E4" s="73"/>
    </row>
    <row r="5" spans="1:5" x14ac:dyDescent="0.3">
      <c r="A5" s="60" t="str">
        <f>'ფორმა N2'!A4</f>
        <v>ანგარიშვალდებული პირის დასახელება:</v>
      </c>
      <c r="B5" s="60"/>
      <c r="C5" s="59"/>
      <c r="D5" s="59"/>
      <c r="E5" s="74"/>
    </row>
    <row r="6" spans="1:5" x14ac:dyDescent="0.3">
      <c r="A6" s="352" t="str">
        <f>'ფორმა N1'!A5</f>
        <v>მპგ "მოძრაობა თავისუფალი საქართველოსთვის"</v>
      </c>
      <c r="B6" s="63"/>
      <c r="C6" s="64"/>
      <c r="D6" s="64"/>
      <c r="E6" s="74"/>
    </row>
    <row r="7" spans="1:5" x14ac:dyDescent="0.3">
      <c r="A7" s="60"/>
      <c r="B7" s="60"/>
      <c r="C7" s="59"/>
      <c r="D7" s="59"/>
      <c r="E7" s="74"/>
    </row>
    <row r="8" spans="1:5" s="6" customFormat="1" x14ac:dyDescent="0.3">
      <c r="A8" s="126"/>
      <c r="B8" s="126"/>
      <c r="C8" s="61"/>
      <c r="D8" s="61"/>
      <c r="E8" s="73"/>
    </row>
    <row r="9" spans="1:5" s="6" customFormat="1" ht="30" x14ac:dyDescent="0.3">
      <c r="A9" s="71" t="s">
        <v>64</v>
      </c>
      <c r="B9" s="71" t="s">
        <v>319</v>
      </c>
      <c r="C9" s="62" t="s">
        <v>10</v>
      </c>
      <c r="D9" s="62" t="s">
        <v>9</v>
      </c>
      <c r="E9" s="73"/>
    </row>
    <row r="10" spans="1:5" s="9" customFormat="1" ht="18" x14ac:dyDescent="0.2">
      <c r="A10" s="80" t="s">
        <v>292</v>
      </c>
      <c r="B10" s="80"/>
      <c r="C10" s="4"/>
      <c r="D10" s="4"/>
      <c r="E10" s="75"/>
    </row>
    <row r="11" spans="1:5" s="10" customFormat="1" x14ac:dyDescent="0.2">
      <c r="A11" s="80" t="s">
        <v>293</v>
      </c>
      <c r="B11" s="80"/>
      <c r="C11" s="4"/>
      <c r="D11" s="4"/>
      <c r="E11" s="76"/>
    </row>
    <row r="12" spans="1:5" s="10" customFormat="1" x14ac:dyDescent="0.2">
      <c r="A12" s="80" t="s">
        <v>294</v>
      </c>
      <c r="B12" s="69"/>
      <c r="C12" s="4"/>
      <c r="D12" s="4"/>
      <c r="E12" s="76"/>
    </row>
    <row r="13" spans="1:5" s="10" customFormat="1" x14ac:dyDescent="0.2">
      <c r="A13" s="69" t="s">
        <v>273</v>
      </c>
      <c r="B13" s="69"/>
      <c r="C13" s="4"/>
      <c r="D13" s="4"/>
      <c r="E13" s="76"/>
    </row>
    <row r="14" spans="1:5" s="10" customFormat="1" x14ac:dyDescent="0.2">
      <c r="A14" s="69" t="s">
        <v>273</v>
      </c>
      <c r="B14" s="69"/>
      <c r="C14" s="4"/>
      <c r="D14" s="4"/>
      <c r="E14" s="76"/>
    </row>
    <row r="15" spans="1:5" s="10" customFormat="1" x14ac:dyDescent="0.2">
      <c r="A15" s="69" t="s">
        <v>273</v>
      </c>
      <c r="B15" s="69"/>
      <c r="C15" s="4"/>
      <c r="D15" s="4"/>
      <c r="E15" s="76"/>
    </row>
    <row r="16" spans="1:5" s="10" customFormat="1" x14ac:dyDescent="0.2">
      <c r="A16" s="69" t="s">
        <v>273</v>
      </c>
      <c r="B16" s="69"/>
      <c r="C16" s="4"/>
      <c r="D16" s="4"/>
      <c r="E16" s="76"/>
    </row>
    <row r="17" spans="1:9" x14ac:dyDescent="0.3">
      <c r="A17" s="81"/>
      <c r="B17" s="81" t="s">
        <v>321</v>
      </c>
      <c r="C17" s="68">
        <f>SUM(C10:C16)</f>
        <v>0</v>
      </c>
      <c r="D17" s="68">
        <f>SUM(D10:D16)</f>
        <v>0</v>
      </c>
      <c r="E17" s="78"/>
    </row>
    <row r="18" spans="1:9" x14ac:dyDescent="0.3">
      <c r="A18" s="37"/>
      <c r="B18" s="37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66"/>
    </row>
    <row r="22" spans="1:9" x14ac:dyDescent="0.3">
      <c r="A22" s="166" t="s">
        <v>383</v>
      </c>
    </row>
    <row r="23" spans="1:9" s="20" customFormat="1" ht="12.75" x14ac:dyDescent="0.2"/>
    <row r="24" spans="1:9" x14ac:dyDescent="0.3">
      <c r="A24" s="52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52"/>
      <c r="B27" s="52" t="s">
        <v>413</v>
      </c>
      <c r="D27" s="12"/>
      <c r="E27"/>
      <c r="F27"/>
      <c r="G27"/>
      <c r="H27"/>
      <c r="I27"/>
    </row>
    <row r="28" spans="1:9" x14ac:dyDescent="0.3">
      <c r="B28" s="2" t="s">
        <v>414</v>
      </c>
      <c r="D28" s="12"/>
      <c r="E28"/>
      <c r="F28"/>
      <c r="G28"/>
      <c r="H28"/>
      <c r="I28"/>
    </row>
    <row r="29" spans="1:9" customFormat="1" ht="12.75" x14ac:dyDescent="0.2">
      <c r="A29" s="50"/>
      <c r="B29" s="50" t="s">
        <v>139</v>
      </c>
    </row>
    <row r="30" spans="1:9" s="20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D93"/>
  <sheetViews>
    <sheetView showGridLines="0" view="pageBreakPreview" topLeftCell="A34" zoomScale="80" zoomScaleNormal="100" zoomScaleSheetLayoutView="80" workbookViewId="0">
      <selection activeCell="J55" sqref="J55"/>
    </sheetView>
  </sheetViews>
  <sheetFormatPr defaultRowHeight="15" x14ac:dyDescent="0.3"/>
  <cols>
    <col min="1" max="1" width="12.85546875" style="26" customWidth="1"/>
    <col min="2" max="2" width="59.85546875" style="25" customWidth="1"/>
    <col min="3" max="4" width="14.28515625" style="2" customWidth="1"/>
    <col min="5" max="16384" width="9.140625" style="2"/>
  </cols>
  <sheetData>
    <row r="1" spans="1:4" x14ac:dyDescent="0.3">
      <c r="A1" s="57" t="s">
        <v>224</v>
      </c>
      <c r="B1" s="99"/>
      <c r="C1" s="649" t="s">
        <v>198</v>
      </c>
      <c r="D1" s="649"/>
    </row>
    <row r="2" spans="1:4" x14ac:dyDescent="0.3">
      <c r="A2" s="59" t="s">
        <v>140</v>
      </c>
      <c r="B2" s="99"/>
      <c r="C2" s="643" t="str">
        <f>'ფორმა N1'!L2</f>
        <v>01/01/2019-31/12/2019</v>
      </c>
      <c r="D2" s="643"/>
    </row>
    <row r="3" spans="1:4" x14ac:dyDescent="0.3">
      <c r="A3" s="96"/>
      <c r="B3" s="99"/>
      <c r="C3" s="60"/>
      <c r="D3" s="60"/>
    </row>
    <row r="4" spans="1:4" x14ac:dyDescent="0.3">
      <c r="A4" s="59" t="str">
        <f>'ფორმა N2'!A4</f>
        <v>ანგარიშვალდებული პირის დასახელება:</v>
      </c>
      <c r="B4" s="59"/>
      <c r="C4" s="59"/>
      <c r="D4" s="59"/>
    </row>
    <row r="5" spans="1:4" x14ac:dyDescent="0.3">
      <c r="A5" s="97" t="str">
        <f>'ფორმა N1'!A5</f>
        <v>მპგ "მოძრაობა თავისუფალი საქართველოსთვის"</v>
      </c>
      <c r="B5" s="98"/>
      <c r="C5" s="98"/>
      <c r="D5" s="47"/>
    </row>
    <row r="6" spans="1:4" x14ac:dyDescent="0.3">
      <c r="A6" s="60"/>
      <c r="B6" s="59"/>
      <c r="C6" s="59"/>
      <c r="D6" s="59"/>
    </row>
    <row r="7" spans="1:4" x14ac:dyDescent="0.3">
      <c r="A7" s="95"/>
      <c r="B7" s="100"/>
      <c r="C7" s="101"/>
      <c r="D7" s="101"/>
    </row>
    <row r="8" spans="1:4" ht="45" x14ac:dyDescent="0.3">
      <c r="A8" s="102" t="s">
        <v>113</v>
      </c>
      <c r="B8" s="102" t="s">
        <v>190</v>
      </c>
      <c r="C8" s="102" t="s">
        <v>298</v>
      </c>
      <c r="D8" s="102" t="s">
        <v>252</v>
      </c>
    </row>
    <row r="9" spans="1:4" x14ac:dyDescent="0.3">
      <c r="A9" s="40"/>
      <c r="B9" s="470"/>
      <c r="C9" s="123"/>
      <c r="D9" s="123"/>
    </row>
    <row r="10" spans="1:4" x14ac:dyDescent="0.3">
      <c r="A10" s="41" t="s">
        <v>191</v>
      </c>
      <c r="B10" s="471"/>
      <c r="C10" s="603">
        <f>SUM(C11,C34)</f>
        <v>45731.180000000008</v>
      </c>
      <c r="D10" s="603">
        <f>SUM(D11,D34)</f>
        <v>30492.83</v>
      </c>
    </row>
    <row r="11" spans="1:4" x14ac:dyDescent="0.3">
      <c r="A11" s="42" t="s">
        <v>192</v>
      </c>
      <c r="B11" s="472"/>
      <c r="C11" s="67">
        <f>SUM(C12:C32)</f>
        <v>40597.130000000005</v>
      </c>
      <c r="D11" s="67">
        <f>SUM(D12:D32)</f>
        <v>11264.560000000001</v>
      </c>
    </row>
    <row r="12" spans="1:4" x14ac:dyDescent="0.3">
      <c r="A12" s="45">
        <v>1110</v>
      </c>
      <c r="B12" s="44" t="s">
        <v>142</v>
      </c>
      <c r="C12" s="367"/>
      <c r="D12" s="367"/>
    </row>
    <row r="13" spans="1:4" x14ac:dyDescent="0.3">
      <c r="A13" s="45">
        <v>1120</v>
      </c>
      <c r="B13" s="44" t="s">
        <v>143</v>
      </c>
      <c r="C13" s="367"/>
      <c r="D13" s="367"/>
    </row>
    <row r="14" spans="1:4" x14ac:dyDescent="0.3">
      <c r="A14" s="45">
        <v>1211</v>
      </c>
      <c r="B14" s="44" t="s">
        <v>144</v>
      </c>
      <c r="C14" s="609">
        <v>39144.480000000003</v>
      </c>
      <c r="D14" s="610">
        <v>9922.3700000000008</v>
      </c>
    </row>
    <row r="15" spans="1:4" x14ac:dyDescent="0.3">
      <c r="A15" s="45">
        <v>1212</v>
      </c>
      <c r="B15" s="44" t="s">
        <v>145</v>
      </c>
      <c r="C15" s="367"/>
      <c r="D15" s="367"/>
    </row>
    <row r="16" spans="1:4" x14ac:dyDescent="0.3">
      <c r="A16" s="45">
        <v>1213</v>
      </c>
      <c r="B16" s="44" t="s">
        <v>146</v>
      </c>
      <c r="C16" s="367"/>
      <c r="D16" s="367"/>
    </row>
    <row r="17" spans="1:4" x14ac:dyDescent="0.3">
      <c r="A17" s="45">
        <v>1214</v>
      </c>
      <c r="B17" s="44" t="s">
        <v>147</v>
      </c>
      <c r="C17" s="367"/>
      <c r="D17" s="367"/>
    </row>
    <row r="18" spans="1:4" x14ac:dyDescent="0.3">
      <c r="A18" s="45">
        <v>1215</v>
      </c>
      <c r="B18" s="44" t="s">
        <v>148</v>
      </c>
      <c r="C18" s="367"/>
      <c r="D18" s="367"/>
    </row>
    <row r="19" spans="1:4" x14ac:dyDescent="0.3">
      <c r="A19" s="45">
        <v>1300</v>
      </c>
      <c r="B19" s="44" t="s">
        <v>149</v>
      </c>
      <c r="C19" s="367"/>
      <c r="D19" s="367"/>
    </row>
    <row r="20" spans="1:4" x14ac:dyDescent="0.3">
      <c r="A20" s="45">
        <v>1410</v>
      </c>
      <c r="B20" s="44" t="s">
        <v>150</v>
      </c>
      <c r="C20" s="367">
        <v>173.64</v>
      </c>
      <c r="D20" s="367">
        <v>192.19</v>
      </c>
    </row>
    <row r="21" spans="1:4" x14ac:dyDescent="0.3">
      <c r="A21" s="45">
        <v>1421</v>
      </c>
      <c r="B21" s="44" t="s">
        <v>151</v>
      </c>
      <c r="C21" s="367"/>
      <c r="D21" s="367"/>
    </row>
    <row r="22" spans="1:4" x14ac:dyDescent="0.3">
      <c r="A22" s="45">
        <v>1422</v>
      </c>
      <c r="B22" s="44" t="s">
        <v>152</v>
      </c>
      <c r="C22" s="367"/>
      <c r="D22" s="367"/>
    </row>
    <row r="23" spans="1:4" x14ac:dyDescent="0.3">
      <c r="A23" s="45">
        <v>1423</v>
      </c>
      <c r="B23" s="44" t="s">
        <v>153</v>
      </c>
      <c r="C23" s="367"/>
      <c r="D23" s="367"/>
    </row>
    <row r="24" spans="1:4" x14ac:dyDescent="0.3">
      <c r="A24" s="45">
        <v>1431</v>
      </c>
      <c r="B24" s="44" t="s">
        <v>154</v>
      </c>
      <c r="C24" s="367"/>
      <c r="D24" s="367"/>
    </row>
    <row r="25" spans="1:4" x14ac:dyDescent="0.3">
      <c r="A25" s="45">
        <v>1432</v>
      </c>
      <c r="B25" s="44" t="s">
        <v>155</v>
      </c>
      <c r="C25" s="367"/>
      <c r="D25" s="367"/>
    </row>
    <row r="26" spans="1:4" s="421" customFormat="1" x14ac:dyDescent="0.3">
      <c r="A26" s="45">
        <v>1433</v>
      </c>
      <c r="B26" s="44" t="s">
        <v>156</v>
      </c>
      <c r="C26" s="367">
        <v>1279.01</v>
      </c>
      <c r="D26" s="367">
        <v>1150</v>
      </c>
    </row>
    <row r="27" spans="1:4" x14ac:dyDescent="0.3">
      <c r="A27" s="45">
        <v>1441</v>
      </c>
      <c r="B27" s="44" t="s">
        <v>157</v>
      </c>
      <c r="C27" s="367"/>
      <c r="D27" s="367"/>
    </row>
    <row r="28" spans="1:4" x14ac:dyDescent="0.3">
      <c r="A28" s="45">
        <v>1442</v>
      </c>
      <c r="B28" s="44" t="s">
        <v>158</v>
      </c>
      <c r="C28" s="367"/>
      <c r="D28" s="367"/>
    </row>
    <row r="29" spans="1:4" x14ac:dyDescent="0.3">
      <c r="A29" s="45">
        <v>1443</v>
      </c>
      <c r="B29" s="44" t="s">
        <v>159</v>
      </c>
      <c r="C29" s="367"/>
      <c r="D29" s="367"/>
    </row>
    <row r="30" spans="1:4" x14ac:dyDescent="0.3">
      <c r="A30" s="45">
        <v>1444</v>
      </c>
      <c r="B30" s="44" t="s">
        <v>160</v>
      </c>
      <c r="C30" s="367"/>
      <c r="D30" s="367"/>
    </row>
    <row r="31" spans="1:4" x14ac:dyDescent="0.3">
      <c r="A31" s="45">
        <v>1445</v>
      </c>
      <c r="B31" s="44" t="s">
        <v>161</v>
      </c>
      <c r="C31" s="367"/>
      <c r="D31" s="367"/>
    </row>
    <row r="32" spans="1:4" x14ac:dyDescent="0.3">
      <c r="A32" s="45">
        <v>1446</v>
      </c>
      <c r="B32" s="44" t="s">
        <v>162</v>
      </c>
      <c r="C32" s="367"/>
      <c r="D32" s="367"/>
    </row>
    <row r="33" spans="1:4" x14ac:dyDescent="0.3">
      <c r="A33" s="27"/>
      <c r="C33" s="24"/>
      <c r="D33" s="24"/>
    </row>
    <row r="34" spans="1:4" x14ac:dyDescent="0.3">
      <c r="A34" s="46" t="s">
        <v>193</v>
      </c>
      <c r="B34" s="44"/>
      <c r="C34" s="67">
        <f>SUM(C35:C42)</f>
        <v>5134.05</v>
      </c>
      <c r="D34" s="67">
        <f>SUM(D35:D42)</f>
        <v>19228.27</v>
      </c>
    </row>
    <row r="35" spans="1:4" x14ac:dyDescent="0.3">
      <c r="A35" s="45">
        <v>2110</v>
      </c>
      <c r="B35" s="44" t="s">
        <v>100</v>
      </c>
      <c r="C35" s="367"/>
      <c r="D35" s="367"/>
    </row>
    <row r="36" spans="1:4" x14ac:dyDescent="0.3">
      <c r="A36" s="45">
        <v>2120</v>
      </c>
      <c r="B36" s="44" t="s">
        <v>163</v>
      </c>
      <c r="C36" s="367"/>
      <c r="D36" s="367"/>
    </row>
    <row r="37" spans="1:4" s="421" customFormat="1" x14ac:dyDescent="0.3">
      <c r="A37" s="45">
        <v>2130</v>
      </c>
      <c r="B37" s="44" t="s">
        <v>101</v>
      </c>
      <c r="C37" s="367">
        <v>882.99</v>
      </c>
      <c r="D37" s="367">
        <v>6297.42</v>
      </c>
    </row>
    <row r="38" spans="1:4" x14ac:dyDescent="0.3">
      <c r="A38" s="45">
        <v>2140</v>
      </c>
      <c r="B38" s="44" t="s">
        <v>389</v>
      </c>
      <c r="C38" s="367"/>
      <c r="D38" s="367"/>
    </row>
    <row r="39" spans="1:4" x14ac:dyDescent="0.3">
      <c r="A39" s="45">
        <v>2150</v>
      </c>
      <c r="B39" s="44" t="s">
        <v>393</v>
      </c>
      <c r="C39" s="367"/>
      <c r="D39" s="367"/>
    </row>
    <row r="40" spans="1:4" s="421" customFormat="1" x14ac:dyDescent="0.3">
      <c r="A40" s="45">
        <v>2220</v>
      </c>
      <c r="B40" s="44" t="s">
        <v>102</v>
      </c>
      <c r="C40" s="367">
        <v>4251.0600000000004</v>
      </c>
      <c r="D40" s="367">
        <v>12930.85</v>
      </c>
    </row>
    <row r="41" spans="1:4" x14ac:dyDescent="0.3">
      <c r="A41" s="45">
        <v>2300</v>
      </c>
      <c r="B41" s="44" t="s">
        <v>164</v>
      </c>
      <c r="C41" s="367"/>
      <c r="D41" s="367"/>
    </row>
    <row r="42" spans="1:4" x14ac:dyDescent="0.3">
      <c r="A42" s="45">
        <v>2400</v>
      </c>
      <c r="B42" s="44" t="s">
        <v>165</v>
      </c>
      <c r="C42" s="367"/>
      <c r="D42" s="367"/>
    </row>
    <row r="43" spans="1:4" x14ac:dyDescent="0.3">
      <c r="A43" s="28"/>
      <c r="C43" s="24"/>
      <c r="D43" s="24"/>
    </row>
    <row r="44" spans="1:4" x14ac:dyDescent="0.3">
      <c r="A44" s="43" t="s">
        <v>197</v>
      </c>
      <c r="B44" s="44"/>
      <c r="C44" s="67">
        <f>SUM(C45,C64)</f>
        <v>45731.180000000008</v>
      </c>
      <c r="D44" s="67">
        <f>SUM(D45,D64)</f>
        <v>30492.83</v>
      </c>
    </row>
    <row r="45" spans="1:4" x14ac:dyDescent="0.3">
      <c r="A45" s="46" t="s">
        <v>194</v>
      </c>
      <c r="B45" s="44"/>
      <c r="C45" s="67">
        <f>SUM(C46:C61)</f>
        <v>2331.98</v>
      </c>
      <c r="D45" s="67">
        <f>SUM(D46:D61)</f>
        <v>2870.63</v>
      </c>
    </row>
    <row r="46" spans="1:4" x14ac:dyDescent="0.3">
      <c r="A46" s="45">
        <v>3100</v>
      </c>
      <c r="B46" s="44" t="s">
        <v>166</v>
      </c>
      <c r="C46" s="367"/>
      <c r="D46" s="367"/>
    </row>
    <row r="47" spans="1:4" s="421" customFormat="1" x14ac:dyDescent="0.3">
      <c r="A47" s="45">
        <v>3210</v>
      </c>
      <c r="B47" s="44" t="s">
        <v>167</v>
      </c>
      <c r="C47" s="367">
        <v>2331.98</v>
      </c>
      <c r="D47" s="367">
        <v>2870.63</v>
      </c>
    </row>
    <row r="48" spans="1:4" x14ac:dyDescent="0.3">
      <c r="A48" s="45">
        <v>3221</v>
      </c>
      <c r="B48" s="44" t="s">
        <v>168</v>
      </c>
      <c r="C48" s="367"/>
      <c r="D48" s="367"/>
    </row>
    <row r="49" spans="1:4" x14ac:dyDescent="0.3">
      <c r="A49" s="45">
        <v>3222</v>
      </c>
      <c r="B49" s="44" t="s">
        <v>169</v>
      </c>
      <c r="C49" s="367"/>
      <c r="D49" s="367"/>
    </row>
    <row r="50" spans="1:4" x14ac:dyDescent="0.3">
      <c r="A50" s="45">
        <v>3223</v>
      </c>
      <c r="B50" s="44" t="s">
        <v>170</v>
      </c>
      <c r="C50" s="367"/>
      <c r="D50" s="367"/>
    </row>
    <row r="51" spans="1:4" x14ac:dyDescent="0.3">
      <c r="A51" s="45">
        <v>3224</v>
      </c>
      <c r="B51" s="44" t="s">
        <v>171</v>
      </c>
      <c r="C51" s="367"/>
      <c r="D51" s="367"/>
    </row>
    <row r="52" spans="1:4" x14ac:dyDescent="0.3">
      <c r="A52" s="45">
        <v>3231</v>
      </c>
      <c r="B52" s="44" t="s">
        <v>172</v>
      </c>
      <c r="C52" s="367"/>
      <c r="D52" s="367"/>
    </row>
    <row r="53" spans="1:4" x14ac:dyDescent="0.3">
      <c r="A53" s="45">
        <v>3232</v>
      </c>
      <c r="B53" s="44" t="s">
        <v>173</v>
      </c>
      <c r="C53" s="367"/>
      <c r="D53" s="367"/>
    </row>
    <row r="54" spans="1:4" x14ac:dyDescent="0.3">
      <c r="A54" s="45">
        <v>3234</v>
      </c>
      <c r="B54" s="44" t="s">
        <v>174</v>
      </c>
      <c r="C54" s="367"/>
      <c r="D54" s="367"/>
    </row>
    <row r="55" spans="1:4" ht="30" x14ac:dyDescent="0.3">
      <c r="A55" s="45">
        <v>3236</v>
      </c>
      <c r="B55" s="44" t="s">
        <v>189</v>
      </c>
      <c r="C55" s="367"/>
      <c r="D55" s="367"/>
    </row>
    <row r="56" spans="1:4" ht="45" x14ac:dyDescent="0.3">
      <c r="A56" s="45">
        <v>3237</v>
      </c>
      <c r="B56" s="44" t="s">
        <v>175</v>
      </c>
      <c r="C56" s="367"/>
      <c r="D56" s="367"/>
    </row>
    <row r="57" spans="1:4" x14ac:dyDescent="0.3">
      <c r="A57" s="45">
        <v>3241</v>
      </c>
      <c r="B57" s="44" t="s">
        <v>176</v>
      </c>
      <c r="C57" s="367"/>
      <c r="D57" s="367"/>
    </row>
    <row r="58" spans="1:4" x14ac:dyDescent="0.3">
      <c r="A58" s="45">
        <v>3242</v>
      </c>
      <c r="B58" s="44" t="s">
        <v>177</v>
      </c>
      <c r="C58" s="367"/>
      <c r="D58" s="367"/>
    </row>
    <row r="59" spans="1:4" x14ac:dyDescent="0.3">
      <c r="A59" s="45">
        <v>3243</v>
      </c>
      <c r="B59" s="44" t="s">
        <v>178</v>
      </c>
      <c r="C59" s="367"/>
      <c r="D59" s="367"/>
    </row>
    <row r="60" spans="1:4" x14ac:dyDescent="0.3">
      <c r="A60" s="45">
        <v>3245</v>
      </c>
      <c r="B60" s="44" t="s">
        <v>179</v>
      </c>
      <c r="C60" s="367"/>
      <c r="D60" s="367"/>
    </row>
    <row r="61" spans="1:4" x14ac:dyDescent="0.3">
      <c r="A61" s="45">
        <v>3246</v>
      </c>
      <c r="B61" s="44" t="s">
        <v>180</v>
      </c>
      <c r="C61" s="367"/>
      <c r="D61" s="367"/>
    </row>
    <row r="62" spans="1:4" x14ac:dyDescent="0.3">
      <c r="A62" s="28"/>
      <c r="C62" s="24"/>
      <c r="D62" s="24"/>
    </row>
    <row r="63" spans="1:4" x14ac:dyDescent="0.3">
      <c r="A63" s="29"/>
      <c r="C63" s="24"/>
      <c r="D63" s="24"/>
    </row>
    <row r="64" spans="1:4" x14ac:dyDescent="0.3">
      <c r="A64" s="46" t="s">
        <v>195</v>
      </c>
      <c r="B64" s="44"/>
      <c r="C64" s="67">
        <f>SUM(C65:C67)</f>
        <v>43399.200000000004</v>
      </c>
      <c r="D64" s="67">
        <f>SUM(D65:D67)</f>
        <v>27622.2</v>
      </c>
    </row>
    <row r="65" spans="1:4" ht="19.5" customHeight="1" x14ac:dyDescent="0.3">
      <c r="A65" s="45">
        <v>5100</v>
      </c>
      <c r="B65" s="44" t="s">
        <v>250</v>
      </c>
      <c r="C65" s="367"/>
      <c r="D65" s="367"/>
    </row>
    <row r="66" spans="1:4" ht="18.75" customHeight="1" x14ac:dyDescent="0.3">
      <c r="A66" s="45">
        <v>5220</v>
      </c>
      <c r="B66" s="44" t="s">
        <v>402</v>
      </c>
      <c r="C66" s="367">
        <f>C10-C47</f>
        <v>43399.200000000004</v>
      </c>
      <c r="D66" s="367">
        <f>D10-D47</f>
        <v>27622.2</v>
      </c>
    </row>
    <row r="67" spans="1:4" x14ac:dyDescent="0.3">
      <c r="A67" s="45">
        <v>5230</v>
      </c>
      <c r="B67" s="44" t="s">
        <v>403</v>
      </c>
      <c r="C67" s="367"/>
      <c r="D67" s="367"/>
    </row>
    <row r="68" spans="1:4" x14ac:dyDescent="0.3">
      <c r="A68" s="28"/>
      <c r="C68" s="24"/>
      <c r="D68" s="24"/>
    </row>
    <row r="69" spans="1:4" x14ac:dyDescent="0.3">
      <c r="A69" s="24"/>
      <c r="C69" s="24"/>
      <c r="D69" s="24"/>
    </row>
    <row r="70" spans="1:4" x14ac:dyDescent="0.3">
      <c r="A70" s="43" t="s">
        <v>196</v>
      </c>
      <c r="B70" s="44"/>
      <c r="C70" s="367"/>
      <c r="D70" s="367"/>
    </row>
    <row r="71" spans="1:4" ht="30" x14ac:dyDescent="0.3">
      <c r="A71" s="45">
        <v>1</v>
      </c>
      <c r="B71" s="44" t="s">
        <v>181</v>
      </c>
      <c r="C71" s="367"/>
      <c r="D71" s="367"/>
    </row>
    <row r="72" spans="1:4" x14ac:dyDescent="0.3">
      <c r="A72" s="45">
        <v>2</v>
      </c>
      <c r="B72" s="44" t="s">
        <v>182</v>
      </c>
      <c r="C72" s="367"/>
      <c r="D72" s="367"/>
    </row>
    <row r="73" spans="1:4" x14ac:dyDescent="0.3">
      <c r="A73" s="45">
        <v>3</v>
      </c>
      <c r="B73" s="44" t="s">
        <v>183</v>
      </c>
      <c r="C73" s="367"/>
      <c r="D73" s="367"/>
    </row>
    <row r="74" spans="1:4" x14ac:dyDescent="0.3">
      <c r="A74" s="45">
        <v>4</v>
      </c>
      <c r="B74" s="44" t="s">
        <v>353</v>
      </c>
      <c r="C74" s="367"/>
      <c r="D74" s="367"/>
    </row>
    <row r="75" spans="1:4" x14ac:dyDescent="0.3">
      <c r="A75" s="45">
        <v>5</v>
      </c>
      <c r="B75" s="44" t="s">
        <v>184</v>
      </c>
      <c r="C75" s="367"/>
      <c r="D75" s="367"/>
    </row>
    <row r="76" spans="1:4" x14ac:dyDescent="0.3">
      <c r="A76" s="45">
        <v>6</v>
      </c>
      <c r="B76" s="44" t="s">
        <v>185</v>
      </c>
      <c r="C76" s="367"/>
      <c r="D76" s="367"/>
    </row>
    <row r="77" spans="1:4" x14ac:dyDescent="0.3">
      <c r="A77" s="45">
        <v>7</v>
      </c>
      <c r="B77" s="44" t="s">
        <v>186</v>
      </c>
      <c r="C77" s="367"/>
      <c r="D77" s="367"/>
    </row>
    <row r="78" spans="1:4" x14ac:dyDescent="0.3">
      <c r="A78" s="45">
        <v>8</v>
      </c>
      <c r="B78" s="44" t="s">
        <v>187</v>
      </c>
      <c r="C78" s="367"/>
      <c r="D78" s="367"/>
    </row>
    <row r="79" spans="1:4" x14ac:dyDescent="0.3">
      <c r="A79" s="45">
        <v>9</v>
      </c>
      <c r="B79" s="44" t="s">
        <v>188</v>
      </c>
      <c r="C79" s="8"/>
      <c r="D79" s="8"/>
    </row>
    <row r="83" spans="1:4" x14ac:dyDescent="0.3">
      <c r="A83" s="2"/>
      <c r="B83" s="2"/>
    </row>
    <row r="84" spans="1:4" x14ac:dyDescent="0.3">
      <c r="A84" s="52" t="s">
        <v>107</v>
      </c>
      <c r="B84" s="2"/>
    </row>
    <row r="85" spans="1:4" x14ac:dyDescent="0.3">
      <c r="A85" s="2"/>
      <c r="B85" s="2"/>
    </row>
    <row r="86" spans="1:4" x14ac:dyDescent="0.3">
      <c r="A86" s="2"/>
      <c r="B86" s="2"/>
      <c r="D86" s="12"/>
    </row>
    <row r="87" spans="1:4" x14ac:dyDescent="0.3">
      <c r="A87"/>
      <c r="B87" s="52" t="s">
        <v>413</v>
      </c>
      <c r="D87" s="12"/>
    </row>
    <row r="88" spans="1:4" x14ac:dyDescent="0.3">
      <c r="A88"/>
      <c r="B88" s="2" t="s">
        <v>414</v>
      </c>
      <c r="D88" s="12"/>
    </row>
    <row r="89" spans="1:4" customFormat="1" ht="12.75" x14ac:dyDescent="0.2">
      <c r="B89" s="50" t="s">
        <v>139</v>
      </c>
    </row>
    <row r="90" spans="1:4" customFormat="1" ht="12.75" x14ac:dyDescent="0.2"/>
    <row r="91" spans="1:4" customFormat="1" ht="12.75" x14ac:dyDescent="0.2"/>
    <row r="92" spans="1:4" customFormat="1" ht="12.75" x14ac:dyDescent="0.2"/>
    <row r="93" spans="1:4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K25"/>
  <sheetViews>
    <sheetView showGridLines="0" view="pageBreakPreview" zoomScale="80" zoomScaleNormal="100" zoomScaleSheetLayoutView="80" workbookViewId="0">
      <selection activeCell="F18" sqref="F18"/>
    </sheetView>
  </sheetViews>
  <sheetFormatPr defaultRowHeight="15" x14ac:dyDescent="0.3"/>
  <cols>
    <col min="1" max="1" width="4.85546875" style="2" customWidth="1"/>
    <col min="2" max="2" width="28.7109375" style="2" customWidth="1"/>
    <col min="3" max="3" width="27.140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57" t="s">
        <v>419</v>
      </c>
      <c r="B1" s="59"/>
      <c r="C1" s="59"/>
      <c r="D1" s="59"/>
      <c r="E1" s="59"/>
      <c r="F1" s="59"/>
      <c r="G1" s="59"/>
      <c r="H1" s="59"/>
      <c r="I1" s="646" t="s">
        <v>109</v>
      </c>
      <c r="J1" s="646"/>
      <c r="K1" s="86"/>
    </row>
    <row r="2" spans="1:11" x14ac:dyDescent="0.3">
      <c r="A2" s="59" t="s">
        <v>140</v>
      </c>
      <c r="B2" s="59"/>
      <c r="C2" s="59"/>
      <c r="D2" s="59"/>
      <c r="E2" s="59"/>
      <c r="F2" s="59"/>
      <c r="G2" s="59"/>
      <c r="H2" s="59"/>
      <c r="I2" s="643" t="str">
        <f>'ფორმა N1'!L2</f>
        <v>01/01/2019-31/12/2019</v>
      </c>
      <c r="J2" s="644"/>
      <c r="K2" s="86"/>
    </row>
    <row r="3" spans="1:11" x14ac:dyDescent="0.3">
      <c r="A3" s="59"/>
      <c r="B3" s="59"/>
      <c r="C3" s="59"/>
      <c r="D3" s="59"/>
      <c r="E3" s="59"/>
      <c r="F3" s="59"/>
      <c r="G3" s="59"/>
      <c r="H3" s="59"/>
      <c r="I3" s="58"/>
      <c r="J3" s="58"/>
      <c r="K3" s="86"/>
    </row>
    <row r="4" spans="1:11" x14ac:dyDescent="0.3">
      <c r="A4" s="59" t="str">
        <f>'ფორმა N2'!A4</f>
        <v>ანგარიშვალდებული პირის დასახელება:</v>
      </c>
      <c r="B4" s="59"/>
      <c r="C4" s="59"/>
      <c r="D4" s="59"/>
      <c r="E4" s="59"/>
      <c r="F4" s="103"/>
      <c r="G4" s="59"/>
      <c r="H4" s="59"/>
      <c r="I4" s="59"/>
      <c r="J4" s="59"/>
      <c r="K4" s="86"/>
    </row>
    <row r="5" spans="1:11" x14ac:dyDescent="0.3">
      <c r="A5" s="174" t="str">
        <f>'ფორმა N1'!A5</f>
        <v>მპგ "მოძრაობა თავისუფალი საქართველოსთვის"</v>
      </c>
      <c r="B5" s="296"/>
      <c r="C5" s="296"/>
      <c r="D5" s="296"/>
      <c r="E5" s="296"/>
      <c r="F5" s="297"/>
      <c r="G5" s="296"/>
      <c r="H5" s="296"/>
      <c r="I5" s="296"/>
      <c r="J5" s="296"/>
      <c r="K5" s="86"/>
    </row>
    <row r="6" spans="1:11" x14ac:dyDescent="0.3">
      <c r="A6" s="60"/>
      <c r="B6" s="60"/>
      <c r="C6" s="59"/>
      <c r="D6" s="59"/>
      <c r="E6" s="59"/>
      <c r="F6" s="103"/>
      <c r="G6" s="59"/>
      <c r="H6" s="59"/>
      <c r="I6" s="59"/>
      <c r="J6" s="59"/>
      <c r="K6" s="86"/>
    </row>
    <row r="7" spans="1:11" x14ac:dyDescent="0.3">
      <c r="A7" s="104"/>
      <c r="B7" s="101"/>
      <c r="C7" s="101"/>
      <c r="D7" s="101"/>
      <c r="E7" s="101"/>
      <c r="F7" s="101"/>
      <c r="G7" s="101"/>
      <c r="H7" s="101"/>
      <c r="I7" s="101"/>
      <c r="J7" s="101"/>
      <c r="K7" s="86"/>
    </row>
    <row r="8" spans="1:11" s="24" customFormat="1" ht="45" x14ac:dyDescent="0.3">
      <c r="A8" s="106" t="s">
        <v>64</v>
      </c>
      <c r="B8" s="106" t="s">
        <v>111</v>
      </c>
      <c r="C8" s="107" t="s">
        <v>113</v>
      </c>
      <c r="D8" s="107" t="s">
        <v>270</v>
      </c>
      <c r="E8" s="107" t="s">
        <v>112</v>
      </c>
      <c r="F8" s="105" t="s">
        <v>251</v>
      </c>
      <c r="G8" s="105" t="s">
        <v>289</v>
      </c>
      <c r="H8" s="105" t="s">
        <v>290</v>
      </c>
      <c r="I8" s="105" t="s">
        <v>252</v>
      </c>
      <c r="J8" s="108" t="s">
        <v>114</v>
      </c>
      <c r="K8" s="86"/>
    </row>
    <row r="9" spans="1:11" s="24" customFormat="1" x14ac:dyDescent="0.3">
      <c r="A9" s="124">
        <v>1</v>
      </c>
      <c r="B9" s="124">
        <v>2</v>
      </c>
      <c r="C9" s="125">
        <v>3</v>
      </c>
      <c r="D9" s="125">
        <v>4</v>
      </c>
      <c r="E9" s="125">
        <v>5</v>
      </c>
      <c r="F9" s="125">
        <v>6</v>
      </c>
      <c r="G9" s="125">
        <v>7</v>
      </c>
      <c r="H9" s="125">
        <v>8</v>
      </c>
      <c r="I9" s="125">
        <v>9</v>
      </c>
      <c r="J9" s="125">
        <v>10</v>
      </c>
      <c r="K9" s="86"/>
    </row>
    <row r="10" spans="1:11" s="481" customFormat="1" ht="36" customHeight="1" x14ac:dyDescent="0.2">
      <c r="A10" s="482">
        <v>1</v>
      </c>
      <c r="B10" s="604" t="s">
        <v>519</v>
      </c>
      <c r="C10" s="605" t="s">
        <v>655</v>
      </c>
      <c r="D10" s="606" t="s">
        <v>221</v>
      </c>
      <c r="E10" s="607">
        <v>42972</v>
      </c>
      <c r="F10" s="608" t="s">
        <v>956</v>
      </c>
      <c r="G10" s="483">
        <v>722729.4</v>
      </c>
      <c r="H10" s="483">
        <v>751951.51</v>
      </c>
      <c r="I10" s="608" t="s">
        <v>957</v>
      </c>
      <c r="J10" s="484"/>
    </row>
    <row r="11" spans="1:11" x14ac:dyDescent="0.3">
      <c r="A11" s="85"/>
      <c r="B11" s="85"/>
      <c r="C11" s="85"/>
      <c r="D11" s="85"/>
      <c r="E11" s="85"/>
      <c r="F11" s="85"/>
      <c r="G11" s="85"/>
      <c r="H11" s="85"/>
      <c r="I11" s="85"/>
      <c r="J11" s="85"/>
    </row>
    <row r="12" spans="1:11" x14ac:dyDescent="0.3">
      <c r="A12" s="85"/>
      <c r="B12" s="85"/>
      <c r="C12" s="85"/>
      <c r="D12" s="85"/>
      <c r="E12" s="85"/>
      <c r="F12" s="85"/>
      <c r="G12" s="85"/>
      <c r="H12" s="85"/>
      <c r="I12" s="85"/>
      <c r="J12" s="85"/>
    </row>
    <row r="13" spans="1:11" x14ac:dyDescent="0.3">
      <c r="A13" s="85"/>
      <c r="B13" s="85"/>
      <c r="C13" s="85"/>
      <c r="D13" s="85"/>
      <c r="E13" s="85"/>
      <c r="F13" s="85"/>
      <c r="G13" s="85"/>
      <c r="H13" s="85"/>
      <c r="I13" s="85"/>
      <c r="J13" s="85"/>
    </row>
    <row r="14" spans="1:11" x14ac:dyDescent="0.3">
      <c r="A14" s="85"/>
      <c r="B14" s="85"/>
      <c r="C14" s="85"/>
      <c r="D14" s="85"/>
      <c r="E14" s="85"/>
      <c r="F14" s="85"/>
      <c r="G14" s="85"/>
      <c r="H14" s="85"/>
      <c r="I14" s="85"/>
      <c r="J14" s="85"/>
    </row>
    <row r="15" spans="1:11" x14ac:dyDescent="0.3">
      <c r="A15" s="85"/>
      <c r="B15" s="183" t="s">
        <v>107</v>
      </c>
      <c r="C15" s="85"/>
      <c r="D15" s="85"/>
      <c r="E15" s="85"/>
      <c r="F15" s="184"/>
      <c r="G15" s="85"/>
      <c r="H15" s="85"/>
      <c r="I15" s="85"/>
      <c r="J15" s="85"/>
    </row>
    <row r="16" spans="1:11" x14ac:dyDescent="0.3">
      <c r="A16" s="85"/>
      <c r="B16" s="85"/>
      <c r="C16" s="85"/>
      <c r="D16" s="85"/>
      <c r="E16" s="85"/>
      <c r="F16" s="83"/>
      <c r="G16" s="83"/>
      <c r="H16" s="83"/>
      <c r="I16" s="83"/>
      <c r="J16" s="83"/>
    </row>
    <row r="17" spans="1:10" x14ac:dyDescent="0.3">
      <c r="A17" s="85"/>
      <c r="B17" s="85"/>
      <c r="C17" s="209"/>
      <c r="D17" s="85"/>
      <c r="E17" s="85"/>
      <c r="F17" s="209"/>
      <c r="G17" s="210"/>
      <c r="H17" s="210"/>
      <c r="I17" s="83"/>
      <c r="J17" s="83"/>
    </row>
    <row r="18" spans="1:10" x14ac:dyDescent="0.3">
      <c r="A18" s="83"/>
      <c r="B18" s="85"/>
      <c r="C18" s="185" t="s">
        <v>263</v>
      </c>
      <c r="D18" s="185"/>
      <c r="E18" s="85"/>
      <c r="F18" s="85" t="s">
        <v>268</v>
      </c>
      <c r="G18" s="83"/>
      <c r="H18" s="83"/>
      <c r="I18" s="83"/>
      <c r="J18" s="83"/>
    </row>
    <row r="19" spans="1:10" x14ac:dyDescent="0.3">
      <c r="A19" s="83"/>
      <c r="B19" s="85"/>
      <c r="C19" s="186" t="s">
        <v>139</v>
      </c>
      <c r="D19" s="85"/>
      <c r="E19" s="85"/>
      <c r="F19" s="85" t="s">
        <v>264</v>
      </c>
      <c r="G19" s="83"/>
      <c r="H19" s="83"/>
      <c r="I19" s="83"/>
      <c r="J19" s="83"/>
    </row>
    <row r="20" spans="1:10" customFormat="1" x14ac:dyDescent="0.3">
      <c r="A20" s="83"/>
      <c r="B20" s="85"/>
      <c r="C20" s="85"/>
      <c r="D20" s="186"/>
      <c r="E20" s="83"/>
      <c r="F20" s="83"/>
      <c r="G20" s="83"/>
      <c r="H20" s="83"/>
      <c r="I20" s="83"/>
      <c r="J20" s="83"/>
    </row>
    <row r="21" spans="1:10" customFormat="1" ht="12.75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</dataValidations>
  <printOptions gridLines="1"/>
  <pageMargins left="0.25" right="0.25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D45"/>
  <sheetViews>
    <sheetView showGridLines="0" view="pageBreakPreview" topLeftCell="A25" zoomScale="80" zoomScaleNormal="100" zoomScaleSheetLayoutView="80" workbookViewId="0">
      <selection activeCell="F29" sqref="F29"/>
    </sheetView>
  </sheetViews>
  <sheetFormatPr defaultRowHeight="15" x14ac:dyDescent="0.3"/>
  <cols>
    <col min="1" max="1" width="16.28515625" style="24" customWidth="1"/>
    <col min="2" max="2" width="68.7109375" style="24" customWidth="1"/>
    <col min="3" max="3" width="16.140625" style="24" customWidth="1"/>
    <col min="4" max="4" width="16.28515625" style="24" customWidth="1"/>
    <col min="5" max="16384" width="9.140625" style="24"/>
  </cols>
  <sheetData>
    <row r="1" spans="1:4" x14ac:dyDescent="0.3">
      <c r="A1" s="359" t="s">
        <v>296</v>
      </c>
      <c r="B1" s="47"/>
      <c r="C1" s="645" t="s">
        <v>109</v>
      </c>
      <c r="D1" s="645"/>
    </row>
    <row r="2" spans="1:4" x14ac:dyDescent="0.3">
      <c r="A2" s="47" t="s">
        <v>140</v>
      </c>
      <c r="B2" s="47"/>
      <c r="C2" s="643" t="str">
        <f>'ფორმა N1'!L2</f>
        <v>01/01/2019-31/12/2019</v>
      </c>
      <c r="D2" s="644"/>
    </row>
    <row r="3" spans="1:4" x14ac:dyDescent="0.3">
      <c r="A3" s="359"/>
      <c r="B3" s="47"/>
      <c r="C3" s="355"/>
      <c r="D3" s="355"/>
    </row>
    <row r="4" spans="1:4" x14ac:dyDescent="0.3">
      <c r="A4" s="98" t="s">
        <v>269</v>
      </c>
      <c r="B4" s="360"/>
      <c r="C4" s="361"/>
      <c r="D4" s="47"/>
    </row>
    <row r="5" spans="1:4" x14ac:dyDescent="0.3">
      <c r="A5" s="97" t="str">
        <f>'ფორმა N1'!A5</f>
        <v>მპგ "მოძრაობა თავისუფალი საქართველოსთვის"</v>
      </c>
      <c r="B5" s="91"/>
      <c r="C5" s="91"/>
    </row>
    <row r="6" spans="1:4" x14ac:dyDescent="0.3">
      <c r="A6" s="91"/>
      <c r="B6" s="91"/>
      <c r="C6" s="91"/>
    </row>
    <row r="7" spans="1:4" x14ac:dyDescent="0.3">
      <c r="A7" s="47"/>
      <c r="B7" s="47"/>
      <c r="C7" s="47"/>
      <c r="D7" s="47"/>
    </row>
    <row r="8" spans="1:4" s="364" customFormat="1" ht="30" x14ac:dyDescent="0.3">
      <c r="A8" s="362" t="s">
        <v>64</v>
      </c>
      <c r="B8" s="363" t="s">
        <v>244</v>
      </c>
      <c r="C8" s="363" t="s">
        <v>66</v>
      </c>
      <c r="D8" s="363" t="s">
        <v>67</v>
      </c>
    </row>
    <row r="9" spans="1:4" s="366" customFormat="1" ht="18.75" customHeight="1" x14ac:dyDescent="0.3">
      <c r="A9" s="189">
        <v>1</v>
      </c>
      <c r="B9" s="189" t="s">
        <v>65</v>
      </c>
      <c r="C9" s="365">
        <f>SUM(C10,C26)</f>
        <v>473966.31999999995</v>
      </c>
      <c r="D9" s="365">
        <f>SUM(D10,D26)</f>
        <v>426150.40000000002</v>
      </c>
    </row>
    <row r="10" spans="1:4" s="366" customFormat="1" ht="18.75" customHeight="1" x14ac:dyDescent="0.3">
      <c r="A10" s="69">
        <v>1.1000000000000001</v>
      </c>
      <c r="B10" s="69" t="s">
        <v>80</v>
      </c>
      <c r="C10" s="365">
        <f>SUM(C11,C12,C16,C19,C25,C26)</f>
        <v>448126.66</v>
      </c>
      <c r="D10" s="365">
        <f>SUM(D11,D12,D16,D19,D24,D25)</f>
        <v>426150.40000000002</v>
      </c>
    </row>
    <row r="11" spans="1:4" s="368" customFormat="1" ht="18.75" customHeight="1" x14ac:dyDescent="0.3">
      <c r="A11" s="70" t="s">
        <v>30</v>
      </c>
      <c r="B11" s="70" t="s">
        <v>79</v>
      </c>
      <c r="C11" s="367"/>
      <c r="D11" s="367"/>
    </row>
    <row r="12" spans="1:4" s="370" customFormat="1" ht="18.75" customHeight="1" x14ac:dyDescent="0.3">
      <c r="A12" s="70" t="s">
        <v>31</v>
      </c>
      <c r="B12" s="70" t="s">
        <v>302</v>
      </c>
      <c r="C12" s="369">
        <f>SUM(C14:C15)</f>
        <v>0</v>
      </c>
      <c r="D12" s="369">
        <f>SUM(D14:D15)</f>
        <v>0</v>
      </c>
    </row>
    <row r="13" spans="1:4" s="371" customFormat="1" ht="18.75" customHeight="1" x14ac:dyDescent="0.3">
      <c r="A13" s="79" t="s">
        <v>81</v>
      </c>
      <c r="B13" s="79" t="s">
        <v>305</v>
      </c>
      <c r="C13" s="367"/>
      <c r="D13" s="367"/>
    </row>
    <row r="14" spans="1:4" s="371" customFormat="1" ht="18.75" customHeight="1" x14ac:dyDescent="0.3">
      <c r="A14" s="79" t="s">
        <v>469</v>
      </c>
      <c r="B14" s="79" t="s">
        <v>468</v>
      </c>
      <c r="C14" s="367"/>
      <c r="D14" s="367"/>
    </row>
    <row r="15" spans="1:4" s="371" customFormat="1" x14ac:dyDescent="0.3">
      <c r="A15" s="79" t="s">
        <v>470</v>
      </c>
      <c r="B15" s="79" t="s">
        <v>97</v>
      </c>
      <c r="C15" s="367"/>
      <c r="D15" s="367"/>
    </row>
    <row r="16" spans="1:4" s="371" customFormat="1" ht="18.75" customHeight="1" x14ac:dyDescent="0.3">
      <c r="A16" s="70" t="s">
        <v>82</v>
      </c>
      <c r="B16" s="70" t="s">
        <v>83</v>
      </c>
      <c r="C16" s="369">
        <f>SUM(C17:C18)</f>
        <v>422287</v>
      </c>
      <c r="D16" s="369">
        <f>SUM(D17:D18)</f>
        <v>422287</v>
      </c>
    </row>
    <row r="17" spans="1:4" s="371" customFormat="1" ht="18.75" customHeight="1" x14ac:dyDescent="0.2">
      <c r="A17" s="79" t="s">
        <v>84</v>
      </c>
      <c r="B17" s="79" t="s">
        <v>86</v>
      </c>
      <c r="C17" s="372">
        <v>338117</v>
      </c>
      <c r="D17" s="372">
        <v>338117</v>
      </c>
    </row>
    <row r="18" spans="1:4" s="371" customFormat="1" ht="30" x14ac:dyDescent="0.2">
      <c r="A18" s="79" t="s">
        <v>85</v>
      </c>
      <c r="B18" s="79" t="s">
        <v>110</v>
      </c>
      <c r="C18" s="372">
        <v>84170</v>
      </c>
      <c r="D18" s="372">
        <v>84170</v>
      </c>
    </row>
    <row r="19" spans="1:4" s="371" customFormat="1" ht="18.75" customHeight="1" x14ac:dyDescent="0.3">
      <c r="A19" s="70" t="s">
        <v>87</v>
      </c>
      <c r="B19" s="70" t="s">
        <v>395</v>
      </c>
      <c r="C19" s="369">
        <f>SUM(C20:C23)</f>
        <v>0</v>
      </c>
      <c r="D19" s="369">
        <f>SUM(D20:D23)</f>
        <v>0</v>
      </c>
    </row>
    <row r="20" spans="1:4" s="371" customFormat="1" ht="18.75" customHeight="1" x14ac:dyDescent="0.3">
      <c r="A20" s="79" t="s">
        <v>88</v>
      </c>
      <c r="B20" s="79" t="s">
        <v>89</v>
      </c>
      <c r="C20" s="367"/>
      <c r="D20" s="367"/>
    </row>
    <row r="21" spans="1:4" s="371" customFormat="1" ht="30" x14ac:dyDescent="0.3">
      <c r="A21" s="79" t="s">
        <v>92</v>
      </c>
      <c r="B21" s="79" t="s">
        <v>90</v>
      </c>
      <c r="C21" s="367"/>
      <c r="D21" s="367"/>
    </row>
    <row r="22" spans="1:4" s="371" customFormat="1" ht="18.75" customHeight="1" x14ac:dyDescent="0.3">
      <c r="A22" s="79" t="s">
        <v>93</v>
      </c>
      <c r="B22" s="79" t="s">
        <v>91</v>
      </c>
      <c r="C22" s="367"/>
      <c r="D22" s="367"/>
    </row>
    <row r="23" spans="1:4" s="371" customFormat="1" ht="18.75" customHeight="1" x14ac:dyDescent="0.3">
      <c r="A23" s="79" t="s">
        <v>94</v>
      </c>
      <c r="B23" s="79" t="s">
        <v>411</v>
      </c>
      <c r="C23" s="367"/>
      <c r="D23" s="367"/>
    </row>
    <row r="24" spans="1:4" s="371" customFormat="1" ht="18.75" customHeight="1" x14ac:dyDescent="0.3">
      <c r="A24" s="70" t="s">
        <v>95</v>
      </c>
      <c r="B24" s="70" t="s">
        <v>412</v>
      </c>
      <c r="C24" s="367"/>
      <c r="D24" s="367"/>
    </row>
    <row r="25" spans="1:4" s="371" customFormat="1" ht="18.75" customHeight="1" x14ac:dyDescent="0.3">
      <c r="A25" s="70" t="s">
        <v>246</v>
      </c>
      <c r="B25" s="70" t="s">
        <v>418</v>
      </c>
      <c r="C25" s="367">
        <v>0</v>
      </c>
      <c r="D25" s="367">
        <f>1863.4+2000</f>
        <v>3863.4</v>
      </c>
    </row>
    <row r="26" spans="1:4" ht="18.75" customHeight="1" x14ac:dyDescent="0.3">
      <c r="A26" s="69">
        <v>1.2</v>
      </c>
      <c r="B26" s="69" t="s">
        <v>96</v>
      </c>
      <c r="C26" s="365">
        <f>SUM(C27,C35)</f>
        <v>25839.66</v>
      </c>
      <c r="D26" s="365">
        <f>SUM(D27,D35)</f>
        <v>0</v>
      </c>
    </row>
    <row r="27" spans="1:4" ht="18.75" customHeight="1" x14ac:dyDescent="0.3">
      <c r="A27" s="70" t="s">
        <v>32</v>
      </c>
      <c r="B27" s="70" t="s">
        <v>305</v>
      </c>
      <c r="C27" s="369">
        <f>SUM(C28:C30)</f>
        <v>25839.66</v>
      </c>
      <c r="D27" s="369">
        <f>SUM(D28:D30)</f>
        <v>0</v>
      </c>
    </row>
    <row r="28" spans="1:4" ht="18.75" customHeight="1" x14ac:dyDescent="0.3">
      <c r="A28" s="191" t="s">
        <v>98</v>
      </c>
      <c r="B28" s="191" t="s">
        <v>303</v>
      </c>
      <c r="C28" s="367"/>
      <c r="D28" s="367"/>
    </row>
    <row r="29" spans="1:4" ht="18.75" customHeight="1" x14ac:dyDescent="0.3">
      <c r="A29" s="191" t="s">
        <v>99</v>
      </c>
      <c r="B29" s="191" t="s">
        <v>306</v>
      </c>
      <c r="C29" s="367">
        <v>25839.66</v>
      </c>
      <c r="D29" s="367">
        <v>0</v>
      </c>
    </row>
    <row r="30" spans="1:4" ht="18.75" customHeight="1" x14ac:dyDescent="0.3">
      <c r="A30" s="191" t="s">
        <v>420</v>
      </c>
      <c r="B30" s="191" t="s">
        <v>304</v>
      </c>
      <c r="C30" s="367"/>
      <c r="D30" s="367"/>
    </row>
    <row r="31" spans="1:4" ht="18.75" customHeight="1" x14ac:dyDescent="0.3">
      <c r="A31" s="70" t="s">
        <v>33</v>
      </c>
      <c r="B31" s="70" t="s">
        <v>468</v>
      </c>
      <c r="C31" s="369">
        <f>SUM(C32:C34)</f>
        <v>0</v>
      </c>
      <c r="D31" s="369">
        <f>SUM(D32:D34)</f>
        <v>0</v>
      </c>
    </row>
    <row r="32" spans="1:4" ht="18.75" customHeight="1" x14ac:dyDescent="0.3">
      <c r="A32" s="191" t="s">
        <v>12</v>
      </c>
      <c r="B32" s="191" t="s">
        <v>471</v>
      </c>
      <c r="C32" s="367"/>
      <c r="D32" s="367"/>
    </row>
    <row r="33" spans="1:4" ht="18.75" customHeight="1" x14ac:dyDescent="0.3">
      <c r="A33" s="191" t="s">
        <v>13</v>
      </c>
      <c r="B33" s="191" t="s">
        <v>472</v>
      </c>
      <c r="C33" s="367"/>
      <c r="D33" s="367"/>
    </row>
    <row r="34" spans="1:4" ht="18.75" customHeight="1" x14ac:dyDescent="0.3">
      <c r="A34" s="191" t="s">
        <v>276</v>
      </c>
      <c r="B34" s="191" t="s">
        <v>473</v>
      </c>
      <c r="C34" s="367"/>
      <c r="D34" s="367"/>
    </row>
    <row r="35" spans="1:4" ht="30" x14ac:dyDescent="0.3">
      <c r="A35" s="70" t="s">
        <v>34</v>
      </c>
      <c r="B35" s="202" t="s">
        <v>417</v>
      </c>
      <c r="C35" s="367"/>
      <c r="D35" s="367"/>
    </row>
    <row r="37" spans="1:4" x14ac:dyDescent="0.3">
      <c r="A37" s="47"/>
    </row>
    <row r="40" spans="1:4" x14ac:dyDescent="0.3">
      <c r="A40" s="373" t="s">
        <v>107</v>
      </c>
    </row>
    <row r="42" spans="1:4" x14ac:dyDescent="0.3">
      <c r="D42" s="91"/>
    </row>
    <row r="43" spans="1:4" x14ac:dyDescent="0.3">
      <c r="A43" s="90"/>
      <c r="B43" s="373" t="s">
        <v>266</v>
      </c>
      <c r="D43" s="91"/>
    </row>
    <row r="44" spans="1:4" x14ac:dyDescent="0.3">
      <c r="A44" s="90"/>
      <c r="B44" s="24" t="s">
        <v>265</v>
      </c>
      <c r="D44" s="91"/>
    </row>
    <row r="45" spans="1:4" s="90" customFormat="1" ht="12.75" x14ac:dyDescent="0.2">
      <c r="B45" s="374" t="s">
        <v>139</v>
      </c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7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3"/>
  <sheetViews>
    <sheetView view="pageBreakPreview" topLeftCell="B1" zoomScale="80" zoomScaleNormal="100" zoomScaleSheetLayoutView="80" workbookViewId="0">
      <selection activeCell="C14" sqref="C14"/>
    </sheetView>
  </sheetViews>
  <sheetFormatPr defaultRowHeight="15" x14ac:dyDescent="0.3"/>
  <cols>
    <col min="1" max="1" width="12" style="151" customWidth="1"/>
    <col min="2" max="2" width="13.28515625" style="151" customWidth="1"/>
    <col min="3" max="3" width="21.42578125" style="151" customWidth="1"/>
    <col min="4" max="4" width="17.85546875" style="151" customWidth="1"/>
    <col min="5" max="5" width="12.7109375" style="151" customWidth="1"/>
    <col min="6" max="6" width="36.85546875" style="151" customWidth="1"/>
    <col min="7" max="7" width="22.28515625" style="151" customWidth="1"/>
    <col min="8" max="8" width="0.5703125" style="151" customWidth="1"/>
    <col min="9" max="16384" width="9.140625" style="151"/>
  </cols>
  <sheetData>
    <row r="1" spans="1:8" x14ac:dyDescent="0.3">
      <c r="A1" s="57" t="s">
        <v>356</v>
      </c>
      <c r="B1" s="59"/>
      <c r="C1" s="59"/>
      <c r="D1" s="59"/>
      <c r="E1" s="59"/>
      <c r="F1" s="59"/>
      <c r="G1" s="130" t="s">
        <v>109</v>
      </c>
      <c r="H1" s="131"/>
    </row>
    <row r="2" spans="1:8" x14ac:dyDescent="0.3">
      <c r="A2" s="59" t="s">
        <v>140</v>
      </c>
      <c r="B2" s="59"/>
      <c r="C2" s="59"/>
      <c r="D2" s="59"/>
      <c r="E2" s="59"/>
      <c r="F2" s="59"/>
      <c r="G2" s="132" t="str">
        <f>'ფორმა N1'!L2</f>
        <v>01/01/2019-31/12/2019</v>
      </c>
      <c r="H2" s="131"/>
    </row>
    <row r="3" spans="1:8" x14ac:dyDescent="0.3">
      <c r="A3" s="59"/>
      <c r="B3" s="59"/>
      <c r="C3" s="59"/>
      <c r="D3" s="59"/>
      <c r="E3" s="59"/>
      <c r="F3" s="59"/>
      <c r="G3" s="84"/>
      <c r="H3" s="131"/>
    </row>
    <row r="4" spans="1:8" x14ac:dyDescent="0.3">
      <c r="A4" s="60" t="str">
        <f>'[3]ფორმა N2'!A4</f>
        <v>ანგარიშვალდებული პირის დასახელება:</v>
      </c>
      <c r="B4" s="59"/>
      <c r="C4" s="59"/>
      <c r="D4" s="59"/>
      <c r="E4" s="59"/>
      <c r="F4" s="59"/>
      <c r="G4" s="59"/>
      <c r="H4" s="85"/>
    </row>
    <row r="5" spans="1:8" x14ac:dyDescent="0.3">
      <c r="A5" s="174" t="str">
        <f>'ფორმა N1'!A5</f>
        <v>მპგ "მოძრაობა თავისუფალი საქართველოსთვის"</v>
      </c>
      <c r="B5" s="174"/>
      <c r="C5" s="174"/>
      <c r="D5" s="174"/>
      <c r="E5" s="174"/>
      <c r="F5" s="174"/>
      <c r="G5" s="174"/>
      <c r="H5" s="85"/>
    </row>
    <row r="6" spans="1:8" x14ac:dyDescent="0.3">
      <c r="A6" s="60"/>
      <c r="B6" s="59"/>
      <c r="C6" s="59"/>
      <c r="D6" s="59"/>
      <c r="E6" s="59"/>
      <c r="F6" s="59"/>
      <c r="G6" s="59"/>
      <c r="H6" s="85"/>
    </row>
    <row r="7" spans="1:8" x14ac:dyDescent="0.3">
      <c r="A7" s="59"/>
      <c r="B7" s="59"/>
      <c r="C7" s="59"/>
      <c r="D7" s="59"/>
      <c r="E7" s="59"/>
      <c r="F7" s="59"/>
      <c r="G7" s="59"/>
      <c r="H7" s="86"/>
    </row>
    <row r="8" spans="1:8" ht="45.75" customHeight="1" x14ac:dyDescent="0.3">
      <c r="A8" s="133" t="s">
        <v>307</v>
      </c>
      <c r="B8" s="133" t="s">
        <v>141</v>
      </c>
      <c r="C8" s="134" t="s">
        <v>354</v>
      </c>
      <c r="D8" s="134" t="s">
        <v>355</v>
      </c>
      <c r="E8" s="134" t="s">
        <v>270</v>
      </c>
      <c r="F8" s="133" t="s">
        <v>312</v>
      </c>
      <c r="G8" s="134" t="s">
        <v>308</v>
      </c>
      <c r="H8" s="86"/>
    </row>
    <row r="9" spans="1:8" x14ac:dyDescent="0.3">
      <c r="A9" s="135" t="s">
        <v>309</v>
      </c>
      <c r="B9" s="136"/>
      <c r="C9" s="137"/>
      <c r="D9" s="138"/>
      <c r="E9" s="138"/>
      <c r="F9" s="138"/>
      <c r="G9" s="139"/>
      <c r="H9" s="86"/>
    </row>
    <row r="10" spans="1:8" ht="30.75" customHeight="1" x14ac:dyDescent="0.3">
      <c r="A10" s="136">
        <v>1</v>
      </c>
      <c r="B10" s="122" t="s">
        <v>1086</v>
      </c>
      <c r="C10" s="140">
        <v>12711.2</v>
      </c>
      <c r="D10" s="140"/>
      <c r="E10" s="141"/>
      <c r="F10" s="141"/>
      <c r="G10" s="142">
        <f>IF(ISBLANK(B10),"",G9+C10-D10)</f>
        <v>12711.2</v>
      </c>
      <c r="H10" s="86"/>
    </row>
    <row r="11" spans="1:8" ht="30.75" customHeight="1" x14ac:dyDescent="0.3">
      <c r="A11" s="136">
        <v>2</v>
      </c>
      <c r="B11" s="122" t="s">
        <v>1087</v>
      </c>
      <c r="C11" s="140"/>
      <c r="D11" s="140">
        <v>12711.2</v>
      </c>
      <c r="E11" s="141"/>
      <c r="F11" s="141"/>
      <c r="G11" s="142">
        <f t="shared" ref="G11" si="0">IF(ISBLANK(B11),"",G10+C11-D11)</f>
        <v>0</v>
      </c>
      <c r="H11" s="86"/>
    </row>
    <row r="12" spans="1:8" ht="15.75" x14ac:dyDescent="0.3">
      <c r="A12" s="136">
        <v>3</v>
      </c>
      <c r="B12" s="122"/>
      <c r="C12" s="140"/>
      <c r="D12" s="141"/>
      <c r="E12" s="141"/>
      <c r="F12" s="141"/>
      <c r="G12" s="142" t="str">
        <f t="shared" ref="G12:G38" si="1">IF(ISBLANK(B12),"",G11+C12-D12)</f>
        <v/>
      </c>
      <c r="H12" s="86"/>
    </row>
    <row r="13" spans="1:8" ht="15.75" x14ac:dyDescent="0.3">
      <c r="A13" s="136">
        <v>4</v>
      </c>
      <c r="B13" s="122"/>
      <c r="C13" s="140"/>
      <c r="D13" s="141"/>
      <c r="E13" s="141"/>
      <c r="F13" s="141"/>
      <c r="G13" s="142" t="str">
        <f t="shared" si="1"/>
        <v/>
      </c>
      <c r="H13" s="86"/>
    </row>
    <row r="14" spans="1:8" ht="15.75" x14ac:dyDescent="0.3">
      <c r="A14" s="136">
        <v>5</v>
      </c>
      <c r="B14" s="122"/>
      <c r="C14" s="140"/>
      <c r="D14" s="141"/>
      <c r="E14" s="141"/>
      <c r="F14" s="141"/>
      <c r="G14" s="142" t="str">
        <f t="shared" si="1"/>
        <v/>
      </c>
      <c r="H14" s="86"/>
    </row>
    <row r="15" spans="1:8" ht="15.75" x14ac:dyDescent="0.3">
      <c r="A15" s="136">
        <v>6</v>
      </c>
      <c r="B15" s="122"/>
      <c r="C15" s="140"/>
      <c r="D15" s="141"/>
      <c r="E15" s="141"/>
      <c r="F15" s="141"/>
      <c r="G15" s="142" t="str">
        <f t="shared" si="1"/>
        <v/>
      </c>
      <c r="H15" s="86"/>
    </row>
    <row r="16" spans="1:8" ht="15.75" x14ac:dyDescent="0.3">
      <c r="A16" s="136">
        <v>7</v>
      </c>
      <c r="B16" s="122"/>
      <c r="C16" s="140"/>
      <c r="D16" s="141"/>
      <c r="E16" s="141"/>
      <c r="F16" s="141"/>
      <c r="G16" s="142" t="str">
        <f t="shared" si="1"/>
        <v/>
      </c>
      <c r="H16" s="86"/>
    </row>
    <row r="17" spans="1:8" ht="15.75" x14ac:dyDescent="0.3">
      <c r="A17" s="136">
        <v>8</v>
      </c>
      <c r="B17" s="122"/>
      <c r="C17" s="140"/>
      <c r="D17" s="141"/>
      <c r="E17" s="141"/>
      <c r="F17" s="141"/>
      <c r="G17" s="142" t="str">
        <f t="shared" si="1"/>
        <v/>
      </c>
      <c r="H17" s="86"/>
    </row>
    <row r="18" spans="1:8" ht="15.75" x14ac:dyDescent="0.3">
      <c r="A18" s="136">
        <v>9</v>
      </c>
      <c r="B18" s="122"/>
      <c r="C18" s="140"/>
      <c r="D18" s="141"/>
      <c r="E18" s="141"/>
      <c r="F18" s="141"/>
      <c r="G18" s="142" t="str">
        <f t="shared" si="1"/>
        <v/>
      </c>
      <c r="H18" s="86"/>
    </row>
    <row r="19" spans="1:8" ht="15.75" x14ac:dyDescent="0.3">
      <c r="A19" s="136">
        <v>10</v>
      </c>
      <c r="B19" s="122"/>
      <c r="C19" s="140"/>
      <c r="D19" s="141"/>
      <c r="E19" s="141"/>
      <c r="F19" s="141"/>
      <c r="G19" s="142" t="str">
        <f t="shared" si="1"/>
        <v/>
      </c>
      <c r="H19" s="86"/>
    </row>
    <row r="20" spans="1:8" ht="15.75" x14ac:dyDescent="0.3">
      <c r="A20" s="136">
        <v>11</v>
      </c>
      <c r="B20" s="122"/>
      <c r="C20" s="140"/>
      <c r="D20" s="141"/>
      <c r="E20" s="141"/>
      <c r="F20" s="141"/>
      <c r="G20" s="142" t="str">
        <f t="shared" si="1"/>
        <v/>
      </c>
      <c r="H20" s="86"/>
    </row>
    <row r="21" spans="1:8" ht="15.75" x14ac:dyDescent="0.3">
      <c r="A21" s="136">
        <v>12</v>
      </c>
      <c r="B21" s="122"/>
      <c r="C21" s="140"/>
      <c r="D21" s="141"/>
      <c r="E21" s="141"/>
      <c r="F21" s="141"/>
      <c r="G21" s="142" t="str">
        <f t="shared" si="1"/>
        <v/>
      </c>
      <c r="H21" s="86"/>
    </row>
    <row r="22" spans="1:8" ht="15.75" x14ac:dyDescent="0.3">
      <c r="A22" s="136">
        <v>13</v>
      </c>
      <c r="B22" s="122"/>
      <c r="C22" s="140"/>
      <c r="D22" s="141"/>
      <c r="E22" s="141"/>
      <c r="F22" s="141"/>
      <c r="G22" s="142" t="str">
        <f t="shared" si="1"/>
        <v/>
      </c>
      <c r="H22" s="86"/>
    </row>
    <row r="23" spans="1:8" ht="15.75" x14ac:dyDescent="0.3">
      <c r="A23" s="136">
        <v>14</v>
      </c>
      <c r="B23" s="122"/>
      <c r="C23" s="140"/>
      <c r="D23" s="141"/>
      <c r="E23" s="141"/>
      <c r="F23" s="141"/>
      <c r="G23" s="142" t="str">
        <f t="shared" si="1"/>
        <v/>
      </c>
      <c r="H23" s="86"/>
    </row>
    <row r="24" spans="1:8" ht="15.75" x14ac:dyDescent="0.3">
      <c r="A24" s="136">
        <v>15</v>
      </c>
      <c r="B24" s="122"/>
      <c r="C24" s="140"/>
      <c r="D24" s="141"/>
      <c r="E24" s="141"/>
      <c r="F24" s="141"/>
      <c r="G24" s="142" t="str">
        <f t="shared" si="1"/>
        <v/>
      </c>
      <c r="H24" s="86"/>
    </row>
    <row r="25" spans="1:8" ht="15.75" x14ac:dyDescent="0.3">
      <c r="A25" s="136">
        <v>16</v>
      </c>
      <c r="B25" s="122"/>
      <c r="C25" s="140"/>
      <c r="D25" s="141"/>
      <c r="E25" s="141"/>
      <c r="F25" s="141"/>
      <c r="G25" s="142" t="str">
        <f t="shared" si="1"/>
        <v/>
      </c>
      <c r="H25" s="86"/>
    </row>
    <row r="26" spans="1:8" ht="15.75" x14ac:dyDescent="0.3">
      <c r="A26" s="136">
        <v>17</v>
      </c>
      <c r="B26" s="122"/>
      <c r="C26" s="140"/>
      <c r="D26" s="141"/>
      <c r="E26" s="141"/>
      <c r="F26" s="141"/>
      <c r="G26" s="142" t="str">
        <f t="shared" si="1"/>
        <v/>
      </c>
      <c r="H26" s="86"/>
    </row>
    <row r="27" spans="1:8" ht="15.75" x14ac:dyDescent="0.3">
      <c r="A27" s="136">
        <v>18</v>
      </c>
      <c r="B27" s="122"/>
      <c r="C27" s="140"/>
      <c r="D27" s="141"/>
      <c r="E27" s="141"/>
      <c r="F27" s="141"/>
      <c r="G27" s="142" t="str">
        <f t="shared" si="1"/>
        <v/>
      </c>
      <c r="H27" s="86"/>
    </row>
    <row r="28" spans="1:8" ht="15.75" x14ac:dyDescent="0.3">
      <c r="A28" s="136">
        <v>19</v>
      </c>
      <c r="B28" s="122"/>
      <c r="C28" s="140"/>
      <c r="D28" s="141"/>
      <c r="E28" s="141"/>
      <c r="F28" s="141"/>
      <c r="G28" s="142" t="str">
        <f t="shared" si="1"/>
        <v/>
      </c>
      <c r="H28" s="86"/>
    </row>
    <row r="29" spans="1:8" ht="15.75" x14ac:dyDescent="0.3">
      <c r="A29" s="136">
        <v>20</v>
      </c>
      <c r="B29" s="122"/>
      <c r="C29" s="140"/>
      <c r="D29" s="141"/>
      <c r="E29" s="141"/>
      <c r="F29" s="141"/>
      <c r="G29" s="142" t="str">
        <f t="shared" si="1"/>
        <v/>
      </c>
      <c r="H29" s="86"/>
    </row>
    <row r="30" spans="1:8" ht="15.75" x14ac:dyDescent="0.3">
      <c r="A30" s="136">
        <v>21</v>
      </c>
      <c r="B30" s="122"/>
      <c r="C30" s="143"/>
      <c r="D30" s="144"/>
      <c r="E30" s="144"/>
      <c r="F30" s="144"/>
      <c r="G30" s="142" t="str">
        <f t="shared" si="1"/>
        <v/>
      </c>
      <c r="H30" s="86"/>
    </row>
    <row r="31" spans="1:8" ht="15.75" x14ac:dyDescent="0.3">
      <c r="A31" s="136">
        <v>22</v>
      </c>
      <c r="B31" s="122"/>
      <c r="C31" s="143"/>
      <c r="D31" s="144"/>
      <c r="E31" s="144"/>
      <c r="F31" s="144"/>
      <c r="G31" s="142" t="str">
        <f t="shared" si="1"/>
        <v/>
      </c>
      <c r="H31" s="86"/>
    </row>
    <row r="32" spans="1:8" ht="15.75" x14ac:dyDescent="0.3">
      <c r="A32" s="136">
        <v>23</v>
      </c>
      <c r="B32" s="122"/>
      <c r="C32" s="143"/>
      <c r="D32" s="144"/>
      <c r="E32" s="144"/>
      <c r="F32" s="144"/>
      <c r="G32" s="142" t="str">
        <f t="shared" si="1"/>
        <v/>
      </c>
      <c r="H32" s="86"/>
    </row>
    <row r="33" spans="1:10" ht="15.75" x14ac:dyDescent="0.3">
      <c r="A33" s="136">
        <v>24</v>
      </c>
      <c r="B33" s="122"/>
      <c r="C33" s="143"/>
      <c r="D33" s="144"/>
      <c r="E33" s="144"/>
      <c r="F33" s="144"/>
      <c r="G33" s="142" t="str">
        <f t="shared" si="1"/>
        <v/>
      </c>
      <c r="H33" s="86"/>
    </row>
    <row r="34" spans="1:10" ht="15.75" x14ac:dyDescent="0.3">
      <c r="A34" s="136">
        <v>25</v>
      </c>
      <c r="B34" s="122"/>
      <c r="C34" s="143"/>
      <c r="D34" s="144"/>
      <c r="E34" s="144"/>
      <c r="F34" s="144"/>
      <c r="G34" s="142" t="str">
        <f t="shared" si="1"/>
        <v/>
      </c>
      <c r="H34" s="86"/>
    </row>
    <row r="35" spans="1:10" ht="15.75" x14ac:dyDescent="0.3">
      <c r="A35" s="136">
        <v>26</v>
      </c>
      <c r="B35" s="122"/>
      <c r="C35" s="143"/>
      <c r="D35" s="144"/>
      <c r="E35" s="144"/>
      <c r="F35" s="144"/>
      <c r="G35" s="142" t="str">
        <f t="shared" si="1"/>
        <v/>
      </c>
      <c r="H35" s="86"/>
    </row>
    <row r="36" spans="1:10" ht="15.75" x14ac:dyDescent="0.3">
      <c r="A36" s="136">
        <v>27</v>
      </c>
      <c r="B36" s="122"/>
      <c r="C36" s="143"/>
      <c r="D36" s="144"/>
      <c r="E36" s="144"/>
      <c r="F36" s="144"/>
      <c r="G36" s="142" t="str">
        <f t="shared" si="1"/>
        <v/>
      </c>
      <c r="H36" s="86"/>
    </row>
    <row r="37" spans="1:10" ht="15.75" x14ac:dyDescent="0.3">
      <c r="A37" s="136">
        <v>28</v>
      </c>
      <c r="B37" s="122"/>
      <c r="C37" s="143"/>
      <c r="D37" s="144"/>
      <c r="E37" s="144"/>
      <c r="F37" s="144"/>
      <c r="G37" s="142" t="str">
        <f t="shared" si="1"/>
        <v/>
      </c>
      <c r="H37" s="86"/>
    </row>
    <row r="38" spans="1:10" ht="15.75" x14ac:dyDescent="0.3">
      <c r="A38" s="136">
        <v>29</v>
      </c>
      <c r="B38" s="122"/>
      <c r="C38" s="143"/>
      <c r="D38" s="144"/>
      <c r="E38" s="144"/>
      <c r="F38" s="144"/>
      <c r="G38" s="142" t="str">
        <f t="shared" si="1"/>
        <v/>
      </c>
      <c r="H38" s="86"/>
    </row>
    <row r="39" spans="1:10" ht="15.75" x14ac:dyDescent="0.3">
      <c r="A39" s="136" t="s">
        <v>273</v>
      </c>
      <c r="B39" s="122"/>
      <c r="C39" s="143"/>
      <c r="D39" s="144"/>
      <c r="E39" s="144"/>
      <c r="F39" s="144"/>
      <c r="G39" s="142" t="str">
        <f>IF(ISBLANK(B39),"",#REF!+C39-D39)</f>
        <v/>
      </c>
      <c r="H39" s="86"/>
    </row>
    <row r="40" spans="1:10" x14ac:dyDescent="0.3">
      <c r="A40" s="145" t="s">
        <v>310</v>
      </c>
      <c r="B40" s="146"/>
      <c r="C40" s="147"/>
      <c r="D40" s="148"/>
      <c r="E40" s="148"/>
      <c r="F40" s="149"/>
      <c r="G40" s="150" t="str">
        <f>G39</f>
        <v/>
      </c>
      <c r="H40" s="86"/>
    </row>
    <row r="44" spans="1:10" x14ac:dyDescent="0.3">
      <c r="B44" s="153" t="s">
        <v>107</v>
      </c>
      <c r="F44" s="154"/>
    </row>
    <row r="45" spans="1:10" x14ac:dyDescent="0.3">
      <c r="F45" s="152"/>
      <c r="G45" s="152"/>
      <c r="H45" s="152"/>
      <c r="I45" s="152"/>
      <c r="J45" s="152"/>
    </row>
    <row r="46" spans="1:10" x14ac:dyDescent="0.3">
      <c r="C46" s="155"/>
      <c r="F46" s="155"/>
      <c r="G46" s="156"/>
      <c r="H46" s="152"/>
      <c r="I46" s="152"/>
      <c r="J46" s="152"/>
    </row>
    <row r="47" spans="1:10" x14ac:dyDescent="0.3">
      <c r="A47" s="152"/>
      <c r="C47" s="157" t="s">
        <v>263</v>
      </c>
      <c r="F47" s="158" t="s">
        <v>268</v>
      </c>
      <c r="G47" s="156"/>
      <c r="H47" s="152"/>
      <c r="I47" s="152"/>
      <c r="J47" s="152"/>
    </row>
    <row r="48" spans="1:10" x14ac:dyDescent="0.3">
      <c r="A48" s="152"/>
      <c r="C48" s="159" t="s">
        <v>139</v>
      </c>
      <c r="F48" s="151" t="s">
        <v>264</v>
      </c>
      <c r="G48" s="152"/>
      <c r="H48" s="152"/>
      <c r="I48" s="152"/>
      <c r="J48" s="152"/>
    </row>
    <row r="49" spans="2:2" s="152" customFormat="1" x14ac:dyDescent="0.3">
      <c r="B49" s="151"/>
    </row>
    <row r="50" spans="2:2" s="152" customFormat="1" ht="12.75" x14ac:dyDescent="0.2"/>
    <row r="51" spans="2:2" s="152" customFormat="1" ht="12.75" x14ac:dyDescent="0.2"/>
    <row r="52" spans="2:2" s="152" customFormat="1" ht="12.75" x14ac:dyDescent="0.2"/>
    <row r="53" spans="2:2" s="152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K53"/>
  <sheetViews>
    <sheetView showGridLines="0" view="pageBreakPreview" zoomScale="80" zoomScaleNormal="100" zoomScaleSheetLayoutView="80" workbookViewId="0">
      <selection activeCell="B21" sqref="B21"/>
    </sheetView>
  </sheetViews>
  <sheetFormatPr defaultRowHeight="12.75" x14ac:dyDescent="0.2"/>
  <cols>
    <col min="1" max="1" width="53.5703125" style="22" customWidth="1"/>
    <col min="2" max="2" width="10.7109375" style="22" customWidth="1"/>
    <col min="3" max="3" width="12.42578125" style="22" customWidth="1"/>
    <col min="4" max="4" width="10.42578125" style="22" customWidth="1"/>
    <col min="5" max="5" width="13.140625" style="22" customWidth="1"/>
    <col min="6" max="6" width="10.42578125" style="22" customWidth="1"/>
    <col min="7" max="8" width="10.5703125" style="22" customWidth="1"/>
    <col min="9" max="9" width="9.85546875" style="22" customWidth="1"/>
    <col min="10" max="10" width="12.7109375" style="22" customWidth="1"/>
    <col min="11" max="16384" width="9.140625" style="22"/>
  </cols>
  <sheetData>
    <row r="1" spans="1:11" s="20" customFormat="1" ht="15" x14ac:dyDescent="0.2">
      <c r="A1" s="111" t="s">
        <v>299</v>
      </c>
      <c r="B1" s="112"/>
      <c r="C1" s="112"/>
      <c r="D1" s="112"/>
      <c r="E1" s="112"/>
      <c r="F1" s="61"/>
      <c r="G1" s="61"/>
      <c r="H1" s="61"/>
      <c r="I1" s="662" t="s">
        <v>109</v>
      </c>
      <c r="J1" s="662"/>
    </row>
    <row r="2" spans="1:11" s="20" customFormat="1" ht="15" x14ac:dyDescent="0.3">
      <c r="A2" s="86" t="s">
        <v>140</v>
      </c>
      <c r="B2" s="112"/>
      <c r="C2" s="112"/>
      <c r="D2" s="112"/>
      <c r="E2" s="112"/>
      <c r="F2" s="113"/>
      <c r="G2" s="114"/>
      <c r="H2" s="114"/>
      <c r="I2" s="661" t="str">
        <f>'ფორმა N1'!L2</f>
        <v>01/01/2019-31/12/2019</v>
      </c>
      <c r="J2" s="662"/>
    </row>
    <row r="3" spans="1:11" s="20" customFormat="1" ht="15" x14ac:dyDescent="0.2">
      <c r="A3" s="112"/>
      <c r="B3" s="112"/>
      <c r="C3" s="112"/>
      <c r="D3" s="112"/>
      <c r="E3" s="112"/>
      <c r="F3" s="113"/>
      <c r="G3" s="114"/>
      <c r="H3" s="114"/>
      <c r="I3" s="115"/>
      <c r="J3" s="525"/>
    </row>
    <row r="4" spans="1:11" s="2" customFormat="1" ht="15" x14ac:dyDescent="0.3">
      <c r="A4" s="59" t="str">
        <f>'ფორმა N2'!A4</f>
        <v>ანგარიშვალდებული პირის დასახელება:</v>
      </c>
      <c r="B4" s="59"/>
      <c r="C4" s="59"/>
      <c r="D4" s="59"/>
      <c r="E4" s="59"/>
      <c r="F4" s="60"/>
      <c r="G4" s="60"/>
      <c r="H4" s="60"/>
      <c r="I4" s="103"/>
      <c r="J4" s="59"/>
      <c r="K4" s="20"/>
    </row>
    <row r="5" spans="1:11" s="2" customFormat="1" ht="15" x14ac:dyDescent="0.3">
      <c r="A5" s="528" t="str">
        <f>'ფორმა N1'!A5</f>
        <v>მპგ "მოძრაობა თავისუფალი საქართველოსთვის"</v>
      </c>
      <c r="B5" s="60"/>
      <c r="C5" s="60"/>
      <c r="D5" s="60"/>
      <c r="E5" s="60"/>
      <c r="F5" s="59"/>
      <c r="G5" s="59"/>
      <c r="H5" s="59"/>
      <c r="I5" s="103"/>
      <c r="J5" s="59"/>
    </row>
    <row r="6" spans="1:11" s="20" customFormat="1" ht="13.5" x14ac:dyDescent="0.2">
      <c r="A6" s="116"/>
      <c r="B6" s="117"/>
      <c r="C6" s="117"/>
      <c r="D6" s="112"/>
      <c r="E6" s="112"/>
      <c r="F6" s="112"/>
      <c r="G6" s="112"/>
      <c r="H6" s="112"/>
      <c r="I6" s="112"/>
      <c r="J6" s="112"/>
    </row>
    <row r="7" spans="1:11" ht="45" x14ac:dyDescent="0.2">
      <c r="A7" s="529"/>
      <c r="B7" s="666" t="s">
        <v>220</v>
      </c>
      <c r="C7" s="666"/>
      <c r="D7" s="666" t="s">
        <v>287</v>
      </c>
      <c r="E7" s="666"/>
      <c r="F7" s="666" t="s">
        <v>288</v>
      </c>
      <c r="G7" s="666"/>
      <c r="H7" s="530" t="s">
        <v>274</v>
      </c>
      <c r="I7" s="666" t="s">
        <v>223</v>
      </c>
      <c r="J7" s="666"/>
    </row>
    <row r="8" spans="1:11" ht="15" x14ac:dyDescent="0.2">
      <c r="A8" s="474" t="s">
        <v>115</v>
      </c>
      <c r="B8" s="475" t="s">
        <v>222</v>
      </c>
      <c r="C8" s="476" t="s">
        <v>221</v>
      </c>
      <c r="D8" s="475" t="s">
        <v>222</v>
      </c>
      <c r="E8" s="476" t="s">
        <v>221</v>
      </c>
      <c r="F8" s="475" t="s">
        <v>222</v>
      </c>
      <c r="G8" s="476" t="s">
        <v>221</v>
      </c>
      <c r="H8" s="476" t="s">
        <v>221</v>
      </c>
      <c r="I8" s="475" t="s">
        <v>222</v>
      </c>
      <c r="J8" s="476" t="s">
        <v>221</v>
      </c>
    </row>
    <row r="9" spans="1:11" ht="15" x14ac:dyDescent="0.2">
      <c r="A9" s="477" t="s">
        <v>116</v>
      </c>
      <c r="B9" s="456">
        <f>SUM(B10,B14,B17)</f>
        <v>882.99</v>
      </c>
      <c r="C9" s="456">
        <f>SUM(C10,C14,C17)</f>
        <v>0</v>
      </c>
      <c r="D9" s="456">
        <f t="shared" ref="D9:J9" si="0">SUM(D10,D14,D17)</f>
        <v>0</v>
      </c>
      <c r="E9" s="456">
        <f>SUM(E10,E14,E17)</f>
        <v>0</v>
      </c>
      <c r="F9" s="456">
        <f t="shared" si="0"/>
        <v>0</v>
      </c>
      <c r="G9" s="456">
        <f>SUM(G10,G14,G17)</f>
        <v>0</v>
      </c>
      <c r="H9" s="456">
        <f>SUM(H10,H14,H17)</f>
        <v>0</v>
      </c>
      <c r="I9" s="456">
        <f>SUM(I10,I14,I17)</f>
        <v>0</v>
      </c>
      <c r="J9" s="456">
        <f t="shared" si="0"/>
        <v>6297.42</v>
      </c>
    </row>
    <row r="10" spans="1:11" ht="15" x14ac:dyDescent="0.2">
      <c r="A10" s="473" t="s">
        <v>117</v>
      </c>
      <c r="B10" s="473">
        <f>SUM(B11:B13)</f>
        <v>0</v>
      </c>
      <c r="C10" s="473">
        <f>SUM(C11:C13)</f>
        <v>0</v>
      </c>
      <c r="D10" s="473">
        <f t="shared" ref="D10:J10" si="1">SUM(D11:D13)</f>
        <v>0</v>
      </c>
      <c r="E10" s="473">
        <f>SUM(E11:E13)</f>
        <v>0</v>
      </c>
      <c r="F10" s="473">
        <f t="shared" si="1"/>
        <v>0</v>
      </c>
      <c r="G10" s="473">
        <f>SUM(G11:G13)</f>
        <v>0</v>
      </c>
      <c r="H10" s="473">
        <f>SUM(H11:H13)</f>
        <v>0</v>
      </c>
      <c r="I10" s="473">
        <f>SUM(I11:I13)</f>
        <v>0</v>
      </c>
      <c r="J10" s="473">
        <f t="shared" si="1"/>
        <v>0</v>
      </c>
    </row>
    <row r="11" spans="1:11" ht="15" x14ac:dyDescent="0.2">
      <c r="A11" s="473" t="s">
        <v>118</v>
      </c>
      <c r="B11" s="478"/>
      <c r="C11" s="478"/>
      <c r="D11" s="478"/>
      <c r="E11" s="478"/>
      <c r="F11" s="478"/>
      <c r="G11" s="478"/>
      <c r="H11" s="478"/>
      <c r="I11" s="478"/>
      <c r="J11" s="478"/>
    </row>
    <row r="12" spans="1:11" ht="15" x14ac:dyDescent="0.2">
      <c r="A12" s="473" t="s">
        <v>119</v>
      </c>
      <c r="B12" s="478"/>
      <c r="C12" s="478"/>
      <c r="D12" s="478"/>
      <c r="E12" s="478"/>
      <c r="F12" s="478"/>
      <c r="G12" s="478"/>
      <c r="H12" s="478"/>
      <c r="I12" s="478"/>
      <c r="J12" s="478"/>
    </row>
    <row r="13" spans="1:11" ht="15" x14ac:dyDescent="0.2">
      <c r="A13" s="473" t="s">
        <v>120</v>
      </c>
      <c r="B13" s="478"/>
      <c r="C13" s="478"/>
      <c r="D13" s="478"/>
      <c r="E13" s="478"/>
      <c r="F13" s="478"/>
      <c r="G13" s="478"/>
      <c r="H13" s="478"/>
      <c r="I13" s="478"/>
      <c r="J13" s="478"/>
    </row>
    <row r="14" spans="1:11" ht="15" x14ac:dyDescent="0.2">
      <c r="A14" s="473" t="s">
        <v>121</v>
      </c>
      <c r="B14" s="473">
        <f>SUM(B15:B16)</f>
        <v>0</v>
      </c>
      <c r="C14" s="473">
        <f>SUM(C15:C16)</f>
        <v>0</v>
      </c>
      <c r="D14" s="473">
        <f t="shared" ref="D14:J14" si="2">SUM(D15:D16)</f>
        <v>0</v>
      </c>
      <c r="E14" s="473">
        <f>SUM(E15:E16)</f>
        <v>0</v>
      </c>
      <c r="F14" s="473">
        <f t="shared" si="2"/>
        <v>0</v>
      </c>
      <c r="G14" s="473">
        <f>SUM(G15:G16)</f>
        <v>0</v>
      </c>
      <c r="H14" s="473">
        <f>SUM(H15:H16)</f>
        <v>0</v>
      </c>
      <c r="I14" s="473">
        <f>SUM(I15:I16)</f>
        <v>0</v>
      </c>
      <c r="J14" s="473">
        <f t="shared" si="2"/>
        <v>0</v>
      </c>
    </row>
    <row r="15" spans="1:11" ht="15" x14ac:dyDescent="0.2">
      <c r="A15" s="473" t="s">
        <v>122</v>
      </c>
      <c r="B15" s="478"/>
      <c r="C15" s="478"/>
      <c r="D15" s="478"/>
      <c r="E15" s="478"/>
      <c r="F15" s="478"/>
      <c r="G15" s="478"/>
      <c r="H15" s="478"/>
      <c r="I15" s="478"/>
      <c r="J15" s="478"/>
    </row>
    <row r="16" spans="1:11" ht="15" x14ac:dyDescent="0.2">
      <c r="A16" s="473" t="s">
        <v>123</v>
      </c>
      <c r="B16" s="478"/>
      <c r="C16" s="478"/>
      <c r="D16" s="478"/>
      <c r="E16" s="478"/>
      <c r="F16" s="478"/>
      <c r="G16" s="478"/>
      <c r="H16" s="478"/>
      <c r="I16" s="478"/>
      <c r="J16" s="478"/>
    </row>
    <row r="17" spans="1:10" ht="15" x14ac:dyDescent="0.2">
      <c r="A17" s="473" t="s">
        <v>124</v>
      </c>
      <c r="B17" s="473">
        <f>SUM(B18:B19,B22,B23)</f>
        <v>882.99</v>
      </c>
      <c r="C17" s="473">
        <f>SUM(C18:C19,C22,C23)</f>
        <v>0</v>
      </c>
      <c r="D17" s="473">
        <f t="shared" ref="D17:J17" si="3">SUM(D18:D19,D22,D23)</f>
        <v>0</v>
      </c>
      <c r="E17" s="473">
        <f>SUM(E18:E19,E22,E23)</f>
        <v>0</v>
      </c>
      <c r="F17" s="473">
        <f t="shared" si="3"/>
        <v>0</v>
      </c>
      <c r="G17" s="473">
        <f>SUM(G18:G19,G22,G23)</f>
        <v>0</v>
      </c>
      <c r="H17" s="473">
        <f>SUM(H18:H19,H22,H23)</f>
        <v>0</v>
      </c>
      <c r="I17" s="473">
        <f>SUM(I18:I19,I22,I23)</f>
        <v>0</v>
      </c>
      <c r="J17" s="473">
        <f t="shared" si="3"/>
        <v>6297.42</v>
      </c>
    </row>
    <row r="18" spans="1:10" ht="15" x14ac:dyDescent="0.2">
      <c r="A18" s="473" t="s">
        <v>125</v>
      </c>
      <c r="B18" s="478"/>
      <c r="C18" s="478"/>
      <c r="D18" s="478"/>
      <c r="E18" s="478"/>
      <c r="F18" s="478"/>
      <c r="G18" s="478"/>
      <c r="H18" s="478"/>
      <c r="I18" s="478"/>
      <c r="J18" s="478"/>
    </row>
    <row r="19" spans="1:10" ht="15" x14ac:dyDescent="0.2">
      <c r="A19" s="473" t="s">
        <v>126</v>
      </c>
      <c r="B19" s="473">
        <f>SUM(B20:B21)</f>
        <v>882.99</v>
      </c>
      <c r="C19" s="473">
        <f>SUM(C20:C21)</f>
        <v>0</v>
      </c>
      <c r="D19" s="473">
        <f t="shared" ref="D19:J19" si="4">SUM(D20:D21)</f>
        <v>0</v>
      </c>
      <c r="E19" s="473">
        <f>SUM(E20:E21)</f>
        <v>0</v>
      </c>
      <c r="F19" s="473">
        <f t="shared" si="4"/>
        <v>0</v>
      </c>
      <c r="G19" s="473">
        <f>SUM(G20:G21)</f>
        <v>0</v>
      </c>
      <c r="H19" s="473">
        <f>SUM(H20:H21)</f>
        <v>0</v>
      </c>
      <c r="I19" s="473">
        <f>SUM(I20:I21)</f>
        <v>0</v>
      </c>
      <c r="J19" s="473">
        <f t="shared" si="4"/>
        <v>6297.42</v>
      </c>
    </row>
    <row r="20" spans="1:10" ht="15" x14ac:dyDescent="0.2">
      <c r="A20" s="473" t="s">
        <v>127</v>
      </c>
      <c r="B20" s="478"/>
      <c r="C20" s="478"/>
      <c r="D20" s="478"/>
      <c r="E20" s="478"/>
      <c r="F20" s="478"/>
      <c r="G20" s="478"/>
      <c r="H20" s="478"/>
      <c r="I20" s="478"/>
      <c r="J20" s="478"/>
    </row>
    <row r="21" spans="1:10" s="420" customFormat="1" ht="15" x14ac:dyDescent="0.2">
      <c r="A21" s="473" t="s">
        <v>128</v>
      </c>
      <c r="B21" s="478">
        <v>882.99</v>
      </c>
      <c r="C21" s="478">
        <v>0</v>
      </c>
      <c r="D21" s="478"/>
      <c r="E21" s="478"/>
      <c r="F21" s="478"/>
      <c r="G21" s="478"/>
      <c r="H21" s="478"/>
      <c r="I21" s="478"/>
      <c r="J21" s="478">
        <v>6297.42</v>
      </c>
    </row>
    <row r="22" spans="1:10" ht="15" x14ac:dyDescent="0.2">
      <c r="A22" s="473" t="s">
        <v>129</v>
      </c>
      <c r="B22" s="478"/>
      <c r="C22" s="478"/>
      <c r="D22" s="478"/>
      <c r="E22" s="478"/>
      <c r="F22" s="478"/>
      <c r="G22" s="478"/>
      <c r="H22" s="478"/>
      <c r="I22" s="478"/>
      <c r="J22" s="478"/>
    </row>
    <row r="23" spans="1:10" ht="15" x14ac:dyDescent="0.2">
      <c r="A23" s="473" t="s">
        <v>130</v>
      </c>
      <c r="B23" s="478"/>
      <c r="C23" s="478"/>
      <c r="D23" s="478"/>
      <c r="E23" s="478"/>
      <c r="F23" s="478"/>
      <c r="G23" s="478"/>
      <c r="H23" s="478"/>
      <c r="I23" s="478"/>
      <c r="J23" s="478"/>
    </row>
    <row r="24" spans="1:10" ht="15" x14ac:dyDescent="0.2">
      <c r="A24" s="477" t="s">
        <v>131</v>
      </c>
      <c r="B24" s="456">
        <f>SUM(B25:B31)</f>
        <v>4251.0600000000004</v>
      </c>
      <c r="C24" s="456">
        <f t="shared" ref="C24:J24" si="5">SUM(C25:C31)</f>
        <v>0</v>
      </c>
      <c r="D24" s="456">
        <f t="shared" si="5"/>
        <v>0</v>
      </c>
      <c r="E24" s="456">
        <f t="shared" si="5"/>
        <v>0</v>
      </c>
      <c r="F24" s="456">
        <f t="shared" si="5"/>
        <v>0</v>
      </c>
      <c r="G24" s="456">
        <f t="shared" si="5"/>
        <v>0</v>
      </c>
      <c r="H24" s="456">
        <f t="shared" si="5"/>
        <v>0</v>
      </c>
      <c r="I24" s="456">
        <f t="shared" si="5"/>
        <v>0</v>
      </c>
      <c r="J24" s="456">
        <f t="shared" si="5"/>
        <v>12930.85</v>
      </c>
    </row>
    <row r="25" spans="1:10" ht="15" x14ac:dyDescent="0.2">
      <c r="A25" s="473" t="s">
        <v>253</v>
      </c>
      <c r="B25" s="478"/>
      <c r="C25" s="478"/>
      <c r="D25" s="478"/>
      <c r="E25" s="478"/>
      <c r="F25" s="478"/>
      <c r="G25" s="478"/>
      <c r="H25" s="478"/>
      <c r="I25" s="478"/>
      <c r="J25" s="478"/>
    </row>
    <row r="26" spans="1:10" ht="15" x14ac:dyDescent="0.2">
      <c r="A26" s="473" t="s">
        <v>254</v>
      </c>
      <c r="B26" s="478"/>
      <c r="C26" s="478"/>
      <c r="D26" s="478"/>
      <c r="E26" s="478"/>
      <c r="F26" s="478"/>
      <c r="G26" s="478"/>
      <c r="H26" s="478"/>
      <c r="I26" s="478"/>
      <c r="J26" s="478"/>
    </row>
    <row r="27" spans="1:10" ht="15" x14ac:dyDescent="0.2">
      <c r="A27" s="473" t="s">
        <v>255</v>
      </c>
      <c r="B27" s="478"/>
      <c r="C27" s="478"/>
      <c r="D27" s="478"/>
      <c r="E27" s="478"/>
      <c r="F27" s="478"/>
      <c r="G27" s="478"/>
      <c r="H27" s="478"/>
      <c r="I27" s="478"/>
      <c r="J27" s="478"/>
    </row>
    <row r="28" spans="1:10" ht="15" x14ac:dyDescent="0.2">
      <c r="A28" s="473" t="s">
        <v>256</v>
      </c>
      <c r="B28" s="478"/>
      <c r="C28" s="478"/>
      <c r="D28" s="478"/>
      <c r="E28" s="478"/>
      <c r="F28" s="478"/>
      <c r="G28" s="478"/>
      <c r="H28" s="478"/>
      <c r="I28" s="478"/>
      <c r="J28" s="478"/>
    </row>
    <row r="29" spans="1:10" ht="15" x14ac:dyDescent="0.2">
      <c r="A29" s="473" t="s">
        <v>257</v>
      </c>
      <c r="B29" s="478"/>
      <c r="C29" s="478"/>
      <c r="D29" s="478"/>
      <c r="E29" s="478"/>
      <c r="F29" s="478"/>
      <c r="G29" s="478"/>
      <c r="H29" s="478"/>
      <c r="I29" s="478"/>
      <c r="J29" s="478"/>
    </row>
    <row r="30" spans="1:10" ht="15" x14ac:dyDescent="0.2">
      <c r="A30" s="473" t="s">
        <v>258</v>
      </c>
      <c r="B30" s="478"/>
      <c r="C30" s="478"/>
      <c r="D30" s="478"/>
      <c r="E30" s="478"/>
      <c r="F30" s="478"/>
      <c r="G30" s="478"/>
      <c r="H30" s="478"/>
      <c r="I30" s="478"/>
      <c r="J30" s="478"/>
    </row>
    <row r="31" spans="1:10" s="420" customFormat="1" ht="15" x14ac:dyDescent="0.2">
      <c r="A31" s="473" t="s">
        <v>259</v>
      </c>
      <c r="B31" s="478">
        <v>4251.0600000000004</v>
      </c>
      <c r="C31" s="478">
        <v>0</v>
      </c>
      <c r="D31" s="478"/>
      <c r="E31" s="478"/>
      <c r="F31" s="478"/>
      <c r="G31" s="478"/>
      <c r="H31" s="478"/>
      <c r="I31" s="478"/>
      <c r="J31" s="478">
        <v>12930.85</v>
      </c>
    </row>
    <row r="32" spans="1:10" ht="15" x14ac:dyDescent="0.2">
      <c r="A32" s="477" t="s">
        <v>132</v>
      </c>
      <c r="B32" s="456">
        <f>SUM(B33:B35)</f>
        <v>0</v>
      </c>
      <c r="C32" s="456">
        <f>SUM(C33:C35)</f>
        <v>0</v>
      </c>
      <c r="D32" s="456">
        <f t="shared" ref="D32:J32" si="6">SUM(D33:D35)</f>
        <v>0</v>
      </c>
      <c r="E32" s="456">
        <f>SUM(E33:E35)</f>
        <v>0</v>
      </c>
      <c r="F32" s="456">
        <f t="shared" si="6"/>
        <v>0</v>
      </c>
      <c r="G32" s="456">
        <f>SUM(G33:G35)</f>
        <v>0</v>
      </c>
      <c r="H32" s="456">
        <f>SUM(H33:H35)</f>
        <v>0</v>
      </c>
      <c r="I32" s="456">
        <f>SUM(I33:I35)</f>
        <v>0</v>
      </c>
      <c r="J32" s="456">
        <f t="shared" si="6"/>
        <v>0</v>
      </c>
    </row>
    <row r="33" spans="1:10" ht="15" x14ac:dyDescent="0.2">
      <c r="A33" s="473" t="s">
        <v>260</v>
      </c>
      <c r="B33" s="478"/>
      <c r="C33" s="478"/>
      <c r="D33" s="478"/>
      <c r="E33" s="478"/>
      <c r="F33" s="478"/>
      <c r="G33" s="478"/>
      <c r="H33" s="478"/>
      <c r="I33" s="478"/>
      <c r="J33" s="478"/>
    </row>
    <row r="34" spans="1:10" ht="15" x14ac:dyDescent="0.2">
      <c r="A34" s="473" t="s">
        <v>261</v>
      </c>
      <c r="B34" s="478"/>
      <c r="C34" s="478"/>
      <c r="D34" s="478"/>
      <c r="E34" s="478"/>
      <c r="F34" s="478"/>
      <c r="G34" s="478"/>
      <c r="H34" s="478"/>
      <c r="I34" s="478"/>
      <c r="J34" s="478"/>
    </row>
    <row r="35" spans="1:10" ht="15" x14ac:dyDescent="0.2">
      <c r="A35" s="473" t="s">
        <v>262</v>
      </c>
      <c r="B35" s="478"/>
      <c r="C35" s="478"/>
      <c r="D35" s="478"/>
      <c r="E35" s="478"/>
      <c r="F35" s="478"/>
      <c r="G35" s="478"/>
      <c r="H35" s="478"/>
      <c r="I35" s="478"/>
      <c r="J35" s="478"/>
    </row>
    <row r="36" spans="1:10" ht="15" x14ac:dyDescent="0.2">
      <c r="A36" s="477" t="s">
        <v>133</v>
      </c>
      <c r="B36" s="456">
        <f t="shared" ref="B36:J36" si="7">SUM(B37:B39,B42)</f>
        <v>0</v>
      </c>
      <c r="C36" s="456">
        <f t="shared" si="7"/>
        <v>0</v>
      </c>
      <c r="D36" s="456">
        <f t="shared" si="7"/>
        <v>0</v>
      </c>
      <c r="E36" s="456">
        <f t="shared" si="7"/>
        <v>0</v>
      </c>
      <c r="F36" s="456">
        <f t="shared" si="7"/>
        <v>0</v>
      </c>
      <c r="G36" s="456">
        <f t="shared" si="7"/>
        <v>0</v>
      </c>
      <c r="H36" s="456">
        <f t="shared" si="7"/>
        <v>0</v>
      </c>
      <c r="I36" s="456">
        <f t="shared" si="7"/>
        <v>0</v>
      </c>
      <c r="J36" s="456">
        <f t="shared" si="7"/>
        <v>0</v>
      </c>
    </row>
    <row r="37" spans="1:10" ht="15" x14ac:dyDescent="0.2">
      <c r="A37" s="473" t="s">
        <v>134</v>
      </c>
      <c r="B37" s="478"/>
      <c r="C37" s="478"/>
      <c r="D37" s="478"/>
      <c r="E37" s="478"/>
      <c r="F37" s="478"/>
      <c r="G37" s="478"/>
      <c r="H37" s="478"/>
      <c r="I37" s="478"/>
      <c r="J37" s="478"/>
    </row>
    <row r="38" spans="1:10" ht="15" x14ac:dyDescent="0.2">
      <c r="A38" s="473" t="s">
        <v>135</v>
      </c>
      <c r="B38" s="478"/>
      <c r="C38" s="478"/>
      <c r="D38" s="478"/>
      <c r="E38" s="478"/>
      <c r="F38" s="478"/>
      <c r="G38" s="478"/>
      <c r="H38" s="478"/>
      <c r="I38" s="478"/>
      <c r="J38" s="478"/>
    </row>
    <row r="39" spans="1:10" ht="15" x14ac:dyDescent="0.2">
      <c r="A39" s="473" t="s">
        <v>136</v>
      </c>
      <c r="B39" s="473">
        <f t="shared" ref="B39:J39" si="8">SUM(B40:B41)</f>
        <v>0</v>
      </c>
      <c r="C39" s="473">
        <f t="shared" si="8"/>
        <v>0</v>
      </c>
      <c r="D39" s="473">
        <f t="shared" si="8"/>
        <v>0</v>
      </c>
      <c r="E39" s="473">
        <f t="shared" si="8"/>
        <v>0</v>
      </c>
      <c r="F39" s="473">
        <f t="shared" si="8"/>
        <v>0</v>
      </c>
      <c r="G39" s="473">
        <f t="shared" si="8"/>
        <v>0</v>
      </c>
      <c r="H39" s="473">
        <f t="shared" si="8"/>
        <v>0</v>
      </c>
      <c r="I39" s="473">
        <f t="shared" si="8"/>
        <v>0</v>
      </c>
      <c r="J39" s="473">
        <f t="shared" si="8"/>
        <v>0</v>
      </c>
    </row>
    <row r="40" spans="1:10" ht="30" x14ac:dyDescent="0.2">
      <c r="A40" s="473" t="s">
        <v>404</v>
      </c>
      <c r="B40" s="478"/>
      <c r="C40" s="478"/>
      <c r="D40" s="478"/>
      <c r="E40" s="478"/>
      <c r="F40" s="478"/>
      <c r="G40" s="478"/>
      <c r="H40" s="478"/>
      <c r="I40" s="478"/>
      <c r="J40" s="478"/>
    </row>
    <row r="41" spans="1:10" ht="15" x14ac:dyDescent="0.2">
      <c r="A41" s="473" t="s">
        <v>137</v>
      </c>
      <c r="B41" s="478"/>
      <c r="C41" s="478"/>
      <c r="D41" s="478"/>
      <c r="E41" s="478"/>
      <c r="F41" s="478"/>
      <c r="G41" s="478"/>
      <c r="H41" s="478"/>
      <c r="I41" s="478"/>
      <c r="J41" s="478"/>
    </row>
    <row r="42" spans="1:10" ht="15" x14ac:dyDescent="0.2">
      <c r="A42" s="473" t="s">
        <v>138</v>
      </c>
      <c r="B42" s="478"/>
      <c r="C42" s="478"/>
      <c r="D42" s="478"/>
      <c r="E42" s="478"/>
      <c r="F42" s="478"/>
      <c r="G42" s="478"/>
      <c r="H42" s="478"/>
      <c r="I42" s="478"/>
      <c r="J42" s="478"/>
    </row>
    <row r="43" spans="1:10" ht="15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</row>
    <row r="44" spans="1:10" s="20" customFormat="1" x14ac:dyDescent="0.2"/>
    <row r="45" spans="1:10" s="20" customFormat="1" x14ac:dyDescent="0.2">
      <c r="A45" s="22"/>
    </row>
    <row r="46" spans="1:10" s="2" customFormat="1" ht="15" x14ac:dyDescent="0.3">
      <c r="A46" s="54" t="s">
        <v>107</v>
      </c>
      <c r="D46" s="5"/>
    </row>
    <row r="47" spans="1:10" s="2" customFormat="1" ht="15" x14ac:dyDescent="0.3">
      <c r="D47"/>
      <c r="E47"/>
      <c r="F47"/>
      <c r="G47"/>
      <c r="I47"/>
    </row>
    <row r="48" spans="1:10" s="2" customFormat="1" ht="15" x14ac:dyDescent="0.3">
      <c r="B48" s="53"/>
      <c r="C48" s="53"/>
      <c r="F48" s="53"/>
      <c r="G48" s="56"/>
      <c r="H48" s="53"/>
      <c r="I48"/>
      <c r="J48"/>
    </row>
    <row r="49" spans="1:10" s="2" customFormat="1" ht="15" x14ac:dyDescent="0.3">
      <c r="B49" s="52" t="s">
        <v>263</v>
      </c>
      <c r="F49" s="12" t="s">
        <v>268</v>
      </c>
      <c r="G49" s="55"/>
      <c r="I49"/>
      <c r="J49"/>
    </row>
    <row r="50" spans="1:10" s="2" customFormat="1" ht="15" x14ac:dyDescent="0.3">
      <c r="B50" s="50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2"/>
      <c r="H51" s="22"/>
    </row>
    <row r="52" spans="1:10" s="2" customFormat="1" ht="15" x14ac:dyDescent="0.3">
      <c r="A52" s="11"/>
      <c r="B52" s="11"/>
      <c r="C52" s="11"/>
    </row>
    <row r="53" spans="1:10" ht="15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61"/>
  <sheetViews>
    <sheetView view="pageBreakPreview" topLeftCell="A38" zoomScale="80" zoomScaleNormal="80" zoomScaleSheetLayoutView="80" workbookViewId="0">
      <selection activeCell="E48" sqref="E48"/>
    </sheetView>
  </sheetViews>
  <sheetFormatPr defaultRowHeight="12.75" x14ac:dyDescent="0.2"/>
  <cols>
    <col min="1" max="1" width="6" style="346" customWidth="1"/>
    <col min="2" max="2" width="16.42578125" style="346" customWidth="1"/>
    <col min="3" max="3" width="47.140625" style="346" bestFit="1" customWidth="1"/>
    <col min="4" max="4" width="22" style="346" bestFit="1" customWidth="1"/>
    <col min="5" max="5" width="21.5703125" style="346" bestFit="1" customWidth="1"/>
    <col min="6" max="6" width="22" style="346" customWidth="1"/>
    <col min="7" max="7" width="25.28515625" style="346" customWidth="1"/>
    <col min="8" max="8" width="18.28515625" style="346" customWidth="1"/>
    <col min="9" max="9" width="32.85546875" style="346" bestFit="1" customWidth="1"/>
    <col min="10" max="16384" width="9.140625" style="346"/>
  </cols>
  <sheetData>
    <row r="1" spans="1:9" ht="15" x14ac:dyDescent="0.2">
      <c r="A1" s="160" t="s">
        <v>493</v>
      </c>
      <c r="B1" s="160"/>
      <c r="C1" s="161"/>
      <c r="D1" s="161"/>
      <c r="E1" s="161"/>
      <c r="F1" s="161"/>
      <c r="G1" s="161"/>
      <c r="H1" s="161"/>
      <c r="I1" s="434" t="s">
        <v>109</v>
      </c>
    </row>
    <row r="2" spans="1:9" ht="15" x14ac:dyDescent="0.3">
      <c r="A2" s="121" t="s">
        <v>140</v>
      </c>
      <c r="B2" s="121"/>
      <c r="C2" s="161"/>
      <c r="D2" s="161"/>
      <c r="E2" s="161"/>
      <c r="F2" s="161"/>
      <c r="G2" s="161"/>
      <c r="H2" s="161"/>
      <c r="I2" s="479" t="str">
        <f>'ფორმა N1'!L2</f>
        <v>01/01/2019-31/12/2019</v>
      </c>
    </row>
    <row r="3" spans="1:9" ht="15" x14ac:dyDescent="0.2">
      <c r="A3" s="161"/>
      <c r="B3" s="161"/>
      <c r="C3" s="161"/>
      <c r="D3" s="161"/>
      <c r="E3" s="161"/>
      <c r="F3" s="161"/>
      <c r="G3" s="161"/>
      <c r="H3" s="161"/>
      <c r="I3" s="419"/>
    </row>
    <row r="4" spans="1:9" ht="15" x14ac:dyDescent="0.3">
      <c r="A4" s="94" t="s">
        <v>269</v>
      </c>
      <c r="B4" s="94"/>
      <c r="C4" s="94"/>
      <c r="D4" s="94"/>
      <c r="E4" s="313"/>
      <c r="F4" s="162"/>
      <c r="G4" s="161"/>
      <c r="H4" s="161"/>
      <c r="I4" s="435"/>
    </row>
    <row r="5" spans="1:9" ht="15" x14ac:dyDescent="0.3">
      <c r="A5" s="314" t="str">
        <f>'[2]ფორმა N1'!A5</f>
        <v>მპგ "მოძრაობა თავისუფალი საქართველოსთვის"</v>
      </c>
      <c r="B5" s="314"/>
      <c r="C5" s="315"/>
      <c r="D5" s="315"/>
      <c r="E5" s="315"/>
      <c r="F5" s="316"/>
      <c r="G5" s="317"/>
      <c r="H5" s="317"/>
      <c r="I5" s="435"/>
    </row>
    <row r="6" spans="1:9" ht="13.5" x14ac:dyDescent="0.2">
      <c r="A6" s="116"/>
      <c r="B6" s="116"/>
      <c r="C6" s="319"/>
      <c r="D6" s="319"/>
      <c r="E6" s="319"/>
      <c r="F6" s="161"/>
      <c r="G6" s="161"/>
      <c r="H6" s="161"/>
      <c r="I6" s="436"/>
    </row>
    <row r="7" spans="1:9" ht="60" x14ac:dyDescent="0.2">
      <c r="A7" s="320" t="s">
        <v>64</v>
      </c>
      <c r="B7" s="320" t="s">
        <v>484</v>
      </c>
      <c r="C7" s="321" t="s">
        <v>485</v>
      </c>
      <c r="D7" s="321" t="s">
        <v>486</v>
      </c>
      <c r="E7" s="321" t="s">
        <v>487</v>
      </c>
      <c r="F7" s="321" t="s">
        <v>365</v>
      </c>
      <c r="G7" s="321" t="s">
        <v>488</v>
      </c>
      <c r="H7" s="321" t="s">
        <v>489</v>
      </c>
      <c r="I7" s="437" t="s">
        <v>490</v>
      </c>
    </row>
    <row r="8" spans="1:9" ht="15" x14ac:dyDescent="0.2">
      <c r="A8" s="320">
        <v>1</v>
      </c>
      <c r="B8" s="320">
        <v>2</v>
      </c>
      <c r="C8" s="320">
        <v>3</v>
      </c>
      <c r="D8" s="321">
        <v>4</v>
      </c>
      <c r="E8" s="320">
        <v>5</v>
      </c>
      <c r="F8" s="321">
        <v>6</v>
      </c>
      <c r="G8" s="320">
        <v>7</v>
      </c>
      <c r="H8" s="321">
        <v>8</v>
      </c>
      <c r="I8" s="437">
        <v>9</v>
      </c>
    </row>
    <row r="9" spans="1:9" s="509" customFormat="1" ht="18" customHeight="1" x14ac:dyDescent="0.2">
      <c r="A9" s="485">
        <v>1</v>
      </c>
      <c r="B9" s="485" t="s">
        <v>520</v>
      </c>
      <c r="C9" s="486" t="s">
        <v>521</v>
      </c>
      <c r="D9" s="487" t="s">
        <v>522</v>
      </c>
      <c r="E9" s="508" t="s">
        <v>1092</v>
      </c>
      <c r="F9" s="488">
        <v>62.19</v>
      </c>
      <c r="G9" s="489">
        <v>625</v>
      </c>
      <c r="H9" s="490" t="s">
        <v>523</v>
      </c>
      <c r="I9" s="488" t="s">
        <v>524</v>
      </c>
    </row>
    <row r="10" spans="1:9" s="509" customFormat="1" ht="18" customHeight="1" x14ac:dyDescent="0.2">
      <c r="A10" s="485">
        <v>2</v>
      </c>
      <c r="B10" s="485" t="s">
        <v>520</v>
      </c>
      <c r="C10" s="486" t="s">
        <v>529</v>
      </c>
      <c r="D10" s="487" t="s">
        <v>530</v>
      </c>
      <c r="E10" s="508" t="s">
        <v>1092</v>
      </c>
      <c r="F10" s="488">
        <v>121.3</v>
      </c>
      <c r="G10" s="489">
        <v>500</v>
      </c>
      <c r="H10" s="490" t="s">
        <v>531</v>
      </c>
      <c r="I10" s="488" t="s">
        <v>532</v>
      </c>
    </row>
    <row r="11" spans="1:9" s="509" customFormat="1" ht="18" customHeight="1" x14ac:dyDescent="0.2">
      <c r="A11" s="485">
        <v>3</v>
      </c>
      <c r="B11" s="485" t="s">
        <v>520</v>
      </c>
      <c r="C11" s="486" t="s">
        <v>533</v>
      </c>
      <c r="D11" s="487" t="s">
        <v>943</v>
      </c>
      <c r="E11" s="508" t="s">
        <v>1092</v>
      </c>
      <c r="F11" s="488">
        <v>49.6</v>
      </c>
      <c r="G11" s="491">
        <v>562.5</v>
      </c>
      <c r="H11" s="490" t="s">
        <v>534</v>
      </c>
      <c r="I11" s="488" t="s">
        <v>535</v>
      </c>
    </row>
    <row r="12" spans="1:9" s="509" customFormat="1" ht="18" customHeight="1" x14ac:dyDescent="0.2">
      <c r="A12" s="485">
        <v>4</v>
      </c>
      <c r="B12" s="485" t="s">
        <v>520</v>
      </c>
      <c r="C12" s="486" t="s">
        <v>1093</v>
      </c>
      <c r="D12" s="487" t="s">
        <v>1094</v>
      </c>
      <c r="E12" s="508" t="s">
        <v>1095</v>
      </c>
      <c r="F12" s="488">
        <v>78.239999999999995</v>
      </c>
      <c r="G12" s="491">
        <v>625</v>
      </c>
      <c r="H12" s="490" t="s">
        <v>1096</v>
      </c>
      <c r="I12" s="488" t="s">
        <v>1097</v>
      </c>
    </row>
    <row r="13" spans="1:9" s="509" customFormat="1" ht="18" customHeight="1" x14ac:dyDescent="0.2">
      <c r="A13" s="485">
        <v>5</v>
      </c>
      <c r="B13" s="485" t="s">
        <v>520</v>
      </c>
      <c r="C13" s="486" t="s">
        <v>536</v>
      </c>
      <c r="D13" s="487" t="s">
        <v>537</v>
      </c>
      <c r="E13" s="508" t="s">
        <v>1092</v>
      </c>
      <c r="F13" s="488">
        <v>70</v>
      </c>
      <c r="G13" s="491">
        <v>500</v>
      </c>
      <c r="H13" s="490" t="s">
        <v>538</v>
      </c>
      <c r="I13" s="488" t="s">
        <v>539</v>
      </c>
    </row>
    <row r="14" spans="1:9" s="509" customFormat="1" ht="18" customHeight="1" x14ac:dyDescent="0.2">
      <c r="A14" s="485">
        <v>6</v>
      </c>
      <c r="B14" s="485" t="s">
        <v>520</v>
      </c>
      <c r="C14" s="492" t="s">
        <v>541</v>
      </c>
      <c r="D14" s="487" t="s">
        <v>542</v>
      </c>
      <c r="E14" s="508" t="s">
        <v>1092</v>
      </c>
      <c r="F14" s="357">
        <v>205.4</v>
      </c>
      <c r="G14" s="358">
        <v>700</v>
      </c>
      <c r="H14" s="357">
        <v>21001005336</v>
      </c>
      <c r="I14" s="357" t="s">
        <v>543</v>
      </c>
    </row>
    <row r="15" spans="1:9" s="509" customFormat="1" ht="18" customHeight="1" x14ac:dyDescent="0.2">
      <c r="A15" s="485">
        <v>7</v>
      </c>
      <c r="B15" s="485" t="s">
        <v>520</v>
      </c>
      <c r="C15" s="486" t="s">
        <v>544</v>
      </c>
      <c r="D15" s="487" t="s">
        <v>545</v>
      </c>
      <c r="E15" s="508" t="s">
        <v>1092</v>
      </c>
      <c r="F15" s="488">
        <v>103.5</v>
      </c>
      <c r="G15" s="491">
        <v>700</v>
      </c>
      <c r="H15" s="490" t="s">
        <v>546</v>
      </c>
      <c r="I15" s="488" t="s">
        <v>547</v>
      </c>
    </row>
    <row r="16" spans="1:9" s="509" customFormat="1" ht="18" customHeight="1" x14ac:dyDescent="0.2">
      <c r="A16" s="485">
        <v>8</v>
      </c>
      <c r="B16" s="485" t="s">
        <v>520</v>
      </c>
      <c r="C16" s="486" t="s">
        <v>548</v>
      </c>
      <c r="D16" s="487" t="s">
        <v>549</v>
      </c>
      <c r="E16" s="508" t="s">
        <v>1092</v>
      </c>
      <c r="F16" s="488">
        <v>14.62</v>
      </c>
      <c r="G16" s="491">
        <v>625</v>
      </c>
      <c r="H16" s="494" t="s">
        <v>551</v>
      </c>
      <c r="I16" s="488" t="s">
        <v>550</v>
      </c>
    </row>
    <row r="17" spans="1:9" s="509" customFormat="1" ht="18" customHeight="1" x14ac:dyDescent="0.2">
      <c r="A17" s="485">
        <v>9</v>
      </c>
      <c r="B17" s="485" t="s">
        <v>520</v>
      </c>
      <c r="C17" s="486" t="s">
        <v>552</v>
      </c>
      <c r="D17" s="487" t="s">
        <v>553</v>
      </c>
      <c r="E17" s="508" t="s">
        <v>1092</v>
      </c>
      <c r="F17" s="488">
        <v>180.8</v>
      </c>
      <c r="G17" s="489">
        <v>2125</v>
      </c>
      <c r="H17" s="490" t="s">
        <v>554</v>
      </c>
      <c r="I17" s="488" t="s">
        <v>555</v>
      </c>
    </row>
    <row r="18" spans="1:9" s="509" customFormat="1" ht="18" customHeight="1" x14ac:dyDescent="0.2">
      <c r="A18" s="485">
        <v>10</v>
      </c>
      <c r="B18" s="485" t="s">
        <v>520</v>
      </c>
      <c r="C18" s="486" t="s">
        <v>560</v>
      </c>
      <c r="D18" s="487" t="s">
        <v>561</v>
      </c>
      <c r="E18" s="508" t="s">
        <v>1092</v>
      </c>
      <c r="F18" s="488">
        <v>60</v>
      </c>
      <c r="G18" s="491">
        <v>375</v>
      </c>
      <c r="H18" s="490" t="s">
        <v>562</v>
      </c>
      <c r="I18" s="488" t="s">
        <v>563</v>
      </c>
    </row>
    <row r="19" spans="1:9" s="509" customFormat="1" ht="18" customHeight="1" x14ac:dyDescent="0.2">
      <c r="A19" s="485">
        <v>11</v>
      </c>
      <c r="B19" s="485" t="s">
        <v>520</v>
      </c>
      <c r="C19" s="486" t="s">
        <v>567</v>
      </c>
      <c r="D19" s="487" t="s">
        <v>568</v>
      </c>
      <c r="E19" s="508" t="s">
        <v>1092</v>
      </c>
      <c r="F19" s="488">
        <v>70</v>
      </c>
      <c r="G19" s="491">
        <v>562.5</v>
      </c>
      <c r="H19" s="490" t="s">
        <v>569</v>
      </c>
      <c r="I19" s="488" t="s">
        <v>570</v>
      </c>
    </row>
    <row r="20" spans="1:9" s="509" customFormat="1" ht="18" customHeight="1" x14ac:dyDescent="0.2">
      <c r="A20" s="485">
        <v>12</v>
      </c>
      <c r="B20" s="485" t="s">
        <v>520</v>
      </c>
      <c r="C20" s="486" t="s">
        <v>899</v>
      </c>
      <c r="D20" s="487" t="s">
        <v>900</v>
      </c>
      <c r="E20" s="508" t="s">
        <v>1092</v>
      </c>
      <c r="F20" s="488">
        <v>48</v>
      </c>
      <c r="G20" s="491">
        <v>665</v>
      </c>
      <c r="H20" s="494" t="s">
        <v>901</v>
      </c>
      <c r="I20" s="488" t="s">
        <v>902</v>
      </c>
    </row>
    <row r="21" spans="1:9" s="509" customFormat="1" ht="18" customHeight="1" x14ac:dyDescent="0.2">
      <c r="A21" s="485">
        <v>13</v>
      </c>
      <c r="B21" s="485" t="s">
        <v>520</v>
      </c>
      <c r="C21" s="486" t="s">
        <v>571</v>
      </c>
      <c r="D21" s="487" t="s">
        <v>572</v>
      </c>
      <c r="E21" s="508" t="s">
        <v>1098</v>
      </c>
      <c r="F21" s="488">
        <v>50</v>
      </c>
      <c r="G21" s="491">
        <v>300</v>
      </c>
      <c r="H21" s="490" t="s">
        <v>1099</v>
      </c>
      <c r="I21" s="488" t="s">
        <v>1100</v>
      </c>
    </row>
    <row r="22" spans="1:9" s="509" customFormat="1" ht="18" customHeight="1" x14ac:dyDescent="0.2">
      <c r="A22" s="485">
        <v>14</v>
      </c>
      <c r="B22" s="485" t="s">
        <v>520</v>
      </c>
      <c r="C22" s="486" t="s">
        <v>651</v>
      </c>
      <c r="D22" s="510" t="s">
        <v>650</v>
      </c>
      <c r="E22" s="508" t="s">
        <v>1092</v>
      </c>
      <c r="F22" s="488">
        <v>45</v>
      </c>
      <c r="G22" s="491">
        <v>700</v>
      </c>
      <c r="H22" s="494" t="s">
        <v>578</v>
      </c>
      <c r="I22" s="488" t="s">
        <v>577</v>
      </c>
    </row>
    <row r="23" spans="1:9" s="509" customFormat="1" ht="18" customHeight="1" x14ac:dyDescent="0.2">
      <c r="A23" s="485">
        <v>15</v>
      </c>
      <c r="B23" s="485" t="s">
        <v>520</v>
      </c>
      <c r="C23" s="486" t="s">
        <v>579</v>
      </c>
      <c r="D23" s="487" t="s">
        <v>580</v>
      </c>
      <c r="E23" s="508" t="s">
        <v>1092</v>
      </c>
      <c r="F23" s="488">
        <v>19.5</v>
      </c>
      <c r="G23" s="491">
        <v>687.5</v>
      </c>
      <c r="H23" s="490" t="s">
        <v>581</v>
      </c>
      <c r="I23" s="488" t="s">
        <v>582</v>
      </c>
    </row>
    <row r="24" spans="1:9" s="509" customFormat="1" ht="18" customHeight="1" x14ac:dyDescent="0.2">
      <c r="A24" s="485">
        <v>16</v>
      </c>
      <c r="B24" s="485" t="s">
        <v>520</v>
      </c>
      <c r="C24" s="486" t="s">
        <v>1101</v>
      </c>
      <c r="D24" s="487" t="s">
        <v>1102</v>
      </c>
      <c r="E24" s="508" t="s">
        <v>1098</v>
      </c>
      <c r="F24" s="488">
        <v>24</v>
      </c>
      <c r="G24" s="491">
        <v>600</v>
      </c>
      <c r="H24" s="490" t="s">
        <v>1103</v>
      </c>
      <c r="I24" s="488" t="s">
        <v>1104</v>
      </c>
    </row>
    <row r="25" spans="1:9" s="509" customFormat="1" ht="18" customHeight="1" x14ac:dyDescent="0.2">
      <c r="A25" s="485">
        <v>17</v>
      </c>
      <c r="B25" s="485" t="s">
        <v>520</v>
      </c>
      <c r="C25" s="486" t="s">
        <v>583</v>
      </c>
      <c r="D25" s="487" t="s">
        <v>584</v>
      </c>
      <c r="E25" s="508" t="s">
        <v>1105</v>
      </c>
      <c r="F25" s="488">
        <v>171.9</v>
      </c>
      <c r="G25" s="491">
        <v>820</v>
      </c>
      <c r="H25" s="490" t="s">
        <v>585</v>
      </c>
      <c r="I25" s="488" t="s">
        <v>586</v>
      </c>
    </row>
    <row r="26" spans="1:9" s="509" customFormat="1" ht="18" customHeight="1" x14ac:dyDescent="0.2">
      <c r="A26" s="485">
        <v>18</v>
      </c>
      <c r="B26" s="485" t="s">
        <v>520</v>
      </c>
      <c r="C26" s="486" t="s">
        <v>587</v>
      </c>
      <c r="D26" s="487" t="s">
        <v>588</v>
      </c>
      <c r="E26" s="508" t="s">
        <v>1092</v>
      </c>
      <c r="F26" s="488">
        <v>52.7</v>
      </c>
      <c r="G26" s="491">
        <v>750</v>
      </c>
      <c r="H26" s="490" t="s">
        <v>589</v>
      </c>
      <c r="I26" s="495" t="s">
        <v>590</v>
      </c>
    </row>
    <row r="27" spans="1:9" s="509" customFormat="1" ht="18" customHeight="1" x14ac:dyDescent="0.2">
      <c r="A27" s="485">
        <v>19</v>
      </c>
      <c r="B27" s="485" t="s">
        <v>520</v>
      </c>
      <c r="C27" s="486" t="s">
        <v>591</v>
      </c>
      <c r="D27" s="487" t="s">
        <v>592</v>
      </c>
      <c r="E27" s="508" t="s">
        <v>1106</v>
      </c>
      <c r="F27" s="488">
        <v>75</v>
      </c>
      <c r="G27" s="491">
        <v>375</v>
      </c>
      <c r="H27" s="490" t="s">
        <v>593</v>
      </c>
      <c r="I27" s="495" t="s">
        <v>594</v>
      </c>
    </row>
    <row r="28" spans="1:9" s="509" customFormat="1" ht="18" customHeight="1" x14ac:dyDescent="0.2">
      <c r="A28" s="485">
        <v>20</v>
      </c>
      <c r="B28" s="485" t="s">
        <v>520</v>
      </c>
      <c r="C28" s="486" t="s">
        <v>595</v>
      </c>
      <c r="D28" s="487" t="s">
        <v>596</v>
      </c>
      <c r="E28" s="508" t="s">
        <v>1092</v>
      </c>
      <c r="F28" s="488">
        <v>45</v>
      </c>
      <c r="G28" s="491">
        <v>625</v>
      </c>
      <c r="H28" s="490" t="s">
        <v>597</v>
      </c>
      <c r="I28" s="495" t="s">
        <v>598</v>
      </c>
    </row>
    <row r="29" spans="1:9" s="509" customFormat="1" ht="18" customHeight="1" x14ac:dyDescent="0.2">
      <c r="A29" s="485">
        <v>21</v>
      </c>
      <c r="B29" s="485" t="s">
        <v>520</v>
      </c>
      <c r="C29" s="496" t="s">
        <v>599</v>
      </c>
      <c r="D29" s="487" t="s">
        <v>600</v>
      </c>
      <c r="E29" s="508" t="s">
        <v>1092</v>
      </c>
      <c r="F29" s="357">
        <v>192.1</v>
      </c>
      <c r="G29" s="358">
        <v>920</v>
      </c>
      <c r="H29" s="357">
        <v>20001008890</v>
      </c>
      <c r="I29" s="357" t="s">
        <v>601</v>
      </c>
    </row>
    <row r="30" spans="1:9" s="509" customFormat="1" ht="18" customHeight="1" x14ac:dyDescent="0.2">
      <c r="A30" s="485">
        <v>22</v>
      </c>
      <c r="B30" s="485" t="s">
        <v>520</v>
      </c>
      <c r="C30" s="492" t="s">
        <v>605</v>
      </c>
      <c r="D30" s="487" t="s">
        <v>606</v>
      </c>
      <c r="E30" s="508" t="s">
        <v>1092</v>
      </c>
      <c r="F30" s="357">
        <v>51</v>
      </c>
      <c r="G30" s="358">
        <v>437.5</v>
      </c>
      <c r="H30" s="497" t="s">
        <v>607</v>
      </c>
      <c r="I30" s="495" t="s">
        <v>1107</v>
      </c>
    </row>
    <row r="31" spans="1:9" s="509" customFormat="1" ht="18" customHeight="1" x14ac:dyDescent="0.2">
      <c r="A31" s="485">
        <v>23</v>
      </c>
      <c r="B31" s="485" t="s">
        <v>520</v>
      </c>
      <c r="C31" s="486" t="s">
        <v>608</v>
      </c>
      <c r="D31" s="487" t="s">
        <v>609</v>
      </c>
      <c r="E31" s="508" t="s">
        <v>1092</v>
      </c>
      <c r="F31" s="488">
        <v>94.8</v>
      </c>
      <c r="G31" s="491">
        <v>675</v>
      </c>
      <c r="H31" s="490" t="s">
        <v>610</v>
      </c>
      <c r="I31" s="488" t="s">
        <v>611</v>
      </c>
    </row>
    <row r="32" spans="1:9" s="509" customFormat="1" ht="18" customHeight="1" x14ac:dyDescent="0.2">
      <c r="A32" s="485">
        <v>24</v>
      </c>
      <c r="B32" s="485" t="s">
        <v>520</v>
      </c>
      <c r="C32" s="486" t="s">
        <v>612</v>
      </c>
      <c r="D32" s="487" t="s">
        <v>613</v>
      </c>
      <c r="E32" s="508" t="s">
        <v>1092</v>
      </c>
      <c r="F32" s="488">
        <v>86.42</v>
      </c>
      <c r="G32" s="491">
        <v>662.5</v>
      </c>
      <c r="H32" s="490" t="s">
        <v>614</v>
      </c>
      <c r="I32" s="488" t="s">
        <v>1108</v>
      </c>
    </row>
    <row r="33" spans="1:9" s="509" customFormat="1" ht="18" customHeight="1" x14ac:dyDescent="0.2">
      <c r="A33" s="485">
        <v>25</v>
      </c>
      <c r="B33" s="485" t="s">
        <v>520</v>
      </c>
      <c r="C33" s="486" t="s">
        <v>652</v>
      </c>
      <c r="D33" s="487" t="s">
        <v>653</v>
      </c>
      <c r="E33" s="508" t="s">
        <v>1092</v>
      </c>
      <c r="F33" s="488">
        <v>134.26</v>
      </c>
      <c r="G33" s="491">
        <v>1944.15</v>
      </c>
      <c r="H33" s="490" t="s">
        <v>654</v>
      </c>
      <c r="I33" s="488" t="s">
        <v>615</v>
      </c>
    </row>
    <row r="34" spans="1:9" s="509" customFormat="1" ht="18" customHeight="1" x14ac:dyDescent="0.2">
      <c r="A34" s="485">
        <v>26</v>
      </c>
      <c r="B34" s="485" t="s">
        <v>520</v>
      </c>
      <c r="C34" s="486" t="s">
        <v>903</v>
      </c>
      <c r="D34" s="487" t="s">
        <v>904</v>
      </c>
      <c r="E34" s="508" t="s">
        <v>1109</v>
      </c>
      <c r="F34" s="498">
        <v>30</v>
      </c>
      <c r="G34" s="498">
        <v>500</v>
      </c>
      <c r="H34" s="494" t="s">
        <v>905</v>
      </c>
      <c r="I34" s="487" t="s">
        <v>906</v>
      </c>
    </row>
    <row r="35" spans="1:9" s="509" customFormat="1" ht="18" customHeight="1" x14ac:dyDescent="0.2">
      <c r="A35" s="485">
        <v>27</v>
      </c>
      <c r="B35" s="485" t="s">
        <v>520</v>
      </c>
      <c r="C35" s="492" t="s">
        <v>907</v>
      </c>
      <c r="D35" s="487" t="s">
        <v>908</v>
      </c>
      <c r="E35" s="508" t="s">
        <v>1092</v>
      </c>
      <c r="F35" s="498">
        <v>454</v>
      </c>
      <c r="G35" s="498">
        <v>600</v>
      </c>
      <c r="H35" s="499" t="s">
        <v>909</v>
      </c>
      <c r="I35" s="487" t="s">
        <v>910</v>
      </c>
    </row>
    <row r="36" spans="1:9" s="509" customFormat="1" ht="18" customHeight="1" x14ac:dyDescent="0.2">
      <c r="A36" s="485">
        <v>28</v>
      </c>
      <c r="B36" s="485" t="s">
        <v>520</v>
      </c>
      <c r="C36" s="486" t="s">
        <v>911</v>
      </c>
      <c r="D36" s="487" t="s">
        <v>1110</v>
      </c>
      <c r="E36" s="508" t="s">
        <v>1092</v>
      </c>
      <c r="F36" s="488">
        <v>128.78</v>
      </c>
      <c r="G36" s="489">
        <v>875</v>
      </c>
      <c r="H36" s="490" t="s">
        <v>912</v>
      </c>
      <c r="I36" s="488" t="s">
        <v>1111</v>
      </c>
    </row>
    <row r="37" spans="1:9" s="509" customFormat="1" ht="18" customHeight="1" x14ac:dyDescent="0.2">
      <c r="A37" s="485">
        <v>29</v>
      </c>
      <c r="B37" s="485" t="s">
        <v>520</v>
      </c>
      <c r="C37" s="487" t="s">
        <v>1112</v>
      </c>
      <c r="D37" s="487" t="s">
        <v>1113</v>
      </c>
      <c r="E37" s="508" t="s">
        <v>1092</v>
      </c>
      <c r="F37" s="498">
        <v>50</v>
      </c>
      <c r="G37" s="498">
        <v>437.5</v>
      </c>
      <c r="H37" s="498">
        <v>27001003948</v>
      </c>
      <c r="I37" s="487" t="s">
        <v>1114</v>
      </c>
    </row>
    <row r="38" spans="1:9" s="509" customFormat="1" ht="18" customHeight="1" x14ac:dyDescent="0.2">
      <c r="A38" s="485">
        <v>30</v>
      </c>
      <c r="B38" s="485" t="s">
        <v>520</v>
      </c>
      <c r="C38" s="487" t="s">
        <v>1115</v>
      </c>
      <c r="D38" s="487" t="s">
        <v>1116</v>
      </c>
      <c r="E38" s="508" t="s">
        <v>1117</v>
      </c>
      <c r="F38" s="498">
        <v>61.33</v>
      </c>
      <c r="G38" s="500">
        <v>1000</v>
      </c>
      <c r="H38" s="511">
        <v>35001019384</v>
      </c>
      <c r="I38" s="488" t="s">
        <v>1118</v>
      </c>
    </row>
    <row r="39" spans="1:9" s="509" customFormat="1" ht="18" customHeight="1" x14ac:dyDescent="0.2">
      <c r="A39" s="485">
        <v>31</v>
      </c>
      <c r="B39" s="485" t="s">
        <v>520</v>
      </c>
      <c r="C39" s="486" t="s">
        <v>1119</v>
      </c>
      <c r="D39" s="487" t="s">
        <v>1120</v>
      </c>
      <c r="E39" s="508" t="s">
        <v>1121</v>
      </c>
      <c r="F39" s="488">
        <v>25.2</v>
      </c>
      <c r="G39" s="491">
        <v>375</v>
      </c>
      <c r="H39" s="490" t="s">
        <v>1122</v>
      </c>
      <c r="I39" s="488" t="s">
        <v>1123</v>
      </c>
    </row>
    <row r="40" spans="1:9" s="509" customFormat="1" ht="18" customHeight="1" x14ac:dyDescent="0.2">
      <c r="A40" s="485">
        <v>32</v>
      </c>
      <c r="B40" s="485" t="s">
        <v>520</v>
      </c>
      <c r="C40" s="486" t="s">
        <v>1124</v>
      </c>
      <c r="D40" s="487" t="s">
        <v>1125</v>
      </c>
      <c r="E40" s="508" t="s">
        <v>1121</v>
      </c>
      <c r="F40" s="488">
        <v>88.19</v>
      </c>
      <c r="G40" s="491">
        <v>500</v>
      </c>
      <c r="H40" s="490" t="s">
        <v>1126</v>
      </c>
      <c r="I40" s="488" t="s">
        <v>1127</v>
      </c>
    </row>
    <row r="41" spans="1:9" s="509" customFormat="1" ht="18" customHeight="1" x14ac:dyDescent="0.2">
      <c r="A41" s="485">
        <v>33</v>
      </c>
      <c r="B41" s="485" t="s">
        <v>520</v>
      </c>
      <c r="C41" s="486" t="s">
        <v>1128</v>
      </c>
      <c r="D41" s="498" t="s">
        <v>1129</v>
      </c>
      <c r="E41" s="508" t="s">
        <v>1121</v>
      </c>
      <c r="F41" s="488">
        <v>75.48</v>
      </c>
      <c r="G41" s="491">
        <v>750</v>
      </c>
      <c r="H41" s="490" t="s">
        <v>1130</v>
      </c>
      <c r="I41" s="488" t="s">
        <v>1131</v>
      </c>
    </row>
    <row r="42" spans="1:9" s="509" customFormat="1" ht="18" customHeight="1" x14ac:dyDescent="0.2">
      <c r="A42" s="485">
        <v>34</v>
      </c>
      <c r="B42" s="485" t="s">
        <v>520</v>
      </c>
      <c r="C42" s="486" t="s">
        <v>1132</v>
      </c>
      <c r="D42" s="487" t="s">
        <v>1133</v>
      </c>
      <c r="E42" s="508" t="s">
        <v>1121</v>
      </c>
      <c r="F42" s="488">
        <v>62</v>
      </c>
      <c r="G42" s="491">
        <v>625</v>
      </c>
      <c r="H42" s="490" t="s">
        <v>1134</v>
      </c>
      <c r="I42" s="488" t="s">
        <v>1135</v>
      </c>
    </row>
    <row r="43" spans="1:9" s="509" customFormat="1" ht="18" customHeight="1" x14ac:dyDescent="0.2">
      <c r="A43" s="485">
        <v>35</v>
      </c>
      <c r="B43" s="485" t="s">
        <v>520</v>
      </c>
      <c r="C43" s="486" t="s">
        <v>1136</v>
      </c>
      <c r="D43" s="487" t="s">
        <v>1137</v>
      </c>
      <c r="E43" s="508" t="s">
        <v>1121</v>
      </c>
      <c r="F43" s="488">
        <v>65</v>
      </c>
      <c r="G43" s="491">
        <v>750</v>
      </c>
      <c r="H43" s="490" t="s">
        <v>1138</v>
      </c>
      <c r="I43" s="488" t="s">
        <v>1139</v>
      </c>
    </row>
    <row r="44" spans="1:9" s="509" customFormat="1" ht="18" customHeight="1" x14ac:dyDescent="0.2">
      <c r="A44" s="485">
        <v>36</v>
      </c>
      <c r="B44" s="485" t="s">
        <v>520</v>
      </c>
      <c r="C44" s="486" t="s">
        <v>1140</v>
      </c>
      <c r="D44" s="487" t="s">
        <v>1141</v>
      </c>
      <c r="E44" s="508" t="s">
        <v>1121</v>
      </c>
      <c r="F44" s="488">
        <v>60</v>
      </c>
      <c r="G44" s="491">
        <v>750</v>
      </c>
      <c r="H44" s="490" t="s">
        <v>1142</v>
      </c>
      <c r="I44" s="488" t="s">
        <v>1143</v>
      </c>
    </row>
    <row r="45" spans="1:9" s="509" customFormat="1" ht="18" customHeight="1" x14ac:dyDescent="0.2">
      <c r="A45" s="485">
        <v>37</v>
      </c>
      <c r="B45" s="485" t="s">
        <v>520</v>
      </c>
      <c r="C45" s="486" t="s">
        <v>1144</v>
      </c>
      <c r="D45" s="487" t="s">
        <v>1145</v>
      </c>
      <c r="E45" s="508" t="s">
        <v>1121</v>
      </c>
      <c r="F45" s="488">
        <v>278.5</v>
      </c>
      <c r="G45" s="491">
        <v>1500</v>
      </c>
      <c r="H45" s="490" t="s">
        <v>1146</v>
      </c>
      <c r="I45" s="488" t="s">
        <v>1147</v>
      </c>
    </row>
    <row r="46" spans="1:9" ht="18" customHeight="1" x14ac:dyDescent="0.2">
      <c r="A46" s="485">
        <v>38</v>
      </c>
      <c r="B46" s="485" t="s">
        <v>520</v>
      </c>
      <c r="C46" s="486" t="s">
        <v>1151</v>
      </c>
      <c r="D46" s="487" t="s">
        <v>1152</v>
      </c>
      <c r="E46" s="508" t="s">
        <v>1153</v>
      </c>
      <c r="F46" s="488">
        <v>85</v>
      </c>
      <c r="G46" s="491">
        <v>750</v>
      </c>
      <c r="H46" s="490" t="s">
        <v>1154</v>
      </c>
      <c r="I46" s="488" t="s">
        <v>1148</v>
      </c>
    </row>
    <row r="47" spans="1:9" ht="18" customHeight="1" x14ac:dyDescent="0.2">
      <c r="A47" s="485">
        <v>39</v>
      </c>
      <c r="B47" s="485" t="s">
        <v>520</v>
      </c>
      <c r="C47" s="486" t="s">
        <v>1155</v>
      </c>
      <c r="D47" s="487" t="s">
        <v>1156</v>
      </c>
      <c r="E47" s="508" t="s">
        <v>1157</v>
      </c>
      <c r="F47" s="488">
        <v>56.1</v>
      </c>
      <c r="G47" s="491">
        <v>627.5</v>
      </c>
      <c r="H47" s="490" t="s">
        <v>1158</v>
      </c>
      <c r="I47" s="488" t="s">
        <v>1149</v>
      </c>
    </row>
    <row r="48" spans="1:9" ht="18" customHeight="1" x14ac:dyDescent="0.2">
      <c r="A48" s="485">
        <v>40</v>
      </c>
      <c r="B48" s="485" t="s">
        <v>520</v>
      </c>
      <c r="C48" s="492" t="s">
        <v>1159</v>
      </c>
      <c r="D48" s="487" t="s">
        <v>1160</v>
      </c>
      <c r="E48" s="508" t="s">
        <v>1161</v>
      </c>
      <c r="F48" s="357">
        <v>40</v>
      </c>
      <c r="G48" s="358">
        <v>375</v>
      </c>
      <c r="H48" s="497" t="s">
        <v>1162</v>
      </c>
      <c r="I48" s="357" t="s">
        <v>1150</v>
      </c>
    </row>
    <row r="49" spans="1:9" ht="18" customHeight="1" x14ac:dyDescent="0.2">
      <c r="A49" s="485">
        <v>41</v>
      </c>
      <c r="B49" s="485" t="s">
        <v>520</v>
      </c>
      <c r="C49" s="496" t="s">
        <v>1163</v>
      </c>
      <c r="D49" s="487" t="s">
        <v>602</v>
      </c>
      <c r="E49" s="508" t="s">
        <v>1164</v>
      </c>
      <c r="F49" s="357">
        <v>38.4</v>
      </c>
      <c r="G49" s="358">
        <v>480</v>
      </c>
      <c r="H49" s="497" t="s">
        <v>603</v>
      </c>
      <c r="I49" s="357" t="s">
        <v>604</v>
      </c>
    </row>
    <row r="50" spans="1:9" ht="18" customHeight="1" x14ac:dyDescent="0.2">
      <c r="A50" s="485">
        <v>42</v>
      </c>
      <c r="B50" s="485" t="s">
        <v>520</v>
      </c>
      <c r="C50" s="492" t="s">
        <v>648</v>
      </c>
      <c r="D50" s="487" t="s">
        <v>649</v>
      </c>
      <c r="E50" s="508" t="s">
        <v>1164</v>
      </c>
      <c r="F50" s="357">
        <v>67</v>
      </c>
      <c r="G50" s="493">
        <v>725.5</v>
      </c>
      <c r="H50" s="357">
        <v>18001053471</v>
      </c>
      <c r="I50" s="357" t="s">
        <v>540</v>
      </c>
    </row>
    <row r="51" spans="1:9" ht="18" customHeight="1" x14ac:dyDescent="0.2">
      <c r="A51" s="485">
        <v>43</v>
      </c>
      <c r="B51" s="485" t="s">
        <v>520</v>
      </c>
      <c r="C51" s="486" t="s">
        <v>556</v>
      </c>
      <c r="D51" s="487" t="s">
        <v>557</v>
      </c>
      <c r="E51" s="508" t="s">
        <v>1164</v>
      </c>
      <c r="F51" s="488">
        <v>70.8</v>
      </c>
      <c r="G51" s="491">
        <v>625</v>
      </c>
      <c r="H51" s="490" t="s">
        <v>558</v>
      </c>
      <c r="I51" s="488" t="s">
        <v>559</v>
      </c>
    </row>
    <row r="52" spans="1:9" ht="18" customHeight="1" x14ac:dyDescent="0.2">
      <c r="A52" s="485">
        <v>44</v>
      </c>
      <c r="B52" s="485" t="s">
        <v>520</v>
      </c>
      <c r="C52" s="486" t="s">
        <v>564</v>
      </c>
      <c r="D52" s="487" t="s">
        <v>942</v>
      </c>
      <c r="E52" s="508" t="s">
        <v>1165</v>
      </c>
      <c r="F52" s="488">
        <v>70</v>
      </c>
      <c r="G52" s="491">
        <v>700</v>
      </c>
      <c r="H52" s="490" t="s">
        <v>565</v>
      </c>
      <c r="I52" s="488" t="s">
        <v>566</v>
      </c>
    </row>
    <row r="53" spans="1:9" ht="18" customHeight="1" x14ac:dyDescent="0.2">
      <c r="A53" s="485">
        <v>45</v>
      </c>
      <c r="B53" s="485" t="s">
        <v>520</v>
      </c>
      <c r="C53" s="486" t="s">
        <v>573</v>
      </c>
      <c r="D53" s="487" t="s">
        <v>574</v>
      </c>
      <c r="E53" s="508" t="s">
        <v>1164</v>
      </c>
      <c r="F53" s="488">
        <v>97.31</v>
      </c>
      <c r="G53" s="491">
        <v>1250</v>
      </c>
      <c r="H53" s="490" t="s">
        <v>575</v>
      </c>
      <c r="I53" s="488" t="s">
        <v>576</v>
      </c>
    </row>
    <row r="54" spans="1:9" ht="18" customHeight="1" x14ac:dyDescent="0.2">
      <c r="A54" s="485">
        <v>46</v>
      </c>
      <c r="B54" s="485" t="s">
        <v>520</v>
      </c>
      <c r="C54" s="486" t="s">
        <v>525</v>
      </c>
      <c r="D54" s="487" t="s">
        <v>526</v>
      </c>
      <c r="E54" s="508" t="s">
        <v>1164</v>
      </c>
      <c r="F54" s="488">
        <v>109.38</v>
      </c>
      <c r="G54" s="491">
        <v>700</v>
      </c>
      <c r="H54" s="490" t="s">
        <v>527</v>
      </c>
      <c r="I54" s="488" t="s">
        <v>528</v>
      </c>
    </row>
    <row r="55" spans="1:9" ht="18" customHeight="1" x14ac:dyDescent="0.2">
      <c r="A55" s="485"/>
      <c r="B55" s="485"/>
      <c r="C55" s="486"/>
      <c r="D55" s="487"/>
      <c r="E55" s="488"/>
      <c r="F55" s="498"/>
      <c r="G55" s="498"/>
      <c r="H55" s="372"/>
      <c r="I55" s="399"/>
    </row>
    <row r="56" spans="1:9" ht="20.25" customHeight="1" x14ac:dyDescent="0.2">
      <c r="A56" s="485"/>
      <c r="B56" s="485"/>
      <c r="C56" s="486"/>
      <c r="D56" s="487"/>
      <c r="E56" s="488"/>
      <c r="F56" s="498"/>
      <c r="G56" s="498"/>
      <c r="H56" s="372"/>
      <c r="I56" s="399"/>
    </row>
    <row r="57" spans="1:9" ht="20.25" customHeight="1" x14ac:dyDescent="0.3">
      <c r="A57" s="19"/>
      <c r="B57" s="19"/>
      <c r="C57" s="410" t="s">
        <v>107</v>
      </c>
      <c r="D57" s="19"/>
      <c r="E57" s="19"/>
      <c r="F57" s="17"/>
      <c r="G57" s="19"/>
      <c r="H57" s="19"/>
      <c r="I57" s="348"/>
    </row>
    <row r="58" spans="1:9" ht="20.25" customHeight="1" x14ac:dyDescent="0.3">
      <c r="A58" s="19"/>
      <c r="B58" s="19"/>
      <c r="C58" s="19"/>
      <c r="D58" s="667"/>
      <c r="E58" s="667"/>
      <c r="F58" s="165"/>
      <c r="G58" s="411"/>
      <c r="H58" s="412"/>
    </row>
    <row r="59" spans="1:9" ht="15" x14ac:dyDescent="0.3">
      <c r="A59" s="165"/>
      <c r="B59" s="165"/>
      <c r="C59" s="19"/>
      <c r="D59" s="668" t="s">
        <v>263</v>
      </c>
      <c r="E59" s="668"/>
      <c r="F59" s="165"/>
      <c r="G59" s="669" t="s">
        <v>491</v>
      </c>
      <c r="H59" s="669"/>
    </row>
    <row r="60" spans="1:9" ht="15" x14ac:dyDescent="0.3">
      <c r="A60" s="165"/>
      <c r="B60" s="165"/>
      <c r="C60" s="19"/>
      <c r="D60" s="19"/>
      <c r="E60" s="19"/>
      <c r="F60" s="165"/>
      <c r="G60" s="670"/>
      <c r="H60" s="670"/>
    </row>
    <row r="61" spans="1:9" ht="15" x14ac:dyDescent="0.3">
      <c r="A61" s="165"/>
      <c r="B61" s="165"/>
      <c r="C61" s="19"/>
      <c r="D61" s="671" t="s">
        <v>139</v>
      </c>
      <c r="E61" s="671"/>
      <c r="F61" s="165"/>
      <c r="G61" s="670"/>
      <c r="H61" s="670"/>
    </row>
  </sheetData>
  <mergeCells count="4">
    <mergeCell ref="D58:E58"/>
    <mergeCell ref="D59:E59"/>
    <mergeCell ref="G59:H61"/>
    <mergeCell ref="D61:E61"/>
  </mergeCells>
  <dataValidations count="1">
    <dataValidation type="list" allowBlank="1" showInputMessage="1" showErrorMessage="1" sqref="B9:B56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5" fitToHeight="0" orientation="landscape" r:id="rId1"/>
  <rowBreaks count="1" manualBreakCount="1">
    <brk id="35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18" customWidth="1"/>
    <col min="2" max="2" width="14.85546875" style="318" customWidth="1"/>
    <col min="3" max="3" width="21.140625" style="318" customWidth="1"/>
    <col min="4" max="5" width="12.7109375" style="318" customWidth="1"/>
    <col min="6" max="6" width="13.42578125" style="318" bestFit="1" customWidth="1"/>
    <col min="7" max="7" width="15.28515625" style="318" customWidth="1"/>
    <col min="8" max="8" width="23.85546875" style="318" customWidth="1"/>
    <col min="9" max="9" width="12.140625" style="318" bestFit="1" customWidth="1"/>
    <col min="10" max="10" width="19" style="318" customWidth="1"/>
    <col min="11" max="11" width="17.7109375" style="318" customWidth="1"/>
    <col min="12" max="16384" width="9.140625" style="318"/>
  </cols>
  <sheetData>
    <row r="1" spans="1:12" s="165" customFormat="1" ht="15" x14ac:dyDescent="0.2">
      <c r="A1" s="160" t="s">
        <v>300</v>
      </c>
      <c r="B1" s="160"/>
      <c r="C1" s="160"/>
      <c r="D1" s="161"/>
      <c r="E1" s="161"/>
      <c r="F1" s="161"/>
      <c r="G1" s="161"/>
      <c r="H1" s="161"/>
      <c r="I1" s="161"/>
      <c r="J1" s="161"/>
      <c r="K1" s="304" t="s">
        <v>109</v>
      </c>
    </row>
    <row r="2" spans="1:12" s="165" customFormat="1" ht="15" x14ac:dyDescent="0.3">
      <c r="A2" s="121" t="s">
        <v>140</v>
      </c>
      <c r="B2" s="121"/>
      <c r="C2" s="121"/>
      <c r="D2" s="161"/>
      <c r="E2" s="161"/>
      <c r="F2" s="161"/>
      <c r="G2" s="161"/>
      <c r="H2" s="161"/>
      <c r="I2" s="161"/>
      <c r="J2" s="161"/>
      <c r="K2" s="301" t="str">
        <f>'ფორმა N1'!L2</f>
        <v>01/01/2019-31/12/2019</v>
      </c>
    </row>
    <row r="3" spans="1:12" s="165" customFormat="1" ht="15" x14ac:dyDescent="0.2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15"/>
      <c r="L3" s="318"/>
    </row>
    <row r="4" spans="1:12" s="165" customFormat="1" ht="15" x14ac:dyDescent="0.3">
      <c r="A4" s="94" t="s">
        <v>269</v>
      </c>
      <c r="B4" s="94"/>
      <c r="C4" s="94"/>
      <c r="D4" s="94"/>
      <c r="E4" s="94"/>
      <c r="F4" s="313"/>
      <c r="G4" s="162"/>
      <c r="H4" s="161"/>
      <c r="I4" s="161"/>
      <c r="J4" s="161"/>
      <c r="K4" s="161"/>
    </row>
    <row r="5" spans="1:12" ht="15" x14ac:dyDescent="0.3">
      <c r="A5" s="314" t="str">
        <f>'ფორმა N1'!A5</f>
        <v>მპგ "მოძრაობა თავისუფალი საქართველოსთვის"</v>
      </c>
      <c r="B5" s="314"/>
      <c r="C5" s="314"/>
      <c r="D5" s="315"/>
      <c r="E5" s="315"/>
      <c r="F5" s="315"/>
      <c r="G5" s="316"/>
      <c r="H5" s="317"/>
      <c r="I5" s="317"/>
      <c r="J5" s="317"/>
      <c r="K5" s="316"/>
    </row>
    <row r="6" spans="1:12" s="165" customFormat="1" ht="13.5" x14ac:dyDescent="0.2">
      <c r="A6" s="116"/>
      <c r="B6" s="116"/>
      <c r="C6" s="116"/>
      <c r="D6" s="319"/>
      <c r="E6" s="319"/>
      <c r="F6" s="319"/>
      <c r="G6" s="161"/>
      <c r="H6" s="161"/>
      <c r="I6" s="161"/>
      <c r="J6" s="161"/>
      <c r="K6" s="161"/>
    </row>
    <row r="7" spans="1:12" s="165" customFormat="1" ht="60" x14ac:dyDescent="0.2">
      <c r="A7" s="320" t="s">
        <v>64</v>
      </c>
      <c r="B7" s="320" t="s">
        <v>484</v>
      </c>
      <c r="C7" s="320" t="s">
        <v>243</v>
      </c>
      <c r="D7" s="321" t="s">
        <v>240</v>
      </c>
      <c r="E7" s="321" t="s">
        <v>241</v>
      </c>
      <c r="F7" s="321" t="s">
        <v>340</v>
      </c>
      <c r="G7" s="321" t="s">
        <v>242</v>
      </c>
      <c r="H7" s="321" t="s">
        <v>492</v>
      </c>
      <c r="I7" s="321" t="s">
        <v>239</v>
      </c>
      <c r="J7" s="321" t="s">
        <v>489</v>
      </c>
      <c r="K7" s="321" t="s">
        <v>490</v>
      </c>
    </row>
    <row r="8" spans="1:12" s="165" customFormat="1" ht="15" x14ac:dyDescent="0.2">
      <c r="A8" s="320">
        <v>1</v>
      </c>
      <c r="B8" s="320">
        <v>2</v>
      </c>
      <c r="C8" s="320">
        <v>3</v>
      </c>
      <c r="D8" s="321">
        <v>4</v>
      </c>
      <c r="E8" s="320">
        <v>5</v>
      </c>
      <c r="F8" s="321">
        <v>6</v>
      </c>
      <c r="G8" s="320">
        <v>7</v>
      </c>
      <c r="H8" s="321">
        <v>8</v>
      </c>
      <c r="I8" s="320">
        <v>9</v>
      </c>
      <c r="J8" s="320">
        <v>10</v>
      </c>
      <c r="K8" s="321">
        <v>11</v>
      </c>
    </row>
    <row r="9" spans="1:12" s="165" customFormat="1" ht="15" x14ac:dyDescent="0.2">
      <c r="A9" s="322">
        <v>1</v>
      </c>
      <c r="B9" s="322"/>
      <c r="C9" s="322"/>
      <c r="D9" s="323"/>
      <c r="E9" s="323"/>
      <c r="F9" s="323"/>
      <c r="G9" s="323"/>
      <c r="H9" s="323"/>
      <c r="I9" s="323"/>
      <c r="J9" s="323"/>
      <c r="K9" s="323"/>
    </row>
    <row r="10" spans="1:12" s="165" customFormat="1" ht="15" x14ac:dyDescent="0.2">
      <c r="A10" s="322">
        <v>2</v>
      </c>
      <c r="B10" s="322"/>
      <c r="C10" s="322"/>
      <c r="D10" s="323"/>
      <c r="E10" s="323"/>
      <c r="F10" s="323"/>
      <c r="G10" s="323"/>
      <c r="H10" s="323"/>
      <c r="I10" s="323"/>
      <c r="J10" s="323"/>
      <c r="K10" s="323"/>
    </row>
    <row r="11" spans="1:12" s="165" customFormat="1" ht="15" x14ac:dyDescent="0.2">
      <c r="A11" s="322">
        <v>3</v>
      </c>
      <c r="B11" s="322"/>
      <c r="C11" s="322"/>
      <c r="D11" s="323"/>
      <c r="E11" s="323"/>
      <c r="F11" s="323"/>
      <c r="G11" s="323"/>
      <c r="H11" s="323"/>
      <c r="I11" s="323"/>
      <c r="J11" s="323"/>
      <c r="K11" s="323"/>
    </row>
    <row r="12" spans="1:12" s="165" customFormat="1" ht="15" x14ac:dyDescent="0.2">
      <c r="A12" s="322">
        <v>4</v>
      </c>
      <c r="B12" s="322"/>
      <c r="C12" s="322"/>
      <c r="D12" s="323"/>
      <c r="E12" s="323"/>
      <c r="F12" s="323"/>
      <c r="G12" s="323"/>
      <c r="H12" s="323"/>
      <c r="I12" s="323"/>
      <c r="J12" s="323"/>
      <c r="K12" s="323"/>
    </row>
    <row r="13" spans="1:12" s="165" customFormat="1" ht="15" x14ac:dyDescent="0.2">
      <c r="A13" s="322">
        <v>5</v>
      </c>
      <c r="B13" s="322"/>
      <c r="C13" s="322"/>
      <c r="D13" s="323"/>
      <c r="E13" s="323"/>
      <c r="F13" s="323"/>
      <c r="G13" s="323"/>
      <c r="H13" s="323"/>
      <c r="I13" s="323"/>
      <c r="J13" s="323"/>
      <c r="K13" s="323"/>
    </row>
    <row r="14" spans="1:12" s="165" customFormat="1" ht="15" x14ac:dyDescent="0.2">
      <c r="A14" s="322">
        <v>6</v>
      </c>
      <c r="B14" s="322"/>
      <c r="C14" s="322"/>
      <c r="D14" s="323"/>
      <c r="E14" s="323"/>
      <c r="F14" s="323"/>
      <c r="G14" s="323"/>
      <c r="H14" s="323"/>
      <c r="I14" s="323"/>
      <c r="J14" s="323"/>
      <c r="K14" s="323"/>
    </row>
    <row r="15" spans="1:12" s="165" customFormat="1" ht="15" x14ac:dyDescent="0.2">
      <c r="A15" s="322">
        <v>7</v>
      </c>
      <c r="B15" s="322"/>
      <c r="C15" s="322"/>
      <c r="D15" s="323"/>
      <c r="E15" s="323"/>
      <c r="F15" s="323"/>
      <c r="G15" s="323"/>
      <c r="H15" s="323"/>
      <c r="I15" s="323"/>
      <c r="J15" s="323"/>
      <c r="K15" s="323"/>
    </row>
    <row r="16" spans="1:12" s="165" customFormat="1" ht="15" x14ac:dyDescent="0.2">
      <c r="A16" s="322">
        <v>8</v>
      </c>
      <c r="B16" s="322"/>
      <c r="C16" s="322"/>
      <c r="D16" s="323"/>
      <c r="E16" s="323"/>
      <c r="F16" s="323"/>
      <c r="G16" s="323"/>
      <c r="H16" s="323"/>
      <c r="I16" s="323"/>
      <c r="J16" s="323"/>
      <c r="K16" s="323"/>
    </row>
    <row r="17" spans="1:11" s="165" customFormat="1" ht="15" x14ac:dyDescent="0.2">
      <c r="A17" s="322">
        <v>9</v>
      </c>
      <c r="B17" s="322"/>
      <c r="C17" s="322"/>
      <c r="D17" s="323"/>
      <c r="E17" s="323"/>
      <c r="F17" s="323"/>
      <c r="G17" s="323"/>
      <c r="H17" s="323"/>
      <c r="I17" s="323"/>
      <c r="J17" s="323"/>
      <c r="K17" s="323"/>
    </row>
    <row r="18" spans="1:11" s="165" customFormat="1" ht="15" x14ac:dyDescent="0.2">
      <c r="A18" s="322">
        <v>10</v>
      </c>
      <c r="B18" s="322"/>
      <c r="C18" s="322"/>
      <c r="D18" s="323"/>
      <c r="E18" s="323"/>
      <c r="F18" s="323"/>
      <c r="G18" s="323"/>
      <c r="H18" s="323"/>
      <c r="I18" s="323"/>
      <c r="J18" s="323"/>
      <c r="K18" s="323"/>
    </row>
    <row r="19" spans="1:11" s="165" customFormat="1" ht="15" x14ac:dyDescent="0.2">
      <c r="A19" s="322">
        <v>11</v>
      </c>
      <c r="B19" s="322"/>
      <c r="C19" s="322"/>
      <c r="D19" s="323"/>
      <c r="E19" s="323"/>
      <c r="F19" s="323"/>
      <c r="G19" s="323"/>
      <c r="H19" s="323"/>
      <c r="I19" s="323"/>
      <c r="J19" s="323"/>
      <c r="K19" s="323"/>
    </row>
    <row r="20" spans="1:11" s="165" customFormat="1" ht="15" x14ac:dyDescent="0.2">
      <c r="A20" s="322">
        <v>12</v>
      </c>
      <c r="B20" s="322"/>
      <c r="C20" s="322"/>
      <c r="D20" s="323"/>
      <c r="E20" s="323"/>
      <c r="F20" s="323"/>
      <c r="G20" s="323"/>
      <c r="H20" s="323"/>
      <c r="I20" s="323"/>
      <c r="J20" s="323"/>
      <c r="K20" s="323"/>
    </row>
    <row r="21" spans="1:11" s="165" customFormat="1" ht="15" x14ac:dyDescent="0.2">
      <c r="A21" s="322">
        <v>13</v>
      </c>
      <c r="B21" s="322"/>
      <c r="C21" s="322"/>
      <c r="D21" s="323"/>
      <c r="E21" s="323"/>
      <c r="F21" s="323"/>
      <c r="G21" s="323"/>
      <c r="H21" s="323"/>
      <c r="I21" s="323"/>
      <c r="J21" s="323"/>
      <c r="K21" s="323"/>
    </row>
    <row r="22" spans="1:11" s="165" customFormat="1" ht="15" x14ac:dyDescent="0.2">
      <c r="A22" s="322">
        <v>14</v>
      </c>
      <c r="B22" s="322"/>
      <c r="C22" s="322"/>
      <c r="D22" s="323"/>
      <c r="E22" s="323"/>
      <c r="F22" s="323"/>
      <c r="G22" s="323"/>
      <c r="H22" s="323"/>
      <c r="I22" s="323"/>
      <c r="J22" s="323"/>
      <c r="K22" s="323"/>
    </row>
    <row r="23" spans="1:11" s="165" customFormat="1" ht="15" x14ac:dyDescent="0.2">
      <c r="A23" s="322">
        <v>15</v>
      </c>
      <c r="B23" s="322"/>
      <c r="C23" s="322"/>
      <c r="D23" s="323"/>
      <c r="E23" s="323"/>
      <c r="F23" s="323"/>
      <c r="G23" s="323"/>
      <c r="H23" s="323"/>
      <c r="I23" s="323"/>
      <c r="J23" s="323"/>
      <c r="K23" s="323"/>
    </row>
    <row r="24" spans="1:11" s="165" customFormat="1" ht="15" x14ac:dyDescent="0.2">
      <c r="A24" s="322">
        <v>16</v>
      </c>
      <c r="B24" s="322"/>
      <c r="C24" s="322"/>
      <c r="D24" s="323"/>
      <c r="E24" s="323"/>
      <c r="F24" s="323"/>
      <c r="G24" s="323"/>
      <c r="H24" s="323"/>
      <c r="I24" s="323"/>
      <c r="J24" s="323"/>
      <c r="K24" s="323"/>
    </row>
    <row r="25" spans="1:11" s="165" customFormat="1" ht="15" x14ac:dyDescent="0.2">
      <c r="A25" s="322">
        <v>17</v>
      </c>
      <c r="B25" s="322"/>
      <c r="C25" s="322"/>
      <c r="D25" s="323"/>
      <c r="E25" s="323"/>
      <c r="F25" s="323"/>
      <c r="G25" s="323"/>
      <c r="H25" s="323"/>
      <c r="I25" s="323"/>
      <c r="J25" s="323"/>
      <c r="K25" s="323"/>
    </row>
    <row r="26" spans="1:11" s="165" customFormat="1" ht="15" x14ac:dyDescent="0.2">
      <c r="A26" s="322">
        <v>18</v>
      </c>
      <c r="B26" s="322"/>
      <c r="C26" s="322"/>
      <c r="D26" s="323"/>
      <c r="E26" s="323"/>
      <c r="F26" s="323"/>
      <c r="G26" s="323"/>
      <c r="H26" s="323"/>
      <c r="I26" s="323"/>
      <c r="J26" s="323"/>
      <c r="K26" s="323"/>
    </row>
    <row r="27" spans="1:11" s="165" customFormat="1" ht="15" x14ac:dyDescent="0.2">
      <c r="A27" s="322" t="s">
        <v>273</v>
      </c>
      <c r="B27" s="322"/>
      <c r="C27" s="322"/>
      <c r="D27" s="323"/>
      <c r="E27" s="323"/>
      <c r="F27" s="323"/>
      <c r="G27" s="323"/>
      <c r="H27" s="323"/>
      <c r="I27" s="323"/>
      <c r="J27" s="323"/>
      <c r="K27" s="323"/>
    </row>
    <row r="28" spans="1:11" x14ac:dyDescent="0.2">
      <c r="A28" s="324"/>
      <c r="B28" s="324"/>
      <c r="C28" s="324"/>
      <c r="D28" s="324"/>
      <c r="E28" s="324"/>
      <c r="F28" s="324"/>
      <c r="G28" s="324"/>
      <c r="H28" s="324"/>
      <c r="I28" s="324"/>
      <c r="J28" s="324"/>
      <c r="K28" s="324"/>
    </row>
    <row r="29" spans="1:11" x14ac:dyDescent="0.2">
      <c r="A29" s="324"/>
      <c r="B29" s="324"/>
      <c r="C29" s="324"/>
      <c r="D29" s="324"/>
      <c r="E29" s="324"/>
      <c r="F29" s="324"/>
      <c r="G29" s="324"/>
      <c r="H29" s="324"/>
      <c r="I29" s="324"/>
      <c r="J29" s="324"/>
      <c r="K29" s="324"/>
    </row>
    <row r="30" spans="1:11" x14ac:dyDescent="0.2">
      <c r="A30" s="325"/>
      <c r="B30" s="325"/>
      <c r="C30" s="325"/>
      <c r="D30" s="324"/>
      <c r="E30" s="324"/>
      <c r="F30" s="324"/>
      <c r="G30" s="324"/>
      <c r="H30" s="324"/>
      <c r="I30" s="324"/>
      <c r="J30" s="324"/>
      <c r="K30" s="324"/>
    </row>
    <row r="31" spans="1:11" ht="15" x14ac:dyDescent="0.3">
      <c r="A31" s="326"/>
      <c r="B31" s="326"/>
      <c r="C31" s="326"/>
      <c r="D31" s="327" t="s">
        <v>107</v>
      </c>
      <c r="E31" s="326"/>
      <c r="F31" s="326"/>
      <c r="G31" s="328"/>
      <c r="H31" s="326"/>
      <c r="I31" s="326"/>
      <c r="J31" s="326"/>
      <c r="K31" s="326"/>
    </row>
    <row r="32" spans="1:11" ht="15" x14ac:dyDescent="0.3">
      <c r="A32" s="326"/>
      <c r="B32" s="326"/>
      <c r="C32" s="326"/>
      <c r="D32" s="326"/>
      <c r="E32" s="329"/>
      <c r="F32" s="326"/>
      <c r="H32" s="329"/>
      <c r="I32" s="329"/>
      <c r="J32" s="330"/>
    </row>
    <row r="33" spans="4:9" ht="15" x14ac:dyDescent="0.3">
      <c r="D33" s="326"/>
      <c r="E33" s="331" t="s">
        <v>263</v>
      </c>
      <c r="F33" s="326"/>
      <c r="H33" s="332" t="s">
        <v>268</v>
      </c>
      <c r="I33" s="332"/>
    </row>
    <row r="34" spans="4:9" ht="15" x14ac:dyDescent="0.3">
      <c r="D34" s="326"/>
      <c r="E34" s="333" t="s">
        <v>139</v>
      </c>
      <c r="F34" s="326"/>
      <c r="H34" s="326" t="s">
        <v>264</v>
      </c>
      <c r="I34" s="326"/>
    </row>
    <row r="35" spans="4:9" ht="15" x14ac:dyDescent="0.3">
      <c r="D35" s="326"/>
      <c r="E35" s="33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52" customWidth="1"/>
    <col min="2" max="2" width="21.5703125" style="152" customWidth="1"/>
    <col min="3" max="3" width="19.140625" style="152" customWidth="1"/>
    <col min="4" max="4" width="23.7109375" style="152" customWidth="1"/>
    <col min="5" max="6" width="16.5703125" style="152" bestFit="1" customWidth="1"/>
    <col min="7" max="7" width="17" style="152" customWidth="1"/>
    <col min="8" max="8" width="19" style="152" customWidth="1"/>
    <col min="9" max="9" width="24.42578125" style="152" customWidth="1"/>
    <col min="10" max="16384" width="9.140625" style="152"/>
  </cols>
  <sheetData>
    <row r="1" spans="1:13" customFormat="1" ht="15" x14ac:dyDescent="0.2">
      <c r="A1" s="111" t="s">
        <v>426</v>
      </c>
      <c r="B1" s="112"/>
      <c r="C1" s="112"/>
      <c r="D1" s="112"/>
      <c r="E1" s="112"/>
      <c r="F1" s="112"/>
      <c r="G1" s="112"/>
      <c r="H1" s="118"/>
      <c r="I1" s="61" t="s">
        <v>109</v>
      </c>
    </row>
    <row r="2" spans="1:13" customFormat="1" ht="15" x14ac:dyDescent="0.3">
      <c r="A2" s="86" t="s">
        <v>140</v>
      </c>
      <c r="B2" s="112"/>
      <c r="C2" s="112"/>
      <c r="D2" s="112"/>
      <c r="E2" s="112"/>
      <c r="F2" s="112"/>
      <c r="G2" s="112"/>
      <c r="H2" s="118"/>
      <c r="I2" s="172" t="str">
        <f>'ფორმა N1'!L2</f>
        <v>01/01/2019-31/12/2019</v>
      </c>
    </row>
    <row r="3" spans="1:13" customFormat="1" ht="15" x14ac:dyDescent="0.2">
      <c r="A3" s="112"/>
      <c r="B3" s="112"/>
      <c r="C3" s="112"/>
      <c r="D3" s="112"/>
      <c r="E3" s="112"/>
      <c r="F3" s="112"/>
      <c r="G3" s="112"/>
      <c r="H3" s="115"/>
      <c r="I3" s="115"/>
      <c r="M3" s="152"/>
    </row>
    <row r="4" spans="1:13" customFormat="1" ht="15" x14ac:dyDescent="0.3">
      <c r="A4" s="59" t="str">
        <f>'ფორმა N2'!A4</f>
        <v>ანგარიშვალდებული პირის დასახელება:</v>
      </c>
      <c r="B4" s="59"/>
      <c r="C4" s="59"/>
      <c r="D4" s="112"/>
      <c r="E4" s="112"/>
      <c r="F4" s="112"/>
      <c r="G4" s="112"/>
      <c r="H4" s="112"/>
      <c r="I4" s="119"/>
    </row>
    <row r="5" spans="1:13" ht="15" x14ac:dyDescent="0.3">
      <c r="A5" s="174" t="str">
        <f>'ფორმა N1'!A5</f>
        <v>მპგ "მოძრაობა თავისუფალი საქართველოსთვის"</v>
      </c>
      <c r="B5" s="63"/>
      <c r="C5" s="63"/>
      <c r="D5" s="176"/>
      <c r="E5" s="176"/>
      <c r="F5" s="176"/>
      <c r="G5" s="176"/>
      <c r="H5" s="176"/>
      <c r="I5" s="175"/>
    </row>
    <row r="6" spans="1:13" customFormat="1" ht="13.5" x14ac:dyDescent="0.2">
      <c r="A6" s="116"/>
      <c r="B6" s="117"/>
      <c r="C6" s="117"/>
      <c r="D6" s="112"/>
      <c r="E6" s="112"/>
      <c r="F6" s="112"/>
      <c r="G6" s="112"/>
      <c r="H6" s="112"/>
      <c r="I6" s="112"/>
    </row>
    <row r="7" spans="1:13" customFormat="1" ht="75" x14ac:dyDescent="0.2">
      <c r="A7" s="120" t="s">
        <v>64</v>
      </c>
      <c r="B7" s="110" t="s">
        <v>366</v>
      </c>
      <c r="C7" s="110" t="s">
        <v>367</v>
      </c>
      <c r="D7" s="110" t="s">
        <v>372</v>
      </c>
      <c r="E7" s="110" t="s">
        <v>373</v>
      </c>
      <c r="F7" s="110" t="s">
        <v>368</v>
      </c>
      <c r="G7" s="110" t="s">
        <v>369</v>
      </c>
      <c r="H7" s="110" t="s">
        <v>380</v>
      </c>
      <c r="I7" s="110" t="s">
        <v>370</v>
      </c>
    </row>
    <row r="8" spans="1:13" customFormat="1" ht="15" x14ac:dyDescent="0.2">
      <c r="A8" s="109">
        <v>1</v>
      </c>
      <c r="B8" s="109">
        <v>2</v>
      </c>
      <c r="C8" s="110">
        <v>3</v>
      </c>
      <c r="D8" s="109">
        <v>6</v>
      </c>
      <c r="E8" s="110">
        <v>7</v>
      </c>
      <c r="F8" s="109">
        <v>8</v>
      </c>
      <c r="G8" s="109">
        <v>9</v>
      </c>
      <c r="H8" s="109">
        <v>10</v>
      </c>
      <c r="I8" s="110">
        <v>11</v>
      </c>
    </row>
    <row r="9" spans="1:13" customFormat="1" ht="15" x14ac:dyDescent="0.2">
      <c r="A9" s="51">
        <v>1</v>
      </c>
      <c r="B9" s="23"/>
      <c r="C9" s="23"/>
      <c r="D9" s="23"/>
      <c r="E9" s="23"/>
      <c r="F9" s="171"/>
      <c r="G9" s="171"/>
      <c r="H9" s="171"/>
      <c r="I9" s="23"/>
    </row>
    <row r="10" spans="1:13" customFormat="1" ht="15" x14ac:dyDescent="0.2">
      <c r="A10" s="51">
        <v>2</v>
      </c>
      <c r="B10" s="23"/>
      <c r="C10" s="23"/>
      <c r="D10" s="23"/>
      <c r="E10" s="23"/>
      <c r="F10" s="171"/>
      <c r="G10" s="171"/>
      <c r="H10" s="171"/>
      <c r="I10" s="23"/>
    </row>
    <row r="11" spans="1:13" customFormat="1" ht="15" x14ac:dyDescent="0.2">
      <c r="A11" s="51">
        <v>3</v>
      </c>
      <c r="B11" s="23"/>
      <c r="C11" s="23"/>
      <c r="D11" s="23"/>
      <c r="E11" s="23"/>
      <c r="F11" s="171"/>
      <c r="G11" s="171"/>
      <c r="H11" s="171"/>
      <c r="I11" s="23"/>
    </row>
    <row r="12" spans="1:13" customFormat="1" ht="15" x14ac:dyDescent="0.2">
      <c r="A12" s="51">
        <v>4</v>
      </c>
      <c r="B12" s="23"/>
      <c r="C12" s="23"/>
      <c r="D12" s="23"/>
      <c r="E12" s="23"/>
      <c r="F12" s="171"/>
      <c r="G12" s="171"/>
      <c r="H12" s="171"/>
      <c r="I12" s="23"/>
    </row>
    <row r="13" spans="1:13" customFormat="1" ht="15" x14ac:dyDescent="0.2">
      <c r="A13" s="51">
        <v>5</v>
      </c>
      <c r="B13" s="23"/>
      <c r="C13" s="23"/>
      <c r="D13" s="23"/>
      <c r="E13" s="23"/>
      <c r="F13" s="171"/>
      <c r="G13" s="171"/>
      <c r="H13" s="171"/>
      <c r="I13" s="23"/>
    </row>
    <row r="14" spans="1:13" customFormat="1" ht="15" x14ac:dyDescent="0.2">
      <c r="A14" s="51">
        <v>6</v>
      </c>
      <c r="B14" s="23"/>
      <c r="C14" s="23"/>
      <c r="D14" s="23"/>
      <c r="E14" s="23"/>
      <c r="F14" s="171"/>
      <c r="G14" s="171"/>
      <c r="H14" s="171"/>
      <c r="I14" s="23"/>
    </row>
    <row r="15" spans="1:13" customFormat="1" ht="15" x14ac:dyDescent="0.2">
      <c r="A15" s="51">
        <v>7</v>
      </c>
      <c r="B15" s="23"/>
      <c r="C15" s="23"/>
      <c r="D15" s="23"/>
      <c r="E15" s="23"/>
      <c r="F15" s="171"/>
      <c r="G15" s="171"/>
      <c r="H15" s="171"/>
      <c r="I15" s="23"/>
    </row>
    <row r="16" spans="1:13" customFormat="1" ht="15" x14ac:dyDescent="0.2">
      <c r="A16" s="51">
        <v>8</v>
      </c>
      <c r="B16" s="23"/>
      <c r="C16" s="23"/>
      <c r="D16" s="23"/>
      <c r="E16" s="23"/>
      <c r="F16" s="171"/>
      <c r="G16" s="171"/>
      <c r="H16" s="171"/>
      <c r="I16" s="23"/>
    </row>
    <row r="17" spans="1:9" customFormat="1" ht="15" x14ac:dyDescent="0.2">
      <c r="A17" s="51">
        <v>9</v>
      </c>
      <c r="B17" s="23"/>
      <c r="C17" s="23"/>
      <c r="D17" s="23"/>
      <c r="E17" s="23"/>
      <c r="F17" s="171"/>
      <c r="G17" s="171"/>
      <c r="H17" s="171"/>
      <c r="I17" s="23"/>
    </row>
    <row r="18" spans="1:9" customFormat="1" ht="15" x14ac:dyDescent="0.2">
      <c r="A18" s="51">
        <v>10</v>
      </c>
      <c r="B18" s="23"/>
      <c r="C18" s="23"/>
      <c r="D18" s="23"/>
      <c r="E18" s="23"/>
      <c r="F18" s="171"/>
      <c r="G18" s="171"/>
      <c r="H18" s="171"/>
      <c r="I18" s="23"/>
    </row>
    <row r="19" spans="1:9" customFormat="1" ht="15" x14ac:dyDescent="0.2">
      <c r="A19" s="51">
        <v>11</v>
      </c>
      <c r="B19" s="23"/>
      <c r="C19" s="23"/>
      <c r="D19" s="23"/>
      <c r="E19" s="23"/>
      <c r="F19" s="171"/>
      <c r="G19" s="171"/>
      <c r="H19" s="171"/>
      <c r="I19" s="23"/>
    </row>
    <row r="20" spans="1:9" customFormat="1" ht="15" x14ac:dyDescent="0.2">
      <c r="A20" s="51">
        <v>12</v>
      </c>
      <c r="B20" s="23"/>
      <c r="C20" s="23"/>
      <c r="D20" s="23"/>
      <c r="E20" s="23"/>
      <c r="F20" s="171"/>
      <c r="G20" s="171"/>
      <c r="H20" s="171"/>
      <c r="I20" s="23"/>
    </row>
    <row r="21" spans="1:9" customFormat="1" ht="15" x14ac:dyDescent="0.2">
      <c r="A21" s="51">
        <v>13</v>
      </c>
      <c r="B21" s="23"/>
      <c r="C21" s="23"/>
      <c r="D21" s="23"/>
      <c r="E21" s="23"/>
      <c r="F21" s="171"/>
      <c r="G21" s="171"/>
      <c r="H21" s="171"/>
      <c r="I21" s="23"/>
    </row>
    <row r="22" spans="1:9" customFormat="1" ht="15" x14ac:dyDescent="0.2">
      <c r="A22" s="51">
        <v>14</v>
      </c>
      <c r="B22" s="23"/>
      <c r="C22" s="23"/>
      <c r="D22" s="23"/>
      <c r="E22" s="23"/>
      <c r="F22" s="171"/>
      <c r="G22" s="171"/>
      <c r="H22" s="171"/>
      <c r="I22" s="23"/>
    </row>
    <row r="23" spans="1:9" customFormat="1" ht="15" x14ac:dyDescent="0.2">
      <c r="A23" s="51">
        <v>15</v>
      </c>
      <c r="B23" s="23"/>
      <c r="C23" s="23"/>
      <c r="D23" s="23"/>
      <c r="E23" s="23"/>
      <c r="F23" s="171"/>
      <c r="G23" s="171"/>
      <c r="H23" s="171"/>
      <c r="I23" s="23"/>
    </row>
    <row r="24" spans="1:9" customFormat="1" ht="15" x14ac:dyDescent="0.2">
      <c r="A24" s="51">
        <v>16</v>
      </c>
      <c r="B24" s="23"/>
      <c r="C24" s="23"/>
      <c r="D24" s="23"/>
      <c r="E24" s="23"/>
      <c r="F24" s="171"/>
      <c r="G24" s="171"/>
      <c r="H24" s="171"/>
      <c r="I24" s="23"/>
    </row>
    <row r="25" spans="1:9" customFormat="1" ht="15" x14ac:dyDescent="0.2">
      <c r="A25" s="51">
        <v>17</v>
      </c>
      <c r="B25" s="23"/>
      <c r="C25" s="23"/>
      <c r="D25" s="23"/>
      <c r="E25" s="23"/>
      <c r="F25" s="171"/>
      <c r="G25" s="171"/>
      <c r="H25" s="171"/>
      <c r="I25" s="23"/>
    </row>
    <row r="26" spans="1:9" customFormat="1" ht="15" x14ac:dyDescent="0.2">
      <c r="A26" s="51">
        <v>18</v>
      </c>
      <c r="B26" s="23"/>
      <c r="C26" s="23"/>
      <c r="D26" s="23"/>
      <c r="E26" s="23"/>
      <c r="F26" s="171"/>
      <c r="G26" s="171"/>
      <c r="H26" s="171"/>
      <c r="I26" s="23"/>
    </row>
    <row r="27" spans="1:9" customFormat="1" ht="15" x14ac:dyDescent="0.2">
      <c r="A27" s="51" t="s">
        <v>273</v>
      </c>
      <c r="B27" s="23"/>
      <c r="C27" s="23"/>
      <c r="D27" s="23"/>
      <c r="E27" s="23"/>
      <c r="F27" s="171"/>
      <c r="G27" s="171"/>
      <c r="H27" s="171"/>
      <c r="I27" s="23"/>
    </row>
    <row r="28" spans="1:9" x14ac:dyDescent="0.2">
      <c r="A28" s="177"/>
      <c r="B28" s="177"/>
      <c r="C28" s="177"/>
      <c r="D28" s="177"/>
      <c r="E28" s="177"/>
      <c r="F28" s="177"/>
      <c r="G28" s="177"/>
      <c r="H28" s="177"/>
      <c r="I28" s="177"/>
    </row>
    <row r="29" spans="1:9" x14ac:dyDescent="0.2">
      <c r="A29" s="177"/>
      <c r="B29" s="177"/>
      <c r="C29" s="177"/>
      <c r="D29" s="177"/>
      <c r="E29" s="177"/>
      <c r="F29" s="177"/>
      <c r="G29" s="177"/>
      <c r="H29" s="177"/>
      <c r="I29" s="177"/>
    </row>
    <row r="30" spans="1:9" x14ac:dyDescent="0.2">
      <c r="A30" s="178"/>
      <c r="B30" s="177"/>
      <c r="C30" s="177"/>
      <c r="D30" s="177"/>
      <c r="E30" s="177"/>
      <c r="F30" s="177"/>
      <c r="G30" s="177"/>
      <c r="H30" s="177"/>
      <c r="I30" s="177"/>
    </row>
    <row r="31" spans="1:9" ht="15" x14ac:dyDescent="0.3">
      <c r="A31" s="151"/>
      <c r="B31" s="153" t="s">
        <v>107</v>
      </c>
      <c r="C31" s="151"/>
      <c r="D31" s="151"/>
      <c r="E31" s="154"/>
      <c r="F31" s="151"/>
      <c r="G31" s="151"/>
      <c r="H31" s="151"/>
      <c r="I31" s="151"/>
    </row>
    <row r="32" spans="1:9" ht="15" x14ac:dyDescent="0.3">
      <c r="A32" s="151"/>
      <c r="B32" s="151"/>
      <c r="C32" s="155"/>
      <c r="D32" s="151"/>
      <c r="F32" s="155"/>
      <c r="G32" s="182"/>
    </row>
    <row r="33" spans="2:6" ht="15" x14ac:dyDescent="0.3">
      <c r="B33" s="151"/>
      <c r="C33" s="157" t="s">
        <v>263</v>
      </c>
      <c r="D33" s="151"/>
      <c r="F33" s="158" t="s">
        <v>268</v>
      </c>
    </row>
    <row r="34" spans="2:6" ht="15" x14ac:dyDescent="0.3">
      <c r="B34" s="151"/>
      <c r="C34" s="159" t="s">
        <v>139</v>
      </c>
      <c r="D34" s="151"/>
      <c r="F34" s="151" t="s">
        <v>264</v>
      </c>
    </row>
    <row r="35" spans="2:6" ht="15" x14ac:dyDescent="0.3">
      <c r="B35" s="151"/>
      <c r="C35" s="159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1"/>
  <sheetViews>
    <sheetView view="pageBreakPreview" zoomScale="80" zoomScaleNormal="100" zoomScaleSheetLayoutView="80" workbookViewId="0">
      <selection activeCell="I9" sqref="I9:I12"/>
    </sheetView>
  </sheetViews>
  <sheetFormatPr defaultRowHeight="15" x14ac:dyDescent="0.3"/>
  <cols>
    <col min="1" max="1" width="10" style="151" customWidth="1"/>
    <col min="2" max="2" width="20.28515625" style="151" customWidth="1"/>
    <col min="3" max="3" width="33.5703125" style="151" customWidth="1"/>
    <col min="4" max="4" width="29" style="151" customWidth="1"/>
    <col min="5" max="5" width="26.42578125" style="151" customWidth="1"/>
    <col min="6" max="6" width="20" style="151" customWidth="1"/>
    <col min="7" max="7" width="29.28515625" style="151" customWidth="1"/>
    <col min="8" max="8" width="27.140625" style="151" customWidth="1"/>
    <col min="9" max="9" width="26.42578125" style="151" customWidth="1"/>
    <col min="10" max="10" width="0.5703125" style="151" customWidth="1"/>
    <col min="11" max="16384" width="9.140625" style="151"/>
  </cols>
  <sheetData>
    <row r="1" spans="1:10" x14ac:dyDescent="0.3">
      <c r="A1" s="57" t="s">
        <v>385</v>
      </c>
      <c r="B1" s="59"/>
      <c r="C1" s="59"/>
      <c r="D1" s="59"/>
      <c r="E1" s="59"/>
      <c r="F1" s="59"/>
      <c r="G1" s="59"/>
      <c r="H1" s="59"/>
      <c r="I1" s="130" t="s">
        <v>198</v>
      </c>
      <c r="J1" s="131"/>
    </row>
    <row r="2" spans="1:10" x14ac:dyDescent="0.3">
      <c r="A2" s="59" t="s">
        <v>140</v>
      </c>
      <c r="B2" s="59"/>
      <c r="C2" s="59"/>
      <c r="D2" s="59"/>
      <c r="E2" s="59"/>
      <c r="F2" s="59"/>
      <c r="G2" s="59"/>
      <c r="H2" s="59"/>
      <c r="I2" s="132" t="str">
        <f>'ფორმა N1'!L2</f>
        <v>01/01/2019-31/12/2019</v>
      </c>
      <c r="J2" s="131"/>
    </row>
    <row r="3" spans="1:10" x14ac:dyDescent="0.3">
      <c r="A3" s="59"/>
      <c r="B3" s="59"/>
      <c r="C3" s="59"/>
      <c r="D3" s="59"/>
      <c r="E3" s="59"/>
      <c r="F3" s="59"/>
      <c r="G3" s="59"/>
      <c r="H3" s="59"/>
      <c r="I3" s="84"/>
      <c r="J3" s="131"/>
    </row>
    <row r="4" spans="1:10" x14ac:dyDescent="0.3">
      <c r="A4" s="60" t="str">
        <f>'[3]ფორმა N2'!A4</f>
        <v>ანგარიშვალდებული პირის დასახელება:</v>
      </c>
      <c r="B4" s="59"/>
      <c r="C4" s="59"/>
      <c r="D4" s="59"/>
      <c r="E4" s="59"/>
      <c r="F4" s="59"/>
      <c r="G4" s="59"/>
      <c r="H4" s="59"/>
      <c r="I4" s="59"/>
      <c r="J4" s="85"/>
    </row>
    <row r="5" spans="1:10" x14ac:dyDescent="0.3">
      <c r="A5" s="174" t="str">
        <f>'ფორმა N1'!A5</f>
        <v>მპგ "მოძრაობა თავისუფალი საქართველოსთვის"</v>
      </c>
      <c r="B5" s="174"/>
      <c r="C5" s="174"/>
      <c r="D5" s="174"/>
      <c r="E5" s="174"/>
      <c r="F5" s="174"/>
      <c r="G5" s="174"/>
      <c r="H5" s="174"/>
      <c r="I5" s="174"/>
      <c r="J5" s="158"/>
    </row>
    <row r="6" spans="1:10" x14ac:dyDescent="0.3">
      <c r="A6" s="60"/>
      <c r="B6" s="59"/>
      <c r="C6" s="59"/>
      <c r="D6" s="59"/>
      <c r="E6" s="59"/>
      <c r="F6" s="59"/>
      <c r="G6" s="59"/>
      <c r="H6" s="59"/>
      <c r="I6" s="59"/>
      <c r="J6" s="85"/>
    </row>
    <row r="7" spans="1:10" x14ac:dyDescent="0.3">
      <c r="A7" s="59"/>
      <c r="B7" s="59"/>
      <c r="C7" s="59"/>
      <c r="D7" s="59"/>
      <c r="E7" s="59"/>
      <c r="F7" s="59"/>
      <c r="G7" s="59"/>
      <c r="H7" s="59"/>
      <c r="I7" s="59"/>
      <c r="J7" s="86"/>
    </row>
    <row r="8" spans="1:10" ht="63.75" customHeight="1" x14ac:dyDescent="0.3">
      <c r="A8" s="133" t="s">
        <v>64</v>
      </c>
      <c r="B8" s="294" t="s">
        <v>363</v>
      </c>
      <c r="C8" s="295" t="s">
        <v>405</v>
      </c>
      <c r="D8" s="295" t="s">
        <v>406</v>
      </c>
      <c r="E8" s="295" t="s">
        <v>364</v>
      </c>
      <c r="F8" s="295" t="s">
        <v>377</v>
      </c>
      <c r="G8" s="295" t="s">
        <v>378</v>
      </c>
      <c r="H8" s="295" t="s">
        <v>410</v>
      </c>
      <c r="I8" s="134" t="s">
        <v>379</v>
      </c>
      <c r="J8" s="86"/>
    </row>
    <row r="9" spans="1:10" s="24" customFormat="1" ht="21" customHeight="1" x14ac:dyDescent="0.3">
      <c r="A9" s="136">
        <v>1</v>
      </c>
      <c r="B9" s="413">
        <v>42769</v>
      </c>
      <c r="C9" s="141" t="s">
        <v>913</v>
      </c>
      <c r="D9" s="141">
        <v>204566978</v>
      </c>
      <c r="E9" s="414" t="s">
        <v>914</v>
      </c>
      <c r="F9" s="414"/>
      <c r="G9" s="414"/>
      <c r="H9" s="414"/>
      <c r="I9" s="526">
        <v>1265</v>
      </c>
    </row>
    <row r="10" spans="1:10" ht="21" customHeight="1" x14ac:dyDescent="0.3">
      <c r="A10" s="438">
        <v>2</v>
      </c>
      <c r="B10" s="163"/>
      <c r="C10" s="391" t="s">
        <v>935</v>
      </c>
      <c r="D10" s="356" t="s">
        <v>936</v>
      </c>
      <c r="E10" s="414" t="s">
        <v>937</v>
      </c>
      <c r="F10" s="414"/>
      <c r="G10" s="414"/>
      <c r="H10" s="414"/>
      <c r="I10" s="526">
        <v>609.76</v>
      </c>
      <c r="J10" s="86"/>
    </row>
    <row r="11" spans="1:10" ht="21" customHeight="1" x14ac:dyDescent="0.3">
      <c r="A11" s="136">
        <v>3</v>
      </c>
      <c r="B11" s="163"/>
      <c r="C11" s="439" t="s">
        <v>938</v>
      </c>
      <c r="D11" s="356" t="s">
        <v>939</v>
      </c>
      <c r="E11" s="414" t="s">
        <v>937</v>
      </c>
      <c r="F11" s="414"/>
      <c r="G11" s="414"/>
      <c r="H11" s="414"/>
      <c r="I11" s="527">
        <v>950.83</v>
      </c>
      <c r="J11" s="86"/>
    </row>
    <row r="12" spans="1:10" ht="30" x14ac:dyDescent="0.3">
      <c r="A12" s="438">
        <v>4</v>
      </c>
      <c r="B12" s="163"/>
      <c r="C12" s="391" t="s">
        <v>940</v>
      </c>
      <c r="D12" s="356" t="s">
        <v>941</v>
      </c>
      <c r="E12" s="414" t="s">
        <v>937</v>
      </c>
      <c r="F12" s="414"/>
      <c r="G12" s="414"/>
      <c r="H12" s="414"/>
      <c r="I12" s="414">
        <v>45.04</v>
      </c>
      <c r="J12" s="86"/>
    </row>
    <row r="13" spans="1:10" x14ac:dyDescent="0.3">
      <c r="A13" s="136">
        <v>5</v>
      </c>
      <c r="B13" s="163"/>
      <c r="C13" s="141"/>
      <c r="D13" s="141"/>
      <c r="E13" s="140"/>
      <c r="F13" s="140"/>
      <c r="G13" s="140"/>
      <c r="H13" s="140"/>
      <c r="I13" s="140"/>
      <c r="J13" s="86"/>
    </row>
    <row r="14" spans="1:10" x14ac:dyDescent="0.3">
      <c r="A14" s="438">
        <v>6</v>
      </c>
      <c r="B14" s="163"/>
      <c r="C14" s="141"/>
      <c r="D14" s="141"/>
      <c r="E14" s="140"/>
      <c r="F14" s="140"/>
      <c r="G14" s="140"/>
      <c r="H14" s="140"/>
      <c r="I14" s="140"/>
      <c r="J14" s="86"/>
    </row>
    <row r="15" spans="1:10" x14ac:dyDescent="0.3">
      <c r="A15" s="136">
        <v>7</v>
      </c>
      <c r="B15" s="163"/>
      <c r="C15" s="141"/>
      <c r="D15" s="141"/>
      <c r="E15" s="140"/>
      <c r="F15" s="140"/>
      <c r="G15" s="140"/>
      <c r="H15" s="140"/>
      <c r="I15" s="140"/>
      <c r="J15" s="86"/>
    </row>
    <row r="16" spans="1:10" x14ac:dyDescent="0.3">
      <c r="A16" s="438">
        <v>8</v>
      </c>
      <c r="B16" s="163"/>
      <c r="C16" s="141"/>
      <c r="D16" s="141"/>
      <c r="E16" s="140"/>
      <c r="F16" s="140"/>
      <c r="G16" s="140"/>
      <c r="H16" s="140"/>
      <c r="I16" s="140"/>
      <c r="J16" s="86"/>
    </row>
    <row r="17" spans="1:10" x14ac:dyDescent="0.3">
      <c r="A17" s="136">
        <v>9</v>
      </c>
      <c r="B17" s="163"/>
      <c r="C17" s="141"/>
      <c r="D17" s="141"/>
      <c r="E17" s="140"/>
      <c r="F17" s="140"/>
      <c r="G17" s="140"/>
      <c r="H17" s="140"/>
      <c r="I17" s="140"/>
      <c r="J17" s="86"/>
    </row>
    <row r="18" spans="1:10" x14ac:dyDescent="0.3">
      <c r="A18" s="438">
        <v>10</v>
      </c>
      <c r="B18" s="163"/>
      <c r="C18" s="141"/>
      <c r="D18" s="141"/>
      <c r="E18" s="140"/>
      <c r="F18" s="140"/>
      <c r="G18" s="140"/>
      <c r="H18" s="140"/>
      <c r="I18" s="140"/>
      <c r="J18" s="86"/>
    </row>
    <row r="19" spans="1:10" x14ac:dyDescent="0.3">
      <c r="A19" s="136">
        <v>11</v>
      </c>
      <c r="B19" s="163"/>
      <c r="C19" s="141"/>
      <c r="D19" s="141"/>
      <c r="E19" s="140"/>
      <c r="F19" s="140"/>
      <c r="G19" s="140"/>
      <c r="H19" s="140"/>
      <c r="I19" s="140"/>
      <c r="J19" s="86"/>
    </row>
    <row r="20" spans="1:10" x14ac:dyDescent="0.3">
      <c r="A20" s="438">
        <v>12</v>
      </c>
      <c r="B20" s="163"/>
      <c r="C20" s="141"/>
      <c r="D20" s="141"/>
      <c r="E20" s="140"/>
      <c r="F20" s="140"/>
      <c r="G20" s="140"/>
      <c r="H20" s="140"/>
      <c r="I20" s="140"/>
      <c r="J20" s="86"/>
    </row>
    <row r="21" spans="1:10" x14ac:dyDescent="0.3">
      <c r="A21" s="136">
        <v>13</v>
      </c>
      <c r="B21" s="163"/>
      <c r="C21" s="141"/>
      <c r="D21" s="141"/>
      <c r="E21" s="140"/>
      <c r="F21" s="140"/>
      <c r="G21" s="140"/>
      <c r="H21" s="140"/>
      <c r="I21" s="140"/>
      <c r="J21" s="86"/>
    </row>
    <row r="22" spans="1:10" x14ac:dyDescent="0.3">
      <c r="A22" s="438">
        <v>14</v>
      </c>
      <c r="B22" s="163"/>
      <c r="C22" s="141"/>
      <c r="D22" s="141"/>
      <c r="E22" s="140"/>
      <c r="F22" s="140"/>
      <c r="G22" s="140"/>
      <c r="H22" s="140"/>
      <c r="I22" s="140"/>
      <c r="J22" s="86"/>
    </row>
    <row r="23" spans="1:10" x14ac:dyDescent="0.3">
      <c r="A23" s="136">
        <v>15</v>
      </c>
      <c r="B23" s="163"/>
      <c r="C23" s="141"/>
      <c r="D23" s="141"/>
      <c r="E23" s="140"/>
      <c r="F23" s="140"/>
      <c r="G23" s="140"/>
      <c r="H23" s="140"/>
      <c r="I23" s="140"/>
      <c r="J23" s="86"/>
    </row>
    <row r="24" spans="1:10" x14ac:dyDescent="0.3">
      <c r="A24" s="438">
        <v>16</v>
      </c>
      <c r="B24" s="163"/>
      <c r="C24" s="141"/>
      <c r="D24" s="141"/>
      <c r="E24" s="140"/>
      <c r="F24" s="140"/>
      <c r="G24" s="140"/>
      <c r="H24" s="140"/>
      <c r="I24" s="140"/>
      <c r="J24" s="86"/>
    </row>
    <row r="25" spans="1:10" x14ac:dyDescent="0.3">
      <c r="A25" s="136">
        <v>17</v>
      </c>
      <c r="B25" s="163"/>
      <c r="C25" s="141"/>
      <c r="D25" s="141"/>
      <c r="E25" s="140"/>
      <c r="F25" s="140"/>
      <c r="G25" s="140"/>
      <c r="H25" s="140"/>
      <c r="I25" s="140"/>
      <c r="J25" s="86"/>
    </row>
    <row r="26" spans="1:10" x14ac:dyDescent="0.3">
      <c r="A26" s="438">
        <v>18</v>
      </c>
      <c r="B26" s="163"/>
      <c r="C26" s="141"/>
      <c r="D26" s="141"/>
      <c r="E26" s="140"/>
      <c r="F26" s="140"/>
      <c r="G26" s="140"/>
      <c r="H26" s="140"/>
      <c r="I26" s="140"/>
      <c r="J26" s="86"/>
    </row>
    <row r="27" spans="1:10" x14ac:dyDescent="0.3">
      <c r="A27" s="136">
        <v>19</v>
      </c>
      <c r="B27" s="163"/>
      <c r="C27" s="141"/>
      <c r="D27" s="141"/>
      <c r="E27" s="140"/>
      <c r="F27" s="140"/>
      <c r="G27" s="140"/>
      <c r="H27" s="140"/>
      <c r="I27" s="140"/>
      <c r="J27" s="86"/>
    </row>
    <row r="28" spans="1:10" x14ac:dyDescent="0.3">
      <c r="A28" s="438">
        <v>20</v>
      </c>
      <c r="B28" s="163"/>
      <c r="C28" s="141"/>
      <c r="D28" s="141"/>
      <c r="E28" s="140"/>
      <c r="F28" s="140"/>
      <c r="G28" s="140"/>
      <c r="H28" s="140"/>
      <c r="I28" s="140"/>
      <c r="J28" s="86"/>
    </row>
    <row r="29" spans="1:10" x14ac:dyDescent="0.3">
      <c r="A29" s="136">
        <v>21</v>
      </c>
      <c r="B29" s="163"/>
      <c r="C29" s="144"/>
      <c r="D29" s="144"/>
      <c r="E29" s="143"/>
      <c r="F29" s="143"/>
      <c r="G29" s="143"/>
      <c r="H29" s="204"/>
      <c r="I29" s="140"/>
      <c r="J29" s="86"/>
    </row>
    <row r="30" spans="1:10" x14ac:dyDescent="0.3">
      <c r="A30" s="438">
        <v>22</v>
      </c>
      <c r="B30" s="163"/>
      <c r="C30" s="144"/>
      <c r="D30" s="144"/>
      <c r="E30" s="143"/>
      <c r="F30" s="143"/>
      <c r="G30" s="143"/>
      <c r="H30" s="204"/>
      <c r="I30" s="140"/>
      <c r="J30" s="86"/>
    </row>
    <row r="31" spans="1:10" x14ac:dyDescent="0.3">
      <c r="A31" s="136">
        <v>23</v>
      </c>
      <c r="B31" s="163"/>
      <c r="C31" s="144"/>
      <c r="D31" s="144"/>
      <c r="E31" s="143"/>
      <c r="F31" s="143"/>
      <c r="G31" s="143"/>
      <c r="H31" s="204"/>
      <c r="I31" s="140"/>
      <c r="J31" s="86"/>
    </row>
    <row r="32" spans="1:10" x14ac:dyDescent="0.3">
      <c r="A32" s="438">
        <v>24</v>
      </c>
      <c r="B32" s="163"/>
      <c r="C32" s="144"/>
      <c r="D32" s="144"/>
      <c r="E32" s="143"/>
      <c r="F32" s="143"/>
      <c r="G32" s="143"/>
      <c r="H32" s="204"/>
      <c r="I32" s="140"/>
      <c r="J32" s="86"/>
    </row>
    <row r="33" spans="1:12" x14ac:dyDescent="0.3">
      <c r="A33" s="136">
        <v>25</v>
      </c>
      <c r="B33" s="163"/>
      <c r="C33" s="144"/>
      <c r="D33" s="144"/>
      <c r="E33" s="143"/>
      <c r="F33" s="143"/>
      <c r="G33" s="143"/>
      <c r="H33" s="204"/>
      <c r="I33" s="140"/>
      <c r="J33" s="86"/>
    </row>
    <row r="34" spans="1:12" x14ac:dyDescent="0.3">
      <c r="A34" s="438">
        <v>26</v>
      </c>
      <c r="B34" s="163"/>
      <c r="C34" s="144"/>
      <c r="D34" s="144"/>
      <c r="E34" s="143"/>
      <c r="F34" s="143"/>
      <c r="G34" s="143"/>
      <c r="H34" s="204"/>
      <c r="I34" s="140"/>
      <c r="J34" s="86"/>
    </row>
    <row r="35" spans="1:12" x14ac:dyDescent="0.3">
      <c r="A35" s="136">
        <v>27</v>
      </c>
      <c r="B35" s="163"/>
      <c r="C35" s="144"/>
      <c r="D35" s="144"/>
      <c r="E35" s="143"/>
      <c r="F35" s="143"/>
      <c r="G35" s="143"/>
      <c r="H35" s="204"/>
      <c r="I35" s="140"/>
      <c r="J35" s="86"/>
    </row>
    <row r="36" spans="1:12" x14ac:dyDescent="0.3">
      <c r="A36" s="438">
        <v>28</v>
      </c>
      <c r="B36" s="163"/>
      <c r="C36" s="144"/>
      <c r="D36" s="144"/>
      <c r="E36" s="143"/>
      <c r="F36" s="143"/>
      <c r="G36" s="143"/>
      <c r="H36" s="204"/>
      <c r="I36" s="140"/>
      <c r="J36" s="86"/>
    </row>
    <row r="37" spans="1:12" x14ac:dyDescent="0.3">
      <c r="A37" s="136">
        <v>29</v>
      </c>
      <c r="B37" s="163"/>
      <c r="C37" s="144"/>
      <c r="D37" s="144"/>
      <c r="E37" s="143"/>
      <c r="F37" s="143"/>
      <c r="G37" s="143"/>
      <c r="H37" s="204"/>
      <c r="I37" s="140"/>
      <c r="J37" s="86"/>
    </row>
    <row r="38" spans="1:12" x14ac:dyDescent="0.3">
      <c r="A38" s="136" t="s">
        <v>273</v>
      </c>
      <c r="B38" s="163"/>
      <c r="C38" s="144"/>
      <c r="D38" s="144"/>
      <c r="E38" s="143"/>
      <c r="F38" s="143"/>
      <c r="G38" s="205"/>
      <c r="H38" s="208" t="s">
        <v>398</v>
      </c>
      <c r="I38" s="299">
        <f>SUM(I9:I37)</f>
        <v>2870.63</v>
      </c>
      <c r="J38" s="86"/>
    </row>
    <row r="40" spans="1:12" x14ac:dyDescent="0.3">
      <c r="A40" s="151" t="s">
        <v>427</v>
      </c>
    </row>
    <row r="42" spans="1:12" x14ac:dyDescent="0.3">
      <c r="B42" s="153" t="s">
        <v>107</v>
      </c>
      <c r="F42" s="154"/>
    </row>
    <row r="43" spans="1:12" x14ac:dyDescent="0.3">
      <c r="F43" s="152"/>
      <c r="I43" s="152"/>
      <c r="J43" s="152"/>
      <c r="K43" s="152"/>
      <c r="L43" s="152"/>
    </row>
    <row r="44" spans="1:12" x14ac:dyDescent="0.3">
      <c r="C44" s="155"/>
      <c r="F44" s="155"/>
      <c r="G44" s="155"/>
      <c r="H44" s="158"/>
      <c r="I44" s="156"/>
      <c r="J44" s="152"/>
      <c r="K44" s="152"/>
      <c r="L44" s="152"/>
    </row>
    <row r="45" spans="1:12" x14ac:dyDescent="0.3">
      <c r="A45" s="152"/>
      <c r="C45" s="157" t="s">
        <v>263</v>
      </c>
      <c r="F45" s="158" t="s">
        <v>268</v>
      </c>
      <c r="G45" s="157"/>
      <c r="H45" s="157"/>
      <c r="I45" s="156"/>
      <c r="J45" s="152"/>
      <c r="K45" s="152"/>
      <c r="L45" s="152"/>
    </row>
    <row r="46" spans="1:12" x14ac:dyDescent="0.3">
      <c r="A46" s="152"/>
      <c r="C46" s="159" t="s">
        <v>139</v>
      </c>
      <c r="F46" s="151" t="s">
        <v>264</v>
      </c>
      <c r="I46" s="152"/>
      <c r="J46" s="152"/>
      <c r="K46" s="152"/>
      <c r="L46" s="152"/>
    </row>
    <row r="47" spans="1:12" s="152" customFormat="1" x14ac:dyDescent="0.3">
      <c r="B47" s="151"/>
      <c r="C47" s="159"/>
      <c r="G47" s="159"/>
      <c r="H47" s="159"/>
    </row>
    <row r="48" spans="1:12" s="152" customFormat="1" ht="12.75" x14ac:dyDescent="0.2"/>
    <row r="49" s="152" customFormat="1" ht="12.75" x14ac:dyDescent="0.2"/>
    <row r="50" s="152" customFormat="1" ht="12.75" x14ac:dyDescent="0.2"/>
    <row r="51" s="152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view="pageBreakPreview" topLeftCell="A16" zoomScaleNormal="100" zoomScaleSheetLayoutView="100" workbookViewId="0">
      <selection activeCell="F15" sqref="F15"/>
    </sheetView>
  </sheetViews>
  <sheetFormatPr defaultRowHeight="12.75" x14ac:dyDescent="0.2"/>
  <cols>
    <col min="1" max="1" width="7.28515625" style="165" customWidth="1"/>
    <col min="2" max="2" width="57.28515625" style="165" customWidth="1"/>
    <col min="3" max="3" width="24.140625" style="165" customWidth="1"/>
    <col min="4" max="16384" width="9.140625" style="165"/>
  </cols>
  <sheetData>
    <row r="1" spans="1:3" s="6" customFormat="1" ht="18.75" customHeight="1" x14ac:dyDescent="0.3">
      <c r="A1" s="673" t="s">
        <v>494</v>
      </c>
      <c r="B1" s="673"/>
      <c r="C1" s="304" t="s">
        <v>109</v>
      </c>
    </row>
    <row r="2" spans="1:3" s="6" customFormat="1" ht="15" x14ac:dyDescent="0.3">
      <c r="A2" s="673"/>
      <c r="B2" s="673"/>
      <c r="C2" s="301" t="str">
        <f>'ფორმა N1'!L2</f>
        <v>01/01/2019-31/12/2019</v>
      </c>
    </row>
    <row r="3" spans="1:3" s="6" customFormat="1" ht="15" x14ac:dyDescent="0.3">
      <c r="A3" s="334" t="s">
        <v>140</v>
      </c>
      <c r="B3" s="302"/>
      <c r="C3" s="303"/>
    </row>
    <row r="4" spans="1:3" s="6" customFormat="1" ht="15" x14ac:dyDescent="0.3">
      <c r="A4" s="94"/>
      <c r="B4" s="302"/>
      <c r="C4" s="303"/>
    </row>
    <row r="5" spans="1:3" s="19" customFormat="1" ht="15" x14ac:dyDescent="0.3">
      <c r="A5" s="674" t="s">
        <v>269</v>
      </c>
      <c r="B5" s="674"/>
      <c r="C5" s="94"/>
    </row>
    <row r="6" spans="1:3" s="19" customFormat="1" ht="15" x14ac:dyDescent="0.3">
      <c r="A6" s="675" t="str">
        <f>'ფორმა N1'!A5</f>
        <v>მპგ "მოძრაობა თავისუფალი საქართველოსთვის"</v>
      </c>
      <c r="B6" s="675"/>
      <c r="C6" s="94"/>
    </row>
    <row r="7" spans="1:3" x14ac:dyDescent="0.2">
      <c r="A7" s="335"/>
      <c r="B7" s="335"/>
      <c r="C7" s="335"/>
    </row>
    <row r="8" spans="1:3" x14ac:dyDescent="0.2">
      <c r="A8" s="335"/>
      <c r="B8" s="335"/>
      <c r="C8" s="335"/>
    </row>
    <row r="9" spans="1:3" ht="30" customHeight="1" x14ac:dyDescent="0.2">
      <c r="A9" s="336" t="s">
        <v>64</v>
      </c>
      <c r="B9" s="336" t="s">
        <v>11</v>
      </c>
      <c r="C9" s="337" t="s">
        <v>9</v>
      </c>
    </row>
    <row r="10" spans="1:3" ht="15" x14ac:dyDescent="0.3">
      <c r="A10" s="338">
        <v>1</v>
      </c>
      <c r="B10" s="339" t="s">
        <v>57</v>
      </c>
      <c r="C10" s="353">
        <f>'ფორმა N4'!D11+'ფორმა N5'!D9+'ფორმა N6'!D10</f>
        <v>751951.21000000008</v>
      </c>
    </row>
    <row r="11" spans="1:3" ht="15" x14ac:dyDescent="0.3">
      <c r="A11" s="341">
        <v>1.1000000000000001</v>
      </c>
      <c r="B11" s="339" t="s">
        <v>495</v>
      </c>
      <c r="C11" s="354">
        <f>'ფორმა N4'!D39+'ფორმა N5'!D37</f>
        <v>0</v>
      </c>
    </row>
    <row r="12" spans="1:3" ht="15" x14ac:dyDescent="0.3">
      <c r="A12" s="342" t="s">
        <v>30</v>
      </c>
      <c r="B12" s="339" t="s">
        <v>496</v>
      </c>
      <c r="C12" s="354">
        <f>'ფორმა N4'!D40+'ფორმა N5'!D38</f>
        <v>0</v>
      </c>
    </row>
    <row r="13" spans="1:3" ht="15" x14ac:dyDescent="0.3">
      <c r="A13" s="341">
        <v>1.2</v>
      </c>
      <c r="B13" s="339" t="s">
        <v>58</v>
      </c>
      <c r="C13" s="354">
        <f>'ფორმა N4'!D12+'ფორმა N5'!D10</f>
        <v>144673.93</v>
      </c>
    </row>
    <row r="14" spans="1:3" ht="15" x14ac:dyDescent="0.3">
      <c r="A14" s="341">
        <v>1.3</v>
      </c>
      <c r="B14" s="339" t="s">
        <v>497</v>
      </c>
      <c r="C14" s="354">
        <f>'ფორმა N4'!D17+'ფორმა N5'!D15+'ფორმა N6'!D17</f>
        <v>390</v>
      </c>
    </row>
    <row r="15" spans="1:3" ht="15" x14ac:dyDescent="0.2">
      <c r="A15" s="672"/>
      <c r="B15" s="672"/>
      <c r="C15" s="672"/>
    </row>
    <row r="16" spans="1:3" ht="30" customHeight="1" x14ac:dyDescent="0.2">
      <c r="A16" s="336" t="s">
        <v>64</v>
      </c>
      <c r="B16" s="336" t="s">
        <v>244</v>
      </c>
      <c r="C16" s="337" t="s">
        <v>67</v>
      </c>
    </row>
    <row r="17" spans="1:3" ht="15" x14ac:dyDescent="0.3">
      <c r="A17" s="338">
        <v>2</v>
      </c>
      <c r="B17" s="339" t="s">
        <v>498</v>
      </c>
      <c r="C17" s="340">
        <f>'ფორმა N2'!D9+'ფორმა N2'!C26+'ფორმა N3'!D9+'ფორმა N3'!C26</f>
        <v>748569.06</v>
      </c>
    </row>
    <row r="18" spans="1:3" ht="15" x14ac:dyDescent="0.3">
      <c r="A18" s="343">
        <v>2.1</v>
      </c>
      <c r="B18" s="339" t="s">
        <v>499</v>
      </c>
      <c r="C18" s="339">
        <f>'ფორმა N2'!D17+'ფორმა N3'!D17</f>
        <v>422287</v>
      </c>
    </row>
    <row r="19" spans="1:3" ht="15" x14ac:dyDescent="0.3">
      <c r="A19" s="343">
        <v>2.2000000000000002</v>
      </c>
      <c r="B19" s="339" t="s">
        <v>500</v>
      </c>
      <c r="C19" s="339">
        <f>'ფორმა N2'!D18+'ფორმა N3'!D18</f>
        <v>253229</v>
      </c>
    </row>
    <row r="20" spans="1:3" ht="15" x14ac:dyDescent="0.3">
      <c r="A20" s="343">
        <v>2.2999999999999998</v>
      </c>
      <c r="B20" s="339" t="s">
        <v>501</v>
      </c>
      <c r="C20" s="344">
        <f>SUM(C21:C25)</f>
        <v>25839.66</v>
      </c>
    </row>
    <row r="21" spans="1:3" ht="15" x14ac:dyDescent="0.3">
      <c r="A21" s="342" t="s">
        <v>502</v>
      </c>
      <c r="B21" s="345" t="s">
        <v>503</v>
      </c>
      <c r="C21" s="339">
        <f>'ფორმა N2'!D13+'ფორმა N3'!D13</f>
        <v>0</v>
      </c>
    </row>
    <row r="22" spans="1:3" ht="15" x14ac:dyDescent="0.3">
      <c r="A22" s="342" t="s">
        <v>504</v>
      </c>
      <c r="B22" s="345" t="s">
        <v>505</v>
      </c>
      <c r="C22" s="339">
        <f>'ფორმა N2'!C27+'ფორმა N3'!C27</f>
        <v>25839.66</v>
      </c>
    </row>
    <row r="23" spans="1:3" ht="15" x14ac:dyDescent="0.3">
      <c r="A23" s="342" t="s">
        <v>506</v>
      </c>
      <c r="B23" s="345" t="s">
        <v>507</v>
      </c>
      <c r="C23" s="339">
        <f>'ფორმა N2'!D14+'ფორმა N3'!D14</f>
        <v>0</v>
      </c>
    </row>
    <row r="24" spans="1:3" ht="15" x14ac:dyDescent="0.3">
      <c r="A24" s="342" t="s">
        <v>508</v>
      </c>
      <c r="B24" s="345" t="s">
        <v>509</v>
      </c>
      <c r="C24" s="339">
        <f>'ფორმა N2'!C31+'ფორმა N3'!C31</f>
        <v>0</v>
      </c>
    </row>
    <row r="25" spans="1:3" ht="15" x14ac:dyDescent="0.3">
      <c r="A25" s="342" t="s">
        <v>510</v>
      </c>
      <c r="B25" s="345" t="s">
        <v>511</v>
      </c>
      <c r="C25" s="339">
        <f>'ფორმა N2'!D11+'ფორმა N3'!D11</f>
        <v>0</v>
      </c>
    </row>
    <row r="26" spans="1:3" ht="15" x14ac:dyDescent="0.3">
      <c r="A26" s="351"/>
      <c r="B26" s="350"/>
      <c r="C26" s="349"/>
    </row>
    <row r="27" spans="1:3" ht="15" x14ac:dyDescent="0.3">
      <c r="A27" s="351"/>
      <c r="B27" s="350"/>
      <c r="C27" s="349"/>
    </row>
    <row r="28" spans="1:3" ht="15" x14ac:dyDescent="0.3">
      <c r="A28" s="19"/>
      <c r="B28" s="19"/>
      <c r="C28" s="19"/>
    </row>
    <row r="29" spans="1:3" ht="15" x14ac:dyDescent="0.3">
      <c r="A29" s="164" t="s">
        <v>107</v>
      </c>
      <c r="B29" s="19"/>
      <c r="C29" s="19"/>
    </row>
    <row r="30" spans="1:3" ht="15" x14ac:dyDescent="0.3">
      <c r="A30" s="19"/>
      <c r="B30" s="19"/>
      <c r="C30" s="19"/>
    </row>
    <row r="31" spans="1:3" ht="15" x14ac:dyDescent="0.3">
      <c r="A31" s="19"/>
      <c r="B31" s="19"/>
      <c r="C31" s="19"/>
    </row>
    <row r="32" spans="1:3" ht="15" x14ac:dyDescent="0.3">
      <c r="B32" s="164" t="s">
        <v>266</v>
      </c>
      <c r="C32" s="19"/>
    </row>
    <row r="33" spans="2:3" ht="15" x14ac:dyDescent="0.3">
      <c r="B33" s="19" t="s">
        <v>265</v>
      </c>
      <c r="C33" s="19"/>
    </row>
    <row r="34" spans="2:3" x14ac:dyDescent="0.2">
      <c r="B34" s="347" t="s">
        <v>139</v>
      </c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48">
        <v>40907</v>
      </c>
      <c r="C2" t="s">
        <v>200</v>
      </c>
      <c r="E2" t="s">
        <v>231</v>
      </c>
      <c r="G2" s="49" t="s">
        <v>236</v>
      </c>
    </row>
    <row r="3" spans="1:7" ht="15" x14ac:dyDescent="0.2">
      <c r="A3" s="48">
        <v>40908</v>
      </c>
      <c r="C3" t="s">
        <v>201</v>
      </c>
      <c r="E3" t="s">
        <v>232</v>
      </c>
      <c r="G3" s="49" t="s">
        <v>237</v>
      </c>
    </row>
    <row r="4" spans="1:7" ht="15" x14ac:dyDescent="0.2">
      <c r="A4" s="48">
        <v>40909</v>
      </c>
      <c r="C4" t="s">
        <v>202</v>
      </c>
      <c r="E4" t="s">
        <v>233</v>
      </c>
      <c r="G4" s="49" t="s">
        <v>238</v>
      </c>
    </row>
    <row r="5" spans="1:7" x14ac:dyDescent="0.2">
      <c r="A5" s="48">
        <v>40910</v>
      </c>
      <c r="C5" t="s">
        <v>203</v>
      </c>
      <c r="E5" t="s">
        <v>234</v>
      </c>
    </row>
    <row r="6" spans="1:7" x14ac:dyDescent="0.2">
      <c r="A6" s="48">
        <v>40911</v>
      </c>
      <c r="C6" t="s">
        <v>204</v>
      </c>
    </row>
    <row r="7" spans="1:7" x14ac:dyDescent="0.2">
      <c r="A7" s="48">
        <v>40912</v>
      </c>
      <c r="C7" t="s">
        <v>205</v>
      </c>
    </row>
    <row r="8" spans="1:7" x14ac:dyDescent="0.2">
      <c r="A8" s="48">
        <v>40913</v>
      </c>
      <c r="C8" t="s">
        <v>206</v>
      </c>
    </row>
    <row r="9" spans="1:7" x14ac:dyDescent="0.2">
      <c r="A9" s="48">
        <v>40914</v>
      </c>
      <c r="C9" t="s">
        <v>207</v>
      </c>
    </row>
    <row r="10" spans="1:7" x14ac:dyDescent="0.2">
      <c r="A10" s="48">
        <v>40915</v>
      </c>
      <c r="C10" t="s">
        <v>208</v>
      </c>
    </row>
    <row r="11" spans="1:7" x14ac:dyDescent="0.2">
      <c r="A11" s="48">
        <v>40916</v>
      </c>
      <c r="C11" t="s">
        <v>209</v>
      </c>
    </row>
    <row r="12" spans="1:7" x14ac:dyDescent="0.2">
      <c r="A12" s="48">
        <v>40917</v>
      </c>
      <c r="C12" t="s">
        <v>210</v>
      </c>
    </row>
    <row r="13" spans="1:7" x14ac:dyDescent="0.2">
      <c r="A13" s="48">
        <v>40918</v>
      </c>
      <c r="C13" t="s">
        <v>211</v>
      </c>
    </row>
    <row r="14" spans="1:7" x14ac:dyDescent="0.2">
      <c r="A14" s="48">
        <v>40919</v>
      </c>
      <c r="C14" t="s">
        <v>212</v>
      </c>
    </row>
    <row r="15" spans="1:7" x14ac:dyDescent="0.2">
      <c r="A15" s="48">
        <v>40920</v>
      </c>
      <c r="C15" t="s">
        <v>213</v>
      </c>
    </row>
    <row r="16" spans="1:7" x14ac:dyDescent="0.2">
      <c r="A16" s="48">
        <v>40921</v>
      </c>
      <c r="C16" t="s">
        <v>214</v>
      </c>
    </row>
    <row r="17" spans="1:3" x14ac:dyDescent="0.2">
      <c r="A17" s="48">
        <v>40922</v>
      </c>
      <c r="C17" t="s">
        <v>215</v>
      </c>
    </row>
    <row r="18" spans="1:3" x14ac:dyDescent="0.2">
      <c r="A18" s="48">
        <v>40923</v>
      </c>
      <c r="C18" t="s">
        <v>216</v>
      </c>
    </row>
    <row r="19" spans="1:3" x14ac:dyDescent="0.2">
      <c r="A19" s="48">
        <v>40924</v>
      </c>
      <c r="C19" t="s">
        <v>217</v>
      </c>
    </row>
    <row r="20" spans="1:3" x14ac:dyDescent="0.2">
      <c r="A20" s="48">
        <v>40925</v>
      </c>
      <c r="C20" t="s">
        <v>218</v>
      </c>
    </row>
    <row r="21" spans="1:3" x14ac:dyDescent="0.2">
      <c r="A21" s="48">
        <v>40926</v>
      </c>
    </row>
    <row r="22" spans="1:3" x14ac:dyDescent="0.2">
      <c r="A22" s="48">
        <v>40927</v>
      </c>
    </row>
    <row r="23" spans="1:3" x14ac:dyDescent="0.2">
      <c r="A23" s="48">
        <v>40928</v>
      </c>
    </row>
    <row r="24" spans="1:3" x14ac:dyDescent="0.2">
      <c r="A24" s="48">
        <v>40929</v>
      </c>
    </row>
    <row r="25" spans="1:3" x14ac:dyDescent="0.2">
      <c r="A25" s="48">
        <v>40930</v>
      </c>
    </row>
    <row r="26" spans="1:3" x14ac:dyDescent="0.2">
      <c r="A26" s="48">
        <v>40931</v>
      </c>
    </row>
    <row r="27" spans="1:3" x14ac:dyDescent="0.2">
      <c r="A27" s="48">
        <v>40932</v>
      </c>
    </row>
    <row r="28" spans="1:3" x14ac:dyDescent="0.2">
      <c r="A28" s="48">
        <v>40933</v>
      </c>
    </row>
    <row r="29" spans="1:3" x14ac:dyDescent="0.2">
      <c r="A29" s="48">
        <v>40934</v>
      </c>
    </row>
    <row r="30" spans="1:3" x14ac:dyDescent="0.2">
      <c r="A30" s="48">
        <v>40935</v>
      </c>
    </row>
    <row r="31" spans="1:3" x14ac:dyDescent="0.2">
      <c r="A31" s="48">
        <v>40936</v>
      </c>
    </row>
    <row r="32" spans="1:3" x14ac:dyDescent="0.2">
      <c r="A32" s="48">
        <v>40937</v>
      </c>
    </row>
    <row r="33" spans="1:1" x14ac:dyDescent="0.2">
      <c r="A33" s="48">
        <v>40938</v>
      </c>
    </row>
    <row r="34" spans="1:1" x14ac:dyDescent="0.2">
      <c r="A34" s="48">
        <v>40939</v>
      </c>
    </row>
    <row r="35" spans="1:1" x14ac:dyDescent="0.2">
      <c r="A35" s="48">
        <v>40941</v>
      </c>
    </row>
    <row r="36" spans="1:1" x14ac:dyDescent="0.2">
      <c r="A36" s="48">
        <v>40942</v>
      </c>
    </row>
    <row r="37" spans="1:1" x14ac:dyDescent="0.2">
      <c r="A37" s="48">
        <v>40943</v>
      </c>
    </row>
    <row r="38" spans="1:1" x14ac:dyDescent="0.2">
      <c r="A38" s="48">
        <v>40944</v>
      </c>
    </row>
    <row r="39" spans="1:1" x14ac:dyDescent="0.2">
      <c r="A39" s="48">
        <v>40945</v>
      </c>
    </row>
    <row r="40" spans="1:1" x14ac:dyDescent="0.2">
      <c r="A40" s="48">
        <v>40946</v>
      </c>
    </row>
    <row r="41" spans="1:1" x14ac:dyDescent="0.2">
      <c r="A41" s="48">
        <v>40947</v>
      </c>
    </row>
    <row r="42" spans="1:1" x14ac:dyDescent="0.2">
      <c r="A42" s="48">
        <v>40948</v>
      </c>
    </row>
    <row r="43" spans="1:1" x14ac:dyDescent="0.2">
      <c r="A43" s="48">
        <v>40949</v>
      </c>
    </row>
    <row r="44" spans="1:1" x14ac:dyDescent="0.2">
      <c r="A44" s="48">
        <v>40950</v>
      </c>
    </row>
    <row r="45" spans="1:1" x14ac:dyDescent="0.2">
      <c r="A45" s="48">
        <v>40951</v>
      </c>
    </row>
    <row r="46" spans="1:1" x14ac:dyDescent="0.2">
      <c r="A46" s="48">
        <v>40952</v>
      </c>
    </row>
    <row r="47" spans="1:1" x14ac:dyDescent="0.2">
      <c r="A47" s="48">
        <v>40953</v>
      </c>
    </row>
    <row r="48" spans="1:1" x14ac:dyDescent="0.2">
      <c r="A48" s="48">
        <v>40954</v>
      </c>
    </row>
    <row r="49" spans="1:1" x14ac:dyDescent="0.2">
      <c r="A49" s="48">
        <v>40955</v>
      </c>
    </row>
    <row r="50" spans="1:1" x14ac:dyDescent="0.2">
      <c r="A50" s="48">
        <v>40956</v>
      </c>
    </row>
    <row r="51" spans="1:1" x14ac:dyDescent="0.2">
      <c r="A51" s="48">
        <v>40957</v>
      </c>
    </row>
    <row r="52" spans="1:1" x14ac:dyDescent="0.2">
      <c r="A52" s="48">
        <v>40958</v>
      </c>
    </row>
    <row r="53" spans="1:1" x14ac:dyDescent="0.2">
      <c r="A53" s="48">
        <v>40959</v>
      </c>
    </row>
    <row r="54" spans="1:1" x14ac:dyDescent="0.2">
      <c r="A54" s="48">
        <v>40960</v>
      </c>
    </row>
    <row r="55" spans="1:1" x14ac:dyDescent="0.2">
      <c r="A55" s="48">
        <v>40961</v>
      </c>
    </row>
    <row r="56" spans="1:1" x14ac:dyDescent="0.2">
      <c r="A56" s="48">
        <v>40962</v>
      </c>
    </row>
    <row r="57" spans="1:1" x14ac:dyDescent="0.2">
      <c r="A57" s="48">
        <v>40963</v>
      </c>
    </row>
    <row r="58" spans="1:1" x14ac:dyDescent="0.2">
      <c r="A58" s="48">
        <v>40964</v>
      </c>
    </row>
    <row r="59" spans="1:1" x14ac:dyDescent="0.2">
      <c r="A59" s="48">
        <v>40965</v>
      </c>
    </row>
    <row r="60" spans="1:1" x14ac:dyDescent="0.2">
      <c r="A60" s="48">
        <v>40966</v>
      </c>
    </row>
    <row r="61" spans="1:1" x14ac:dyDescent="0.2">
      <c r="A61" s="48">
        <v>40967</v>
      </c>
    </row>
    <row r="62" spans="1:1" x14ac:dyDescent="0.2">
      <c r="A62" s="48">
        <v>40968</v>
      </c>
    </row>
    <row r="63" spans="1:1" x14ac:dyDescent="0.2">
      <c r="A63" s="48">
        <v>40969</v>
      </c>
    </row>
    <row r="64" spans="1:1" x14ac:dyDescent="0.2">
      <c r="A64" s="48">
        <v>40970</v>
      </c>
    </row>
    <row r="65" spans="1:1" x14ac:dyDescent="0.2">
      <c r="A65" s="48">
        <v>40971</v>
      </c>
    </row>
    <row r="66" spans="1:1" x14ac:dyDescent="0.2">
      <c r="A66" s="48">
        <v>40972</v>
      </c>
    </row>
    <row r="67" spans="1:1" x14ac:dyDescent="0.2">
      <c r="A67" s="48">
        <v>40973</v>
      </c>
    </row>
    <row r="68" spans="1:1" x14ac:dyDescent="0.2">
      <c r="A68" s="48">
        <v>40974</v>
      </c>
    </row>
    <row r="69" spans="1:1" x14ac:dyDescent="0.2">
      <c r="A69" s="48">
        <v>40975</v>
      </c>
    </row>
    <row r="70" spans="1:1" x14ac:dyDescent="0.2">
      <c r="A70" s="48">
        <v>40976</v>
      </c>
    </row>
    <row r="71" spans="1:1" x14ac:dyDescent="0.2">
      <c r="A71" s="48">
        <v>40977</v>
      </c>
    </row>
    <row r="72" spans="1:1" x14ac:dyDescent="0.2">
      <c r="A72" s="48">
        <v>40978</v>
      </c>
    </row>
    <row r="73" spans="1:1" x14ac:dyDescent="0.2">
      <c r="A73" s="48">
        <v>40979</v>
      </c>
    </row>
    <row r="74" spans="1:1" x14ac:dyDescent="0.2">
      <c r="A74" s="48">
        <v>40980</v>
      </c>
    </row>
    <row r="75" spans="1:1" x14ac:dyDescent="0.2">
      <c r="A75" s="48">
        <v>40981</v>
      </c>
    </row>
    <row r="76" spans="1:1" x14ac:dyDescent="0.2">
      <c r="A76" s="48">
        <v>40982</v>
      </c>
    </row>
    <row r="77" spans="1:1" x14ac:dyDescent="0.2">
      <c r="A77" s="48">
        <v>40983</v>
      </c>
    </row>
    <row r="78" spans="1:1" x14ac:dyDescent="0.2">
      <c r="A78" s="48">
        <v>40984</v>
      </c>
    </row>
    <row r="79" spans="1:1" x14ac:dyDescent="0.2">
      <c r="A79" s="48">
        <v>40985</v>
      </c>
    </row>
    <row r="80" spans="1:1" x14ac:dyDescent="0.2">
      <c r="A80" s="48">
        <v>40986</v>
      </c>
    </row>
    <row r="81" spans="1:1" x14ac:dyDescent="0.2">
      <c r="A81" s="48">
        <v>40987</v>
      </c>
    </row>
    <row r="82" spans="1:1" x14ac:dyDescent="0.2">
      <c r="A82" s="48">
        <v>40988</v>
      </c>
    </row>
    <row r="83" spans="1:1" x14ac:dyDescent="0.2">
      <c r="A83" s="48">
        <v>40989</v>
      </c>
    </row>
    <row r="84" spans="1:1" x14ac:dyDescent="0.2">
      <c r="A84" s="48">
        <v>40990</v>
      </c>
    </row>
    <row r="85" spans="1:1" x14ac:dyDescent="0.2">
      <c r="A85" s="48">
        <v>40991</v>
      </c>
    </row>
    <row r="86" spans="1:1" x14ac:dyDescent="0.2">
      <c r="A86" s="48">
        <v>40992</v>
      </c>
    </row>
    <row r="87" spans="1:1" x14ac:dyDescent="0.2">
      <c r="A87" s="48">
        <v>40993</v>
      </c>
    </row>
    <row r="88" spans="1:1" x14ac:dyDescent="0.2">
      <c r="A88" s="48">
        <v>40994</v>
      </c>
    </row>
    <row r="89" spans="1:1" x14ac:dyDescent="0.2">
      <c r="A89" s="48">
        <v>40995</v>
      </c>
    </row>
    <row r="90" spans="1:1" x14ac:dyDescent="0.2">
      <c r="A90" s="48">
        <v>40996</v>
      </c>
    </row>
    <row r="91" spans="1:1" x14ac:dyDescent="0.2">
      <c r="A91" s="48">
        <v>40997</v>
      </c>
    </row>
    <row r="92" spans="1:1" x14ac:dyDescent="0.2">
      <c r="A92" s="48">
        <v>40998</v>
      </c>
    </row>
    <row r="93" spans="1:1" x14ac:dyDescent="0.2">
      <c r="A93" s="48">
        <v>40999</v>
      </c>
    </row>
    <row r="94" spans="1:1" x14ac:dyDescent="0.2">
      <c r="A94" s="48">
        <v>41000</v>
      </c>
    </row>
    <row r="95" spans="1:1" x14ac:dyDescent="0.2">
      <c r="A95" s="48">
        <v>41001</v>
      </c>
    </row>
    <row r="96" spans="1:1" x14ac:dyDescent="0.2">
      <c r="A96" s="48">
        <v>41002</v>
      </c>
    </row>
    <row r="97" spans="1:1" x14ac:dyDescent="0.2">
      <c r="A97" s="48">
        <v>41003</v>
      </c>
    </row>
    <row r="98" spans="1:1" x14ac:dyDescent="0.2">
      <c r="A98" s="48">
        <v>41004</v>
      </c>
    </row>
    <row r="99" spans="1:1" x14ac:dyDescent="0.2">
      <c r="A99" s="48">
        <v>41005</v>
      </c>
    </row>
    <row r="100" spans="1:1" x14ac:dyDescent="0.2">
      <c r="A100" s="48">
        <v>41006</v>
      </c>
    </row>
    <row r="101" spans="1:1" x14ac:dyDescent="0.2">
      <c r="A101" s="48">
        <v>41007</v>
      </c>
    </row>
    <row r="102" spans="1:1" x14ac:dyDescent="0.2">
      <c r="A102" s="48">
        <v>41008</v>
      </c>
    </row>
    <row r="103" spans="1:1" x14ac:dyDescent="0.2">
      <c r="A103" s="48">
        <v>41009</v>
      </c>
    </row>
    <row r="104" spans="1:1" x14ac:dyDescent="0.2">
      <c r="A104" s="48">
        <v>41010</v>
      </c>
    </row>
    <row r="105" spans="1:1" x14ac:dyDescent="0.2">
      <c r="A105" s="48">
        <v>41011</v>
      </c>
    </row>
    <row r="106" spans="1:1" x14ac:dyDescent="0.2">
      <c r="A106" s="48">
        <v>41012</v>
      </c>
    </row>
    <row r="107" spans="1:1" x14ac:dyDescent="0.2">
      <c r="A107" s="48">
        <v>41013</v>
      </c>
    </row>
    <row r="108" spans="1:1" x14ac:dyDescent="0.2">
      <c r="A108" s="48">
        <v>41014</v>
      </c>
    </row>
    <row r="109" spans="1:1" x14ac:dyDescent="0.2">
      <c r="A109" s="48">
        <v>41015</v>
      </c>
    </row>
    <row r="110" spans="1:1" x14ac:dyDescent="0.2">
      <c r="A110" s="48">
        <v>41016</v>
      </c>
    </row>
    <row r="111" spans="1:1" x14ac:dyDescent="0.2">
      <c r="A111" s="48">
        <v>41017</v>
      </c>
    </row>
    <row r="112" spans="1:1" x14ac:dyDescent="0.2">
      <c r="A112" s="48">
        <v>41018</v>
      </c>
    </row>
    <row r="113" spans="1:1" x14ac:dyDescent="0.2">
      <c r="A113" s="48">
        <v>41019</v>
      </c>
    </row>
    <row r="114" spans="1:1" x14ac:dyDescent="0.2">
      <c r="A114" s="48">
        <v>41020</v>
      </c>
    </row>
    <row r="115" spans="1:1" x14ac:dyDescent="0.2">
      <c r="A115" s="48">
        <v>41021</v>
      </c>
    </row>
    <row r="116" spans="1:1" x14ac:dyDescent="0.2">
      <c r="A116" s="48">
        <v>41022</v>
      </c>
    </row>
    <row r="117" spans="1:1" x14ac:dyDescent="0.2">
      <c r="A117" s="48">
        <v>41023</v>
      </c>
    </row>
    <row r="118" spans="1:1" x14ac:dyDescent="0.2">
      <c r="A118" s="48">
        <v>41024</v>
      </c>
    </row>
    <row r="119" spans="1:1" x14ac:dyDescent="0.2">
      <c r="A119" s="48">
        <v>41025</v>
      </c>
    </row>
    <row r="120" spans="1:1" x14ac:dyDescent="0.2">
      <c r="A120" s="48">
        <v>41026</v>
      </c>
    </row>
    <row r="121" spans="1:1" x14ac:dyDescent="0.2">
      <c r="A121" s="48">
        <v>41027</v>
      </c>
    </row>
    <row r="122" spans="1:1" x14ac:dyDescent="0.2">
      <c r="A122" s="48">
        <v>41028</v>
      </c>
    </row>
    <row r="123" spans="1:1" x14ac:dyDescent="0.2">
      <c r="A123" s="48">
        <v>41029</v>
      </c>
    </row>
    <row r="124" spans="1:1" x14ac:dyDescent="0.2">
      <c r="A124" s="48">
        <v>41030</v>
      </c>
    </row>
    <row r="125" spans="1:1" x14ac:dyDescent="0.2">
      <c r="A125" s="48">
        <v>41031</v>
      </c>
    </row>
    <row r="126" spans="1:1" x14ac:dyDescent="0.2">
      <c r="A126" s="48">
        <v>41032</v>
      </c>
    </row>
    <row r="127" spans="1:1" x14ac:dyDescent="0.2">
      <c r="A127" s="48">
        <v>41033</v>
      </c>
    </row>
    <row r="128" spans="1:1" x14ac:dyDescent="0.2">
      <c r="A128" s="48">
        <v>41034</v>
      </c>
    </row>
    <row r="129" spans="1:1" x14ac:dyDescent="0.2">
      <c r="A129" s="48">
        <v>41035</v>
      </c>
    </row>
    <row r="130" spans="1:1" x14ac:dyDescent="0.2">
      <c r="A130" s="48">
        <v>41036</v>
      </c>
    </row>
    <row r="131" spans="1:1" x14ac:dyDescent="0.2">
      <c r="A131" s="48">
        <v>41037</v>
      </c>
    </row>
    <row r="132" spans="1:1" x14ac:dyDescent="0.2">
      <c r="A132" s="48">
        <v>41038</v>
      </c>
    </row>
    <row r="133" spans="1:1" x14ac:dyDescent="0.2">
      <c r="A133" s="48">
        <v>41039</v>
      </c>
    </row>
    <row r="134" spans="1:1" x14ac:dyDescent="0.2">
      <c r="A134" s="48">
        <v>41040</v>
      </c>
    </row>
    <row r="135" spans="1:1" x14ac:dyDescent="0.2">
      <c r="A135" s="48">
        <v>41041</v>
      </c>
    </row>
    <row r="136" spans="1:1" x14ac:dyDescent="0.2">
      <c r="A136" s="48">
        <v>41042</v>
      </c>
    </row>
    <row r="137" spans="1:1" x14ac:dyDescent="0.2">
      <c r="A137" s="48">
        <v>41043</v>
      </c>
    </row>
    <row r="138" spans="1:1" x14ac:dyDescent="0.2">
      <c r="A138" s="48">
        <v>41044</v>
      </c>
    </row>
    <row r="139" spans="1:1" x14ac:dyDescent="0.2">
      <c r="A139" s="48">
        <v>41045</v>
      </c>
    </row>
    <row r="140" spans="1:1" x14ac:dyDescent="0.2">
      <c r="A140" s="48">
        <v>41046</v>
      </c>
    </row>
    <row r="141" spans="1:1" x14ac:dyDescent="0.2">
      <c r="A141" s="48">
        <v>41047</v>
      </c>
    </row>
    <row r="142" spans="1:1" x14ac:dyDescent="0.2">
      <c r="A142" s="48">
        <v>41048</v>
      </c>
    </row>
    <row r="143" spans="1:1" x14ac:dyDescent="0.2">
      <c r="A143" s="48">
        <v>41049</v>
      </c>
    </row>
    <row r="144" spans="1:1" x14ac:dyDescent="0.2">
      <c r="A144" s="48">
        <v>41050</v>
      </c>
    </row>
    <row r="145" spans="1:1" x14ac:dyDescent="0.2">
      <c r="A145" s="48">
        <v>41051</v>
      </c>
    </row>
    <row r="146" spans="1:1" x14ac:dyDescent="0.2">
      <c r="A146" s="48">
        <v>41052</v>
      </c>
    </row>
    <row r="147" spans="1:1" x14ac:dyDescent="0.2">
      <c r="A147" s="48">
        <v>41053</v>
      </c>
    </row>
    <row r="148" spans="1:1" x14ac:dyDescent="0.2">
      <c r="A148" s="48">
        <v>41054</v>
      </c>
    </row>
    <row r="149" spans="1:1" x14ac:dyDescent="0.2">
      <c r="A149" s="48">
        <v>41055</v>
      </c>
    </row>
    <row r="150" spans="1:1" x14ac:dyDescent="0.2">
      <c r="A150" s="48">
        <v>41056</v>
      </c>
    </row>
    <row r="151" spans="1:1" x14ac:dyDescent="0.2">
      <c r="A151" s="48">
        <v>41057</v>
      </c>
    </row>
    <row r="152" spans="1:1" x14ac:dyDescent="0.2">
      <c r="A152" s="48">
        <v>41058</v>
      </c>
    </row>
    <row r="153" spans="1:1" x14ac:dyDescent="0.2">
      <c r="A153" s="48">
        <v>41059</v>
      </c>
    </row>
    <row r="154" spans="1:1" x14ac:dyDescent="0.2">
      <c r="A154" s="48">
        <v>41060</v>
      </c>
    </row>
    <row r="155" spans="1:1" x14ac:dyDescent="0.2">
      <c r="A155" s="48">
        <v>41061</v>
      </c>
    </row>
    <row r="156" spans="1:1" x14ac:dyDescent="0.2">
      <c r="A156" s="48">
        <v>41062</v>
      </c>
    </row>
    <row r="157" spans="1:1" x14ac:dyDescent="0.2">
      <c r="A157" s="48">
        <v>41063</v>
      </c>
    </row>
    <row r="158" spans="1:1" x14ac:dyDescent="0.2">
      <c r="A158" s="48">
        <v>41064</v>
      </c>
    </row>
    <row r="159" spans="1:1" x14ac:dyDescent="0.2">
      <c r="A159" s="48">
        <v>41065</v>
      </c>
    </row>
    <row r="160" spans="1:1" x14ac:dyDescent="0.2">
      <c r="A160" s="48">
        <v>41066</v>
      </c>
    </row>
    <row r="161" spans="1:1" x14ac:dyDescent="0.2">
      <c r="A161" s="48">
        <v>41067</v>
      </c>
    </row>
    <row r="162" spans="1:1" x14ac:dyDescent="0.2">
      <c r="A162" s="48">
        <v>41068</v>
      </c>
    </row>
    <row r="163" spans="1:1" x14ac:dyDescent="0.2">
      <c r="A163" s="48">
        <v>41069</v>
      </c>
    </row>
    <row r="164" spans="1:1" x14ac:dyDescent="0.2">
      <c r="A164" s="48">
        <v>41070</v>
      </c>
    </row>
    <row r="165" spans="1:1" x14ac:dyDescent="0.2">
      <c r="A165" s="48">
        <v>41071</v>
      </c>
    </row>
    <row r="166" spans="1:1" x14ac:dyDescent="0.2">
      <c r="A166" s="48">
        <v>41072</v>
      </c>
    </row>
    <row r="167" spans="1:1" x14ac:dyDescent="0.2">
      <c r="A167" s="48">
        <v>41073</v>
      </c>
    </row>
    <row r="168" spans="1:1" x14ac:dyDescent="0.2">
      <c r="A168" s="48">
        <v>41074</v>
      </c>
    </row>
    <row r="169" spans="1:1" x14ac:dyDescent="0.2">
      <c r="A169" s="48">
        <v>41075</v>
      </c>
    </row>
    <row r="170" spans="1:1" x14ac:dyDescent="0.2">
      <c r="A170" s="48">
        <v>41076</v>
      </c>
    </row>
    <row r="171" spans="1:1" x14ac:dyDescent="0.2">
      <c r="A171" s="48">
        <v>41077</v>
      </c>
    </row>
    <row r="172" spans="1:1" x14ac:dyDescent="0.2">
      <c r="A172" s="48">
        <v>41078</v>
      </c>
    </row>
    <row r="173" spans="1:1" x14ac:dyDescent="0.2">
      <c r="A173" s="48">
        <v>41079</v>
      </c>
    </row>
    <row r="174" spans="1:1" x14ac:dyDescent="0.2">
      <c r="A174" s="48">
        <v>41080</v>
      </c>
    </row>
    <row r="175" spans="1:1" x14ac:dyDescent="0.2">
      <c r="A175" s="48">
        <v>41081</v>
      </c>
    </row>
    <row r="176" spans="1:1" x14ac:dyDescent="0.2">
      <c r="A176" s="48">
        <v>41082</v>
      </c>
    </row>
    <row r="177" spans="1:1" x14ac:dyDescent="0.2">
      <c r="A177" s="48">
        <v>41083</v>
      </c>
    </row>
    <row r="178" spans="1:1" x14ac:dyDescent="0.2">
      <c r="A178" s="48">
        <v>41084</v>
      </c>
    </row>
    <row r="179" spans="1:1" x14ac:dyDescent="0.2">
      <c r="A179" s="48">
        <v>41085</v>
      </c>
    </row>
    <row r="180" spans="1:1" x14ac:dyDescent="0.2">
      <c r="A180" s="48">
        <v>41086</v>
      </c>
    </row>
    <row r="181" spans="1:1" x14ac:dyDescent="0.2">
      <c r="A181" s="48">
        <v>41087</v>
      </c>
    </row>
    <row r="182" spans="1:1" x14ac:dyDescent="0.2">
      <c r="A182" s="48">
        <v>41088</v>
      </c>
    </row>
    <row r="183" spans="1:1" x14ac:dyDescent="0.2">
      <c r="A183" s="48">
        <v>41089</v>
      </c>
    </row>
    <row r="184" spans="1:1" x14ac:dyDescent="0.2">
      <c r="A184" s="48">
        <v>41090</v>
      </c>
    </row>
    <row r="185" spans="1:1" x14ac:dyDescent="0.2">
      <c r="A185" s="48">
        <v>41091</v>
      </c>
    </row>
    <row r="186" spans="1:1" x14ac:dyDescent="0.2">
      <c r="A186" s="48">
        <v>41092</v>
      </c>
    </row>
    <row r="187" spans="1:1" x14ac:dyDescent="0.2">
      <c r="A187" s="48">
        <v>41093</v>
      </c>
    </row>
    <row r="188" spans="1:1" x14ac:dyDescent="0.2">
      <c r="A188" s="48">
        <v>41094</v>
      </c>
    </row>
    <row r="189" spans="1:1" x14ac:dyDescent="0.2">
      <c r="A189" s="48">
        <v>41095</v>
      </c>
    </row>
    <row r="190" spans="1:1" x14ac:dyDescent="0.2">
      <c r="A190" s="48">
        <v>41096</v>
      </c>
    </row>
    <row r="191" spans="1:1" x14ac:dyDescent="0.2">
      <c r="A191" s="48">
        <v>41097</v>
      </c>
    </row>
    <row r="192" spans="1:1" x14ac:dyDescent="0.2">
      <c r="A192" s="48">
        <v>41098</v>
      </c>
    </row>
    <row r="193" spans="1:1" x14ac:dyDescent="0.2">
      <c r="A193" s="48">
        <v>41099</v>
      </c>
    </row>
    <row r="194" spans="1:1" x14ac:dyDescent="0.2">
      <c r="A194" s="48">
        <v>41100</v>
      </c>
    </row>
    <row r="195" spans="1:1" x14ac:dyDescent="0.2">
      <c r="A195" s="48">
        <v>41101</v>
      </c>
    </row>
    <row r="196" spans="1:1" x14ac:dyDescent="0.2">
      <c r="A196" s="48">
        <v>41102</v>
      </c>
    </row>
    <row r="197" spans="1:1" x14ac:dyDescent="0.2">
      <c r="A197" s="48">
        <v>41103</v>
      </c>
    </row>
    <row r="198" spans="1:1" x14ac:dyDescent="0.2">
      <c r="A198" s="48">
        <v>41104</v>
      </c>
    </row>
    <row r="199" spans="1:1" x14ac:dyDescent="0.2">
      <c r="A199" s="48">
        <v>41105</v>
      </c>
    </row>
    <row r="200" spans="1:1" x14ac:dyDescent="0.2">
      <c r="A200" s="48">
        <v>41106</v>
      </c>
    </row>
    <row r="201" spans="1:1" x14ac:dyDescent="0.2">
      <c r="A201" s="48">
        <v>41107</v>
      </c>
    </row>
    <row r="202" spans="1:1" x14ac:dyDescent="0.2">
      <c r="A202" s="48">
        <v>41108</v>
      </c>
    </row>
    <row r="203" spans="1:1" x14ac:dyDescent="0.2">
      <c r="A203" s="48">
        <v>41109</v>
      </c>
    </row>
    <row r="204" spans="1:1" x14ac:dyDescent="0.2">
      <c r="A204" s="48">
        <v>41110</v>
      </c>
    </row>
    <row r="205" spans="1:1" x14ac:dyDescent="0.2">
      <c r="A205" s="48">
        <v>41111</v>
      </c>
    </row>
    <row r="206" spans="1:1" x14ac:dyDescent="0.2">
      <c r="A206" s="48">
        <v>41112</v>
      </c>
    </row>
    <row r="207" spans="1:1" x14ac:dyDescent="0.2">
      <c r="A207" s="48">
        <v>41113</v>
      </c>
    </row>
    <row r="208" spans="1:1" x14ac:dyDescent="0.2">
      <c r="A208" s="48">
        <v>41114</v>
      </c>
    </row>
    <row r="209" spans="1:1" x14ac:dyDescent="0.2">
      <c r="A209" s="48">
        <v>41115</v>
      </c>
    </row>
    <row r="210" spans="1:1" x14ac:dyDescent="0.2">
      <c r="A210" s="48">
        <v>41116</v>
      </c>
    </row>
    <row r="211" spans="1:1" x14ac:dyDescent="0.2">
      <c r="A211" s="48">
        <v>41117</v>
      </c>
    </row>
    <row r="212" spans="1:1" x14ac:dyDescent="0.2">
      <c r="A212" s="48">
        <v>41118</v>
      </c>
    </row>
    <row r="213" spans="1:1" x14ac:dyDescent="0.2">
      <c r="A213" s="48">
        <v>41119</v>
      </c>
    </row>
    <row r="214" spans="1:1" x14ac:dyDescent="0.2">
      <c r="A214" s="48">
        <v>41120</v>
      </c>
    </row>
    <row r="215" spans="1:1" x14ac:dyDescent="0.2">
      <c r="A215" s="48">
        <v>41121</v>
      </c>
    </row>
    <row r="216" spans="1:1" x14ac:dyDescent="0.2">
      <c r="A216" s="48">
        <v>41122</v>
      </c>
    </row>
    <row r="217" spans="1:1" x14ac:dyDescent="0.2">
      <c r="A217" s="48">
        <v>41123</v>
      </c>
    </row>
    <row r="218" spans="1:1" x14ac:dyDescent="0.2">
      <c r="A218" s="48">
        <v>41124</v>
      </c>
    </row>
    <row r="219" spans="1:1" x14ac:dyDescent="0.2">
      <c r="A219" s="48">
        <v>41125</v>
      </c>
    </row>
    <row r="220" spans="1:1" x14ac:dyDescent="0.2">
      <c r="A220" s="48">
        <v>41126</v>
      </c>
    </row>
    <row r="221" spans="1:1" x14ac:dyDescent="0.2">
      <c r="A221" s="48">
        <v>41127</v>
      </c>
    </row>
    <row r="222" spans="1:1" x14ac:dyDescent="0.2">
      <c r="A222" s="48">
        <v>41128</v>
      </c>
    </row>
    <row r="223" spans="1:1" x14ac:dyDescent="0.2">
      <c r="A223" s="48">
        <v>41129</v>
      </c>
    </row>
    <row r="224" spans="1:1" x14ac:dyDescent="0.2">
      <c r="A224" s="48">
        <v>41130</v>
      </c>
    </row>
    <row r="225" spans="1:1" x14ac:dyDescent="0.2">
      <c r="A225" s="48">
        <v>41131</v>
      </c>
    </row>
    <row r="226" spans="1:1" x14ac:dyDescent="0.2">
      <c r="A226" s="48">
        <v>41132</v>
      </c>
    </row>
    <row r="227" spans="1:1" x14ac:dyDescent="0.2">
      <c r="A227" s="48">
        <v>41133</v>
      </c>
    </row>
    <row r="228" spans="1:1" x14ac:dyDescent="0.2">
      <c r="A228" s="48">
        <v>41134</v>
      </c>
    </row>
    <row r="229" spans="1:1" x14ac:dyDescent="0.2">
      <c r="A229" s="48">
        <v>41135</v>
      </c>
    </row>
    <row r="230" spans="1:1" x14ac:dyDescent="0.2">
      <c r="A230" s="48">
        <v>41136</v>
      </c>
    </row>
    <row r="231" spans="1:1" x14ac:dyDescent="0.2">
      <c r="A231" s="48">
        <v>41137</v>
      </c>
    </row>
    <row r="232" spans="1:1" x14ac:dyDescent="0.2">
      <c r="A232" s="48">
        <v>41138</v>
      </c>
    </row>
    <row r="233" spans="1:1" x14ac:dyDescent="0.2">
      <c r="A233" s="48">
        <v>41139</v>
      </c>
    </row>
    <row r="234" spans="1:1" x14ac:dyDescent="0.2">
      <c r="A234" s="48">
        <v>41140</v>
      </c>
    </row>
    <row r="235" spans="1:1" x14ac:dyDescent="0.2">
      <c r="A235" s="48">
        <v>41141</v>
      </c>
    </row>
    <row r="236" spans="1:1" x14ac:dyDescent="0.2">
      <c r="A236" s="48">
        <v>41142</v>
      </c>
    </row>
    <row r="237" spans="1:1" x14ac:dyDescent="0.2">
      <c r="A237" s="48">
        <v>41143</v>
      </c>
    </row>
    <row r="238" spans="1:1" x14ac:dyDescent="0.2">
      <c r="A238" s="48">
        <v>41144</v>
      </c>
    </row>
    <row r="239" spans="1:1" x14ac:dyDescent="0.2">
      <c r="A239" s="48">
        <v>41145</v>
      </c>
    </row>
    <row r="240" spans="1:1" x14ac:dyDescent="0.2">
      <c r="A240" s="48">
        <v>41146</v>
      </c>
    </row>
    <row r="241" spans="1:1" x14ac:dyDescent="0.2">
      <c r="A241" s="48">
        <v>41147</v>
      </c>
    </row>
    <row r="242" spans="1:1" x14ac:dyDescent="0.2">
      <c r="A242" s="48">
        <v>41148</v>
      </c>
    </row>
    <row r="243" spans="1:1" x14ac:dyDescent="0.2">
      <c r="A243" s="48">
        <v>41149</v>
      </c>
    </row>
    <row r="244" spans="1:1" x14ac:dyDescent="0.2">
      <c r="A244" s="48">
        <v>41150</v>
      </c>
    </row>
    <row r="245" spans="1:1" x14ac:dyDescent="0.2">
      <c r="A245" s="48">
        <v>41151</v>
      </c>
    </row>
    <row r="246" spans="1:1" x14ac:dyDescent="0.2">
      <c r="A246" s="48">
        <v>41152</v>
      </c>
    </row>
    <row r="247" spans="1:1" x14ac:dyDescent="0.2">
      <c r="A247" s="48">
        <v>41153</v>
      </c>
    </row>
    <row r="248" spans="1:1" x14ac:dyDescent="0.2">
      <c r="A248" s="48">
        <v>41154</v>
      </c>
    </row>
    <row r="249" spans="1:1" x14ac:dyDescent="0.2">
      <c r="A249" s="48">
        <v>41155</v>
      </c>
    </row>
    <row r="250" spans="1:1" x14ac:dyDescent="0.2">
      <c r="A250" s="48">
        <v>41156</v>
      </c>
    </row>
    <row r="251" spans="1:1" x14ac:dyDescent="0.2">
      <c r="A251" s="48">
        <v>41157</v>
      </c>
    </row>
    <row r="252" spans="1:1" x14ac:dyDescent="0.2">
      <c r="A252" s="48">
        <v>41158</v>
      </c>
    </row>
    <row r="253" spans="1:1" x14ac:dyDescent="0.2">
      <c r="A253" s="48">
        <v>41159</v>
      </c>
    </row>
    <row r="254" spans="1:1" x14ac:dyDescent="0.2">
      <c r="A254" s="48">
        <v>41160</v>
      </c>
    </row>
    <row r="255" spans="1:1" x14ac:dyDescent="0.2">
      <c r="A255" s="48">
        <v>41161</v>
      </c>
    </row>
    <row r="256" spans="1:1" x14ac:dyDescent="0.2">
      <c r="A256" s="48">
        <v>41162</v>
      </c>
    </row>
    <row r="257" spans="1:1" x14ac:dyDescent="0.2">
      <c r="A257" s="48">
        <v>41163</v>
      </c>
    </row>
    <row r="258" spans="1:1" x14ac:dyDescent="0.2">
      <c r="A258" s="48">
        <v>41164</v>
      </c>
    </row>
    <row r="259" spans="1:1" x14ac:dyDescent="0.2">
      <c r="A259" s="48">
        <v>41165</v>
      </c>
    </row>
    <row r="260" spans="1:1" x14ac:dyDescent="0.2">
      <c r="A260" s="48">
        <v>41166</v>
      </c>
    </row>
    <row r="261" spans="1:1" x14ac:dyDescent="0.2">
      <c r="A261" s="48">
        <v>41167</v>
      </c>
    </row>
    <row r="262" spans="1:1" x14ac:dyDescent="0.2">
      <c r="A262" s="48">
        <v>41168</v>
      </c>
    </row>
    <row r="263" spans="1:1" x14ac:dyDescent="0.2">
      <c r="A263" s="48">
        <v>41169</v>
      </c>
    </row>
    <row r="264" spans="1:1" x14ac:dyDescent="0.2">
      <c r="A264" s="48">
        <v>41170</v>
      </c>
    </row>
    <row r="265" spans="1:1" x14ac:dyDescent="0.2">
      <c r="A265" s="48">
        <v>41171</v>
      </c>
    </row>
    <row r="266" spans="1:1" x14ac:dyDescent="0.2">
      <c r="A266" s="48">
        <v>41172</v>
      </c>
    </row>
    <row r="267" spans="1:1" x14ac:dyDescent="0.2">
      <c r="A267" s="48">
        <v>41173</v>
      </c>
    </row>
    <row r="268" spans="1:1" x14ac:dyDescent="0.2">
      <c r="A268" s="48">
        <v>41174</v>
      </c>
    </row>
    <row r="269" spans="1:1" x14ac:dyDescent="0.2">
      <c r="A269" s="48">
        <v>41175</v>
      </c>
    </row>
    <row r="270" spans="1:1" x14ac:dyDescent="0.2">
      <c r="A270" s="48">
        <v>41176</v>
      </c>
    </row>
    <row r="271" spans="1:1" x14ac:dyDescent="0.2">
      <c r="A271" s="48">
        <v>41177</v>
      </c>
    </row>
    <row r="272" spans="1:1" x14ac:dyDescent="0.2">
      <c r="A272" s="48">
        <v>41178</v>
      </c>
    </row>
    <row r="273" spans="1:1" x14ac:dyDescent="0.2">
      <c r="A273" s="48">
        <v>41179</v>
      </c>
    </row>
    <row r="274" spans="1:1" x14ac:dyDescent="0.2">
      <c r="A274" s="48">
        <v>41180</v>
      </c>
    </row>
    <row r="275" spans="1:1" x14ac:dyDescent="0.2">
      <c r="A275" s="48">
        <v>41181</v>
      </c>
    </row>
    <row r="276" spans="1:1" x14ac:dyDescent="0.2">
      <c r="A276" s="48">
        <v>41182</v>
      </c>
    </row>
    <row r="277" spans="1:1" x14ac:dyDescent="0.2">
      <c r="A277" s="48">
        <v>41183</v>
      </c>
    </row>
    <row r="278" spans="1:1" x14ac:dyDescent="0.2">
      <c r="A278" s="48">
        <v>41184</v>
      </c>
    </row>
    <row r="279" spans="1:1" x14ac:dyDescent="0.2">
      <c r="A279" s="48">
        <v>41185</v>
      </c>
    </row>
    <row r="280" spans="1:1" x14ac:dyDescent="0.2">
      <c r="A280" s="48">
        <v>41186</v>
      </c>
    </row>
    <row r="281" spans="1:1" x14ac:dyDescent="0.2">
      <c r="A281" s="48">
        <v>41187</v>
      </c>
    </row>
    <row r="282" spans="1:1" x14ac:dyDescent="0.2">
      <c r="A282" s="48">
        <v>41188</v>
      </c>
    </row>
    <row r="283" spans="1:1" x14ac:dyDescent="0.2">
      <c r="A283" s="48">
        <v>41189</v>
      </c>
    </row>
    <row r="284" spans="1:1" x14ac:dyDescent="0.2">
      <c r="A284" s="48">
        <v>41190</v>
      </c>
    </row>
    <row r="285" spans="1:1" x14ac:dyDescent="0.2">
      <c r="A285" s="48">
        <v>41191</v>
      </c>
    </row>
    <row r="286" spans="1:1" x14ac:dyDescent="0.2">
      <c r="A286" s="48">
        <v>41192</v>
      </c>
    </row>
    <row r="287" spans="1:1" x14ac:dyDescent="0.2">
      <c r="A287" s="48">
        <v>41193</v>
      </c>
    </row>
    <row r="288" spans="1:1" x14ac:dyDescent="0.2">
      <c r="A288" s="48">
        <v>41194</v>
      </c>
    </row>
    <row r="289" spans="1:1" x14ac:dyDescent="0.2">
      <c r="A289" s="48">
        <v>41195</v>
      </c>
    </row>
    <row r="290" spans="1:1" x14ac:dyDescent="0.2">
      <c r="A290" s="48">
        <v>41196</v>
      </c>
    </row>
    <row r="291" spans="1:1" x14ac:dyDescent="0.2">
      <c r="A291" s="48">
        <v>41197</v>
      </c>
    </row>
    <row r="292" spans="1:1" x14ac:dyDescent="0.2">
      <c r="A292" s="48">
        <v>41198</v>
      </c>
    </row>
    <row r="293" spans="1:1" x14ac:dyDescent="0.2">
      <c r="A293" s="48">
        <v>41199</v>
      </c>
    </row>
    <row r="294" spans="1:1" x14ac:dyDescent="0.2">
      <c r="A294" s="48">
        <v>41200</v>
      </c>
    </row>
    <row r="295" spans="1:1" x14ac:dyDescent="0.2">
      <c r="A295" s="48">
        <v>41201</v>
      </c>
    </row>
    <row r="296" spans="1:1" x14ac:dyDescent="0.2">
      <c r="A296" s="48">
        <v>41202</v>
      </c>
    </row>
    <row r="297" spans="1:1" x14ac:dyDescent="0.2">
      <c r="A297" s="48">
        <v>41203</v>
      </c>
    </row>
    <row r="298" spans="1:1" x14ac:dyDescent="0.2">
      <c r="A298" s="48">
        <v>41204</v>
      </c>
    </row>
    <row r="299" spans="1:1" x14ac:dyDescent="0.2">
      <c r="A299" s="48">
        <v>41205</v>
      </c>
    </row>
    <row r="300" spans="1:1" x14ac:dyDescent="0.2">
      <c r="A300" s="48">
        <v>41206</v>
      </c>
    </row>
    <row r="301" spans="1:1" x14ac:dyDescent="0.2">
      <c r="A301" s="48">
        <v>41207</v>
      </c>
    </row>
    <row r="302" spans="1:1" x14ac:dyDescent="0.2">
      <c r="A302" s="48">
        <v>41208</v>
      </c>
    </row>
    <row r="303" spans="1:1" x14ac:dyDescent="0.2">
      <c r="A303" s="48">
        <v>41209</v>
      </c>
    </row>
    <row r="304" spans="1:1" x14ac:dyDescent="0.2">
      <c r="A304" s="48">
        <v>41210</v>
      </c>
    </row>
    <row r="305" spans="1:1" x14ac:dyDescent="0.2">
      <c r="A305" s="48">
        <v>41211</v>
      </c>
    </row>
    <row r="306" spans="1:1" x14ac:dyDescent="0.2">
      <c r="A306" s="48">
        <v>41212</v>
      </c>
    </row>
    <row r="307" spans="1:1" x14ac:dyDescent="0.2">
      <c r="A307" s="48">
        <v>41213</v>
      </c>
    </row>
    <row r="308" spans="1:1" x14ac:dyDescent="0.2">
      <c r="A308" s="48">
        <v>41214</v>
      </c>
    </row>
    <row r="309" spans="1:1" x14ac:dyDescent="0.2">
      <c r="A309" s="48">
        <v>41215</v>
      </c>
    </row>
    <row r="310" spans="1:1" x14ac:dyDescent="0.2">
      <c r="A310" s="48">
        <v>41216</v>
      </c>
    </row>
    <row r="311" spans="1:1" x14ac:dyDescent="0.2">
      <c r="A311" s="48">
        <v>41217</v>
      </c>
    </row>
    <row r="312" spans="1:1" x14ac:dyDescent="0.2">
      <c r="A312" s="48">
        <v>41218</v>
      </c>
    </row>
    <row r="313" spans="1:1" x14ac:dyDescent="0.2">
      <c r="A313" s="48">
        <v>41219</v>
      </c>
    </row>
    <row r="314" spans="1:1" x14ac:dyDescent="0.2">
      <c r="A314" s="48">
        <v>41220</v>
      </c>
    </row>
    <row r="315" spans="1:1" x14ac:dyDescent="0.2">
      <c r="A315" s="48">
        <v>41221</v>
      </c>
    </row>
    <row r="316" spans="1:1" x14ac:dyDescent="0.2">
      <c r="A316" s="48">
        <v>41222</v>
      </c>
    </row>
    <row r="317" spans="1:1" x14ac:dyDescent="0.2">
      <c r="A317" s="48">
        <v>41223</v>
      </c>
    </row>
    <row r="318" spans="1:1" x14ac:dyDescent="0.2">
      <c r="A318" s="48">
        <v>41224</v>
      </c>
    </row>
    <row r="319" spans="1:1" x14ac:dyDescent="0.2">
      <c r="A319" s="48">
        <v>41225</v>
      </c>
    </row>
    <row r="320" spans="1:1" x14ac:dyDescent="0.2">
      <c r="A320" s="48">
        <v>41226</v>
      </c>
    </row>
    <row r="321" spans="1:1" x14ac:dyDescent="0.2">
      <c r="A321" s="48">
        <v>41227</v>
      </c>
    </row>
    <row r="322" spans="1:1" x14ac:dyDescent="0.2">
      <c r="A322" s="48">
        <v>41228</v>
      </c>
    </row>
    <row r="323" spans="1:1" x14ac:dyDescent="0.2">
      <c r="A323" s="48">
        <v>41229</v>
      </c>
    </row>
    <row r="324" spans="1:1" x14ac:dyDescent="0.2">
      <c r="A324" s="48">
        <v>41230</v>
      </c>
    </row>
    <row r="325" spans="1:1" x14ac:dyDescent="0.2">
      <c r="A325" s="48">
        <v>41231</v>
      </c>
    </row>
    <row r="326" spans="1:1" x14ac:dyDescent="0.2">
      <c r="A326" s="48">
        <v>41232</v>
      </c>
    </row>
    <row r="327" spans="1:1" x14ac:dyDescent="0.2">
      <c r="A327" s="48">
        <v>41233</v>
      </c>
    </row>
    <row r="328" spans="1:1" x14ac:dyDescent="0.2">
      <c r="A328" s="48">
        <v>41234</v>
      </c>
    </row>
    <row r="329" spans="1:1" x14ac:dyDescent="0.2">
      <c r="A329" s="48">
        <v>41235</v>
      </c>
    </row>
    <row r="330" spans="1:1" x14ac:dyDescent="0.2">
      <c r="A330" s="48">
        <v>41236</v>
      </c>
    </row>
    <row r="331" spans="1:1" x14ac:dyDescent="0.2">
      <c r="A331" s="48">
        <v>41237</v>
      </c>
    </row>
    <row r="332" spans="1:1" x14ac:dyDescent="0.2">
      <c r="A332" s="48">
        <v>41238</v>
      </c>
    </row>
    <row r="333" spans="1:1" x14ac:dyDescent="0.2">
      <c r="A333" s="48">
        <v>41239</v>
      </c>
    </row>
    <row r="334" spans="1:1" x14ac:dyDescent="0.2">
      <c r="A334" s="48">
        <v>41240</v>
      </c>
    </row>
    <row r="335" spans="1:1" x14ac:dyDescent="0.2">
      <c r="A335" s="48">
        <v>41241</v>
      </c>
    </row>
    <row r="336" spans="1:1" x14ac:dyDescent="0.2">
      <c r="A336" s="48">
        <v>41242</v>
      </c>
    </row>
    <row r="337" spans="1:1" x14ac:dyDescent="0.2">
      <c r="A337" s="48">
        <v>41243</v>
      </c>
    </row>
    <row r="338" spans="1:1" x14ac:dyDescent="0.2">
      <c r="A338" s="48">
        <v>41244</v>
      </c>
    </row>
    <row r="339" spans="1:1" x14ac:dyDescent="0.2">
      <c r="A339" s="48">
        <v>41245</v>
      </c>
    </row>
    <row r="340" spans="1:1" x14ac:dyDescent="0.2">
      <c r="A340" s="48">
        <v>41246</v>
      </c>
    </row>
    <row r="341" spans="1:1" x14ac:dyDescent="0.2">
      <c r="A341" s="48">
        <v>41247</v>
      </c>
    </row>
    <row r="342" spans="1:1" x14ac:dyDescent="0.2">
      <c r="A342" s="48">
        <v>41248</v>
      </c>
    </row>
    <row r="343" spans="1:1" x14ac:dyDescent="0.2">
      <c r="A343" s="48">
        <v>41249</v>
      </c>
    </row>
    <row r="344" spans="1:1" x14ac:dyDescent="0.2">
      <c r="A344" s="48">
        <v>41250</v>
      </c>
    </row>
    <row r="345" spans="1:1" x14ac:dyDescent="0.2">
      <c r="A345" s="48">
        <v>41251</v>
      </c>
    </row>
    <row r="346" spans="1:1" x14ac:dyDescent="0.2">
      <c r="A346" s="48">
        <v>41252</v>
      </c>
    </row>
    <row r="347" spans="1:1" x14ac:dyDescent="0.2">
      <c r="A347" s="48">
        <v>41253</v>
      </c>
    </row>
    <row r="348" spans="1:1" x14ac:dyDescent="0.2">
      <c r="A348" s="48">
        <v>41254</v>
      </c>
    </row>
    <row r="349" spans="1:1" x14ac:dyDescent="0.2">
      <c r="A349" s="48">
        <v>41255</v>
      </c>
    </row>
    <row r="350" spans="1:1" x14ac:dyDescent="0.2">
      <c r="A350" s="48">
        <v>41256</v>
      </c>
    </row>
    <row r="351" spans="1:1" x14ac:dyDescent="0.2">
      <c r="A351" s="48">
        <v>41257</v>
      </c>
    </row>
    <row r="352" spans="1:1" x14ac:dyDescent="0.2">
      <c r="A352" s="48">
        <v>41258</v>
      </c>
    </row>
    <row r="353" spans="1:1" x14ac:dyDescent="0.2">
      <c r="A353" s="48">
        <v>41259</v>
      </c>
    </row>
    <row r="354" spans="1:1" x14ac:dyDescent="0.2">
      <c r="A354" s="48">
        <v>41260</v>
      </c>
    </row>
    <row r="355" spans="1:1" x14ac:dyDescent="0.2">
      <c r="A355" s="48">
        <v>41261</v>
      </c>
    </row>
    <row r="356" spans="1:1" x14ac:dyDescent="0.2">
      <c r="A356" s="48">
        <v>41262</v>
      </c>
    </row>
    <row r="357" spans="1:1" x14ac:dyDescent="0.2">
      <c r="A357" s="48">
        <v>41263</v>
      </c>
    </row>
    <row r="358" spans="1:1" x14ac:dyDescent="0.2">
      <c r="A358" s="48">
        <v>41264</v>
      </c>
    </row>
    <row r="359" spans="1:1" x14ac:dyDescent="0.2">
      <c r="A359" s="48">
        <v>41265</v>
      </c>
    </row>
    <row r="360" spans="1:1" x14ac:dyDescent="0.2">
      <c r="A360" s="48">
        <v>41266</v>
      </c>
    </row>
    <row r="361" spans="1:1" x14ac:dyDescent="0.2">
      <c r="A361" s="48">
        <v>41267</v>
      </c>
    </row>
    <row r="362" spans="1:1" x14ac:dyDescent="0.2">
      <c r="A362" s="48">
        <v>41268</v>
      </c>
    </row>
    <row r="363" spans="1:1" x14ac:dyDescent="0.2">
      <c r="A363" s="48">
        <v>41269</v>
      </c>
    </row>
    <row r="364" spans="1:1" x14ac:dyDescent="0.2">
      <c r="A364" s="48">
        <v>41270</v>
      </c>
    </row>
    <row r="365" spans="1:1" x14ac:dyDescent="0.2">
      <c r="A365" s="48">
        <v>41271</v>
      </c>
    </row>
    <row r="366" spans="1:1" x14ac:dyDescent="0.2">
      <c r="A366" s="48">
        <v>41272</v>
      </c>
    </row>
    <row r="367" spans="1:1" x14ac:dyDescent="0.2">
      <c r="A367" s="48">
        <v>41273</v>
      </c>
    </row>
    <row r="368" spans="1:1" x14ac:dyDescent="0.2">
      <c r="A368" s="48">
        <v>41274</v>
      </c>
    </row>
    <row r="369" spans="1:1" x14ac:dyDescent="0.2">
      <c r="A369" s="48">
        <v>41275</v>
      </c>
    </row>
    <row r="370" spans="1:1" x14ac:dyDescent="0.2">
      <c r="A370" s="48">
        <v>41276</v>
      </c>
    </row>
    <row r="371" spans="1:1" x14ac:dyDescent="0.2">
      <c r="A371" s="48">
        <v>41277</v>
      </c>
    </row>
    <row r="372" spans="1:1" x14ac:dyDescent="0.2">
      <c r="A372" s="48">
        <v>41278</v>
      </c>
    </row>
    <row r="373" spans="1:1" x14ac:dyDescent="0.2">
      <c r="A373" s="48">
        <v>41279</v>
      </c>
    </row>
    <row r="374" spans="1:1" x14ac:dyDescent="0.2">
      <c r="A374" s="48">
        <v>41280</v>
      </c>
    </row>
    <row r="375" spans="1:1" x14ac:dyDescent="0.2">
      <c r="A375" s="48">
        <v>41281</v>
      </c>
    </row>
    <row r="376" spans="1:1" x14ac:dyDescent="0.2">
      <c r="A376" s="48">
        <v>41282</v>
      </c>
    </row>
    <row r="377" spans="1:1" x14ac:dyDescent="0.2">
      <c r="A377" s="48">
        <v>41283</v>
      </c>
    </row>
    <row r="378" spans="1:1" x14ac:dyDescent="0.2">
      <c r="A378" s="48">
        <v>41284</v>
      </c>
    </row>
    <row r="379" spans="1:1" x14ac:dyDescent="0.2">
      <c r="A379" s="48">
        <v>41285</v>
      </c>
    </row>
    <row r="380" spans="1:1" x14ac:dyDescent="0.2">
      <c r="A380" s="48">
        <v>41286</v>
      </c>
    </row>
    <row r="381" spans="1:1" x14ac:dyDescent="0.2">
      <c r="A381" s="48">
        <v>41287</v>
      </c>
    </row>
    <row r="382" spans="1:1" x14ac:dyDescent="0.2">
      <c r="A382" s="48">
        <v>41288</v>
      </c>
    </row>
    <row r="383" spans="1:1" x14ac:dyDescent="0.2">
      <c r="A383" s="48">
        <v>41289</v>
      </c>
    </row>
    <row r="384" spans="1:1" x14ac:dyDescent="0.2">
      <c r="A384" s="48">
        <v>41290</v>
      </c>
    </row>
    <row r="385" spans="1:1" x14ac:dyDescent="0.2">
      <c r="A385" s="48">
        <v>41291</v>
      </c>
    </row>
    <row r="386" spans="1:1" x14ac:dyDescent="0.2">
      <c r="A386" s="48">
        <v>41292</v>
      </c>
    </row>
    <row r="387" spans="1:1" x14ac:dyDescent="0.2">
      <c r="A387" s="48">
        <v>41293</v>
      </c>
    </row>
    <row r="388" spans="1:1" x14ac:dyDescent="0.2">
      <c r="A388" s="48">
        <v>41294</v>
      </c>
    </row>
    <row r="389" spans="1:1" x14ac:dyDescent="0.2">
      <c r="A389" s="48">
        <v>41295</v>
      </c>
    </row>
    <row r="390" spans="1:1" x14ac:dyDescent="0.2">
      <c r="A390" s="48">
        <v>41296</v>
      </c>
    </row>
    <row r="391" spans="1:1" x14ac:dyDescent="0.2">
      <c r="A391" s="48">
        <v>41297</v>
      </c>
    </row>
    <row r="392" spans="1:1" x14ac:dyDescent="0.2">
      <c r="A392" s="48">
        <v>41298</v>
      </c>
    </row>
    <row r="393" spans="1:1" x14ac:dyDescent="0.2">
      <c r="A393" s="48">
        <v>41299</v>
      </c>
    </row>
    <row r="394" spans="1:1" x14ac:dyDescent="0.2">
      <c r="A394" s="48">
        <v>41300</v>
      </c>
    </row>
    <row r="395" spans="1:1" x14ac:dyDescent="0.2">
      <c r="A395" s="48">
        <v>41301</v>
      </c>
    </row>
    <row r="396" spans="1:1" x14ac:dyDescent="0.2">
      <c r="A396" s="48">
        <v>41302</v>
      </c>
    </row>
    <row r="397" spans="1:1" x14ac:dyDescent="0.2">
      <c r="A397" s="48">
        <v>41303</v>
      </c>
    </row>
    <row r="398" spans="1:1" x14ac:dyDescent="0.2">
      <c r="A398" s="48">
        <v>41304</v>
      </c>
    </row>
    <row r="399" spans="1:1" x14ac:dyDescent="0.2">
      <c r="A399" s="48">
        <v>41305</v>
      </c>
    </row>
    <row r="400" spans="1:1" x14ac:dyDescent="0.2">
      <c r="A400" s="48">
        <v>41306</v>
      </c>
    </row>
    <row r="401" spans="1:1" x14ac:dyDescent="0.2">
      <c r="A401" s="48">
        <v>41307</v>
      </c>
    </row>
    <row r="402" spans="1:1" x14ac:dyDescent="0.2">
      <c r="A402" s="48">
        <v>41308</v>
      </c>
    </row>
    <row r="403" spans="1:1" x14ac:dyDescent="0.2">
      <c r="A403" s="48">
        <v>41309</v>
      </c>
    </row>
    <row r="404" spans="1:1" x14ac:dyDescent="0.2">
      <c r="A404" s="48">
        <v>41310</v>
      </c>
    </row>
    <row r="405" spans="1:1" x14ac:dyDescent="0.2">
      <c r="A405" s="48">
        <v>41311</v>
      </c>
    </row>
    <row r="406" spans="1:1" x14ac:dyDescent="0.2">
      <c r="A406" s="48">
        <v>41312</v>
      </c>
    </row>
    <row r="407" spans="1:1" x14ac:dyDescent="0.2">
      <c r="A407" s="48">
        <v>41313</v>
      </c>
    </row>
    <row r="408" spans="1:1" x14ac:dyDescent="0.2">
      <c r="A408" s="48">
        <v>41314</v>
      </c>
    </row>
    <row r="409" spans="1:1" x14ac:dyDescent="0.2">
      <c r="A409" s="48">
        <v>41315</v>
      </c>
    </row>
    <row r="410" spans="1:1" x14ac:dyDescent="0.2">
      <c r="A410" s="48">
        <v>41316</v>
      </c>
    </row>
    <row r="411" spans="1:1" x14ac:dyDescent="0.2">
      <c r="A411" s="48">
        <v>41317</v>
      </c>
    </row>
    <row r="412" spans="1:1" x14ac:dyDescent="0.2">
      <c r="A412" s="48">
        <v>41318</v>
      </c>
    </row>
    <row r="413" spans="1:1" x14ac:dyDescent="0.2">
      <c r="A413" s="48">
        <v>41319</v>
      </c>
    </row>
    <row r="414" spans="1:1" x14ac:dyDescent="0.2">
      <c r="A414" s="48">
        <v>41320</v>
      </c>
    </row>
    <row r="415" spans="1:1" x14ac:dyDescent="0.2">
      <c r="A415" s="48">
        <v>41321</v>
      </c>
    </row>
    <row r="416" spans="1:1" x14ac:dyDescent="0.2">
      <c r="A416" s="48">
        <v>41322</v>
      </c>
    </row>
    <row r="417" spans="1:1" x14ac:dyDescent="0.2">
      <c r="A417" s="48">
        <v>41323</v>
      </c>
    </row>
    <row r="418" spans="1:1" x14ac:dyDescent="0.2">
      <c r="A418" s="48">
        <v>41324</v>
      </c>
    </row>
    <row r="419" spans="1:1" x14ac:dyDescent="0.2">
      <c r="A419" s="48">
        <v>41325</v>
      </c>
    </row>
    <row r="420" spans="1:1" x14ac:dyDescent="0.2">
      <c r="A420" s="48">
        <v>41326</v>
      </c>
    </row>
    <row r="421" spans="1:1" x14ac:dyDescent="0.2">
      <c r="A421" s="48">
        <v>41327</v>
      </c>
    </row>
    <row r="422" spans="1:1" x14ac:dyDescent="0.2">
      <c r="A422" s="48">
        <v>41328</v>
      </c>
    </row>
    <row r="423" spans="1:1" x14ac:dyDescent="0.2">
      <c r="A423" s="48">
        <v>41329</v>
      </c>
    </row>
    <row r="424" spans="1:1" x14ac:dyDescent="0.2">
      <c r="A424" s="48">
        <v>41330</v>
      </c>
    </row>
    <row r="425" spans="1:1" x14ac:dyDescent="0.2">
      <c r="A425" s="48">
        <v>41331</v>
      </c>
    </row>
    <row r="426" spans="1:1" x14ac:dyDescent="0.2">
      <c r="A426" s="48">
        <v>41332</v>
      </c>
    </row>
    <row r="427" spans="1:1" x14ac:dyDescent="0.2">
      <c r="A427" s="48">
        <v>41333</v>
      </c>
    </row>
    <row r="428" spans="1:1" x14ac:dyDescent="0.2">
      <c r="A428" s="48">
        <v>41334</v>
      </c>
    </row>
    <row r="429" spans="1:1" x14ac:dyDescent="0.2">
      <c r="A429" s="48">
        <v>41335</v>
      </c>
    </row>
    <row r="430" spans="1:1" x14ac:dyDescent="0.2">
      <c r="A430" s="48">
        <v>41336</v>
      </c>
    </row>
    <row r="431" spans="1:1" x14ac:dyDescent="0.2">
      <c r="A431" s="48">
        <v>41337</v>
      </c>
    </row>
    <row r="432" spans="1:1" x14ac:dyDescent="0.2">
      <c r="A432" s="48">
        <v>41338</v>
      </c>
    </row>
    <row r="433" spans="1:1" x14ac:dyDescent="0.2">
      <c r="A433" s="48">
        <v>41339</v>
      </c>
    </row>
    <row r="434" spans="1:1" x14ac:dyDescent="0.2">
      <c r="A434" s="48">
        <v>41340</v>
      </c>
    </row>
    <row r="435" spans="1:1" x14ac:dyDescent="0.2">
      <c r="A435" s="48">
        <v>41341</v>
      </c>
    </row>
    <row r="436" spans="1:1" x14ac:dyDescent="0.2">
      <c r="A436" s="48">
        <v>41342</v>
      </c>
    </row>
    <row r="437" spans="1:1" x14ac:dyDescent="0.2">
      <c r="A437" s="48">
        <v>41343</v>
      </c>
    </row>
    <row r="438" spans="1:1" x14ac:dyDescent="0.2">
      <c r="A438" s="48">
        <v>41344</v>
      </c>
    </row>
    <row r="439" spans="1:1" x14ac:dyDescent="0.2">
      <c r="A439" s="48">
        <v>41345</v>
      </c>
    </row>
    <row r="440" spans="1:1" x14ac:dyDescent="0.2">
      <c r="A440" s="48">
        <v>41346</v>
      </c>
    </row>
    <row r="441" spans="1:1" x14ac:dyDescent="0.2">
      <c r="A441" s="48">
        <v>41347</v>
      </c>
    </row>
    <row r="442" spans="1:1" x14ac:dyDescent="0.2">
      <c r="A442" s="48">
        <v>41348</v>
      </c>
    </row>
    <row r="443" spans="1:1" x14ac:dyDescent="0.2">
      <c r="A443" s="48">
        <v>41349</v>
      </c>
    </row>
    <row r="444" spans="1:1" x14ac:dyDescent="0.2">
      <c r="A444" s="48">
        <v>41350</v>
      </c>
    </row>
    <row r="445" spans="1:1" x14ac:dyDescent="0.2">
      <c r="A445" s="48">
        <v>41351</v>
      </c>
    </row>
    <row r="446" spans="1:1" x14ac:dyDescent="0.2">
      <c r="A446" s="48">
        <v>41352</v>
      </c>
    </row>
    <row r="447" spans="1:1" x14ac:dyDescent="0.2">
      <c r="A447" s="48">
        <v>41353</v>
      </c>
    </row>
    <row r="448" spans="1:1" x14ac:dyDescent="0.2">
      <c r="A448" s="48">
        <v>41354</v>
      </c>
    </row>
    <row r="449" spans="1:1" x14ac:dyDescent="0.2">
      <c r="A449" s="48">
        <v>41355</v>
      </c>
    </row>
    <row r="450" spans="1:1" x14ac:dyDescent="0.2">
      <c r="A450" s="48">
        <v>41356</v>
      </c>
    </row>
    <row r="451" spans="1:1" x14ac:dyDescent="0.2">
      <c r="A451" s="48">
        <v>41357</v>
      </c>
    </row>
    <row r="452" spans="1:1" x14ac:dyDescent="0.2">
      <c r="A452" s="48">
        <v>41358</v>
      </c>
    </row>
    <row r="453" spans="1:1" x14ac:dyDescent="0.2">
      <c r="A453" s="48">
        <v>41359</v>
      </c>
    </row>
    <row r="454" spans="1:1" x14ac:dyDescent="0.2">
      <c r="A454" s="48">
        <v>41360</v>
      </c>
    </row>
    <row r="455" spans="1:1" x14ac:dyDescent="0.2">
      <c r="A455" s="48">
        <v>41361</v>
      </c>
    </row>
    <row r="456" spans="1:1" x14ac:dyDescent="0.2">
      <c r="A456" s="48">
        <v>41362</v>
      </c>
    </row>
    <row r="457" spans="1:1" x14ac:dyDescent="0.2">
      <c r="A457" s="48">
        <v>41363</v>
      </c>
    </row>
    <row r="458" spans="1:1" x14ac:dyDescent="0.2">
      <c r="A458" s="48">
        <v>41364</v>
      </c>
    </row>
    <row r="459" spans="1:1" x14ac:dyDescent="0.2">
      <c r="A459" s="48">
        <v>41365</v>
      </c>
    </row>
    <row r="460" spans="1:1" x14ac:dyDescent="0.2">
      <c r="A460" s="48">
        <v>41366</v>
      </c>
    </row>
    <row r="461" spans="1:1" x14ac:dyDescent="0.2">
      <c r="A461" s="48">
        <v>41367</v>
      </c>
    </row>
    <row r="462" spans="1:1" x14ac:dyDescent="0.2">
      <c r="A462" s="48">
        <v>41368</v>
      </c>
    </row>
    <row r="463" spans="1:1" x14ac:dyDescent="0.2">
      <c r="A463" s="48">
        <v>41369</v>
      </c>
    </row>
    <row r="464" spans="1:1" x14ac:dyDescent="0.2">
      <c r="A464" s="48">
        <v>41370</v>
      </c>
    </row>
    <row r="465" spans="1:1" x14ac:dyDescent="0.2">
      <c r="A465" s="48">
        <v>41371</v>
      </c>
    </row>
    <row r="466" spans="1:1" x14ac:dyDescent="0.2">
      <c r="A466" s="48">
        <v>41372</v>
      </c>
    </row>
    <row r="467" spans="1:1" x14ac:dyDescent="0.2">
      <c r="A467" s="48">
        <v>41373</v>
      </c>
    </row>
    <row r="468" spans="1:1" x14ac:dyDescent="0.2">
      <c r="A468" s="48">
        <v>41374</v>
      </c>
    </row>
    <row r="469" spans="1:1" x14ac:dyDescent="0.2">
      <c r="A469" s="48">
        <v>41375</v>
      </c>
    </row>
    <row r="470" spans="1:1" x14ac:dyDescent="0.2">
      <c r="A470" s="48">
        <v>41376</v>
      </c>
    </row>
    <row r="471" spans="1:1" x14ac:dyDescent="0.2">
      <c r="A471" s="48">
        <v>41377</v>
      </c>
    </row>
    <row r="472" spans="1:1" x14ac:dyDescent="0.2">
      <c r="A472" s="48">
        <v>41378</v>
      </c>
    </row>
    <row r="473" spans="1:1" x14ac:dyDescent="0.2">
      <c r="A473" s="48">
        <v>41379</v>
      </c>
    </row>
    <row r="474" spans="1:1" x14ac:dyDescent="0.2">
      <c r="A474" s="48">
        <v>41380</v>
      </c>
    </row>
    <row r="475" spans="1:1" x14ac:dyDescent="0.2">
      <c r="A475" s="48">
        <v>41381</v>
      </c>
    </row>
    <row r="476" spans="1:1" x14ac:dyDescent="0.2">
      <c r="A476" s="48">
        <v>41382</v>
      </c>
    </row>
    <row r="477" spans="1:1" x14ac:dyDescent="0.2">
      <c r="A477" s="48">
        <v>41383</v>
      </c>
    </row>
    <row r="478" spans="1:1" x14ac:dyDescent="0.2">
      <c r="A478" s="48">
        <v>41384</v>
      </c>
    </row>
    <row r="479" spans="1:1" x14ac:dyDescent="0.2">
      <c r="A479" s="48">
        <v>41385</v>
      </c>
    </row>
    <row r="480" spans="1:1" x14ac:dyDescent="0.2">
      <c r="A480" s="48">
        <v>41386</v>
      </c>
    </row>
    <row r="481" spans="1:1" x14ac:dyDescent="0.2">
      <c r="A481" s="48">
        <v>41387</v>
      </c>
    </row>
    <row r="482" spans="1:1" x14ac:dyDescent="0.2">
      <c r="A482" s="48">
        <v>41388</v>
      </c>
    </row>
    <row r="483" spans="1:1" x14ac:dyDescent="0.2">
      <c r="A483" s="48">
        <v>41389</v>
      </c>
    </row>
    <row r="484" spans="1:1" x14ac:dyDescent="0.2">
      <c r="A484" s="48">
        <v>41390</v>
      </c>
    </row>
    <row r="485" spans="1:1" x14ac:dyDescent="0.2">
      <c r="A485" s="48">
        <v>41391</v>
      </c>
    </row>
    <row r="486" spans="1:1" x14ac:dyDescent="0.2">
      <c r="A486" s="48">
        <v>41392</v>
      </c>
    </row>
    <row r="487" spans="1:1" x14ac:dyDescent="0.2">
      <c r="A487" s="48">
        <v>41393</v>
      </c>
    </row>
    <row r="488" spans="1:1" x14ac:dyDescent="0.2">
      <c r="A488" s="48">
        <v>41394</v>
      </c>
    </row>
    <row r="489" spans="1:1" x14ac:dyDescent="0.2">
      <c r="A489" s="48">
        <v>41395</v>
      </c>
    </row>
    <row r="490" spans="1:1" x14ac:dyDescent="0.2">
      <c r="A490" s="48">
        <v>41396</v>
      </c>
    </row>
    <row r="491" spans="1:1" x14ac:dyDescent="0.2">
      <c r="A491" s="48">
        <v>41397</v>
      </c>
    </row>
    <row r="492" spans="1:1" x14ac:dyDescent="0.2">
      <c r="A492" s="48">
        <v>41398</v>
      </c>
    </row>
    <row r="493" spans="1:1" x14ac:dyDescent="0.2">
      <c r="A493" s="48">
        <v>41399</v>
      </c>
    </row>
    <row r="494" spans="1:1" x14ac:dyDescent="0.2">
      <c r="A494" s="48">
        <v>41400</v>
      </c>
    </row>
    <row r="495" spans="1:1" x14ac:dyDescent="0.2">
      <c r="A495" s="48">
        <v>41401</v>
      </c>
    </row>
    <row r="496" spans="1:1" x14ac:dyDescent="0.2">
      <c r="A496" s="48">
        <v>41402</v>
      </c>
    </row>
    <row r="497" spans="1:1" x14ac:dyDescent="0.2">
      <c r="A497" s="48">
        <v>41403</v>
      </c>
    </row>
    <row r="498" spans="1:1" x14ac:dyDescent="0.2">
      <c r="A498" s="48">
        <v>41404</v>
      </c>
    </row>
    <row r="499" spans="1:1" x14ac:dyDescent="0.2">
      <c r="A499" s="48">
        <v>41405</v>
      </c>
    </row>
    <row r="500" spans="1:1" x14ac:dyDescent="0.2">
      <c r="A500" s="48">
        <v>41406</v>
      </c>
    </row>
    <row r="501" spans="1:1" x14ac:dyDescent="0.2">
      <c r="A501" s="48">
        <v>41407</v>
      </c>
    </row>
    <row r="502" spans="1:1" x14ac:dyDescent="0.2">
      <c r="A502" s="48">
        <v>41408</v>
      </c>
    </row>
    <row r="503" spans="1:1" x14ac:dyDescent="0.2">
      <c r="A503" s="48">
        <v>41409</v>
      </c>
    </row>
    <row r="504" spans="1:1" x14ac:dyDescent="0.2">
      <c r="A504" s="48">
        <v>41410</v>
      </c>
    </row>
    <row r="505" spans="1:1" x14ac:dyDescent="0.2">
      <c r="A505" s="48">
        <v>41411</v>
      </c>
    </row>
    <row r="506" spans="1:1" x14ac:dyDescent="0.2">
      <c r="A506" s="48">
        <v>41412</v>
      </c>
    </row>
    <row r="507" spans="1:1" x14ac:dyDescent="0.2">
      <c r="A507" s="48">
        <v>41413</v>
      </c>
    </row>
    <row r="508" spans="1:1" x14ac:dyDescent="0.2">
      <c r="A508" s="48">
        <v>41414</v>
      </c>
    </row>
    <row r="509" spans="1:1" x14ac:dyDescent="0.2">
      <c r="A509" s="48">
        <v>41415</v>
      </c>
    </row>
    <row r="510" spans="1:1" x14ac:dyDescent="0.2">
      <c r="A510" s="48">
        <v>41416</v>
      </c>
    </row>
    <row r="511" spans="1:1" x14ac:dyDescent="0.2">
      <c r="A511" s="48">
        <v>41417</v>
      </c>
    </row>
    <row r="512" spans="1:1" x14ac:dyDescent="0.2">
      <c r="A512" s="48">
        <v>41418</v>
      </c>
    </row>
    <row r="513" spans="1:1" x14ac:dyDescent="0.2">
      <c r="A513" s="48">
        <v>41419</v>
      </c>
    </row>
    <row r="514" spans="1:1" x14ac:dyDescent="0.2">
      <c r="A514" s="48">
        <v>41420</v>
      </c>
    </row>
    <row r="515" spans="1:1" x14ac:dyDescent="0.2">
      <c r="A515" s="48">
        <v>41421</v>
      </c>
    </row>
    <row r="516" spans="1:1" x14ac:dyDescent="0.2">
      <c r="A516" s="48">
        <v>41422</v>
      </c>
    </row>
    <row r="517" spans="1:1" x14ac:dyDescent="0.2">
      <c r="A517" s="48">
        <v>41423</v>
      </c>
    </row>
    <row r="518" spans="1:1" x14ac:dyDescent="0.2">
      <c r="A518" s="48">
        <v>41424</v>
      </c>
    </row>
    <row r="519" spans="1:1" x14ac:dyDescent="0.2">
      <c r="A519" s="48">
        <v>41425</v>
      </c>
    </row>
    <row r="520" spans="1:1" x14ac:dyDescent="0.2">
      <c r="A520" s="48">
        <v>41426</v>
      </c>
    </row>
    <row r="521" spans="1:1" x14ac:dyDescent="0.2">
      <c r="A521" s="48">
        <v>41427</v>
      </c>
    </row>
    <row r="522" spans="1:1" x14ac:dyDescent="0.2">
      <c r="A522" s="48">
        <v>41428</v>
      </c>
    </row>
    <row r="523" spans="1:1" x14ac:dyDescent="0.2">
      <c r="A523" s="48">
        <v>41429</v>
      </c>
    </row>
    <row r="524" spans="1:1" x14ac:dyDescent="0.2">
      <c r="A524" s="48">
        <v>41430</v>
      </c>
    </row>
    <row r="525" spans="1:1" x14ac:dyDescent="0.2">
      <c r="A525" s="48">
        <v>41431</v>
      </c>
    </row>
    <row r="526" spans="1:1" x14ac:dyDescent="0.2">
      <c r="A526" s="48">
        <v>41432</v>
      </c>
    </row>
    <row r="527" spans="1:1" x14ac:dyDescent="0.2">
      <c r="A527" s="48">
        <v>41433</v>
      </c>
    </row>
    <row r="528" spans="1:1" x14ac:dyDescent="0.2">
      <c r="A528" s="48">
        <v>41434</v>
      </c>
    </row>
    <row r="529" spans="1:1" x14ac:dyDescent="0.2">
      <c r="A529" s="48">
        <v>41435</v>
      </c>
    </row>
    <row r="530" spans="1:1" x14ac:dyDescent="0.2">
      <c r="A530" s="48">
        <v>41436</v>
      </c>
    </row>
    <row r="531" spans="1:1" x14ac:dyDescent="0.2">
      <c r="A531" s="48">
        <v>41437</v>
      </c>
    </row>
    <row r="532" spans="1:1" x14ac:dyDescent="0.2">
      <c r="A532" s="48">
        <v>41438</v>
      </c>
    </row>
    <row r="533" spans="1:1" x14ac:dyDescent="0.2">
      <c r="A533" s="48">
        <v>41439</v>
      </c>
    </row>
    <row r="534" spans="1:1" x14ac:dyDescent="0.2">
      <c r="A534" s="48">
        <v>41440</v>
      </c>
    </row>
    <row r="535" spans="1:1" x14ac:dyDescent="0.2">
      <c r="A535" s="48">
        <v>41441</v>
      </c>
    </row>
    <row r="536" spans="1:1" x14ac:dyDescent="0.2">
      <c r="A536" s="48">
        <v>41442</v>
      </c>
    </row>
    <row r="537" spans="1:1" x14ac:dyDescent="0.2">
      <c r="A537" s="48">
        <v>41443</v>
      </c>
    </row>
    <row r="538" spans="1:1" x14ac:dyDescent="0.2">
      <c r="A538" s="48">
        <v>41444</v>
      </c>
    </row>
    <row r="539" spans="1:1" x14ac:dyDescent="0.2">
      <c r="A539" s="48">
        <v>41445</v>
      </c>
    </row>
    <row r="540" spans="1:1" x14ac:dyDescent="0.2">
      <c r="A540" s="48">
        <v>41446</v>
      </c>
    </row>
    <row r="541" spans="1:1" x14ac:dyDescent="0.2">
      <c r="A541" s="48">
        <v>41447</v>
      </c>
    </row>
    <row r="542" spans="1:1" x14ac:dyDescent="0.2">
      <c r="A542" s="48">
        <v>41448</v>
      </c>
    </row>
    <row r="543" spans="1:1" x14ac:dyDescent="0.2">
      <c r="A543" s="48">
        <v>41449</v>
      </c>
    </row>
    <row r="544" spans="1:1" x14ac:dyDescent="0.2">
      <c r="A544" s="48">
        <v>41450</v>
      </c>
    </row>
    <row r="545" spans="1:1" x14ac:dyDescent="0.2">
      <c r="A545" s="48">
        <v>41451</v>
      </c>
    </row>
    <row r="546" spans="1:1" x14ac:dyDescent="0.2">
      <c r="A546" s="48">
        <v>41452</v>
      </c>
    </row>
    <row r="547" spans="1:1" x14ac:dyDescent="0.2">
      <c r="A547" s="48">
        <v>41453</v>
      </c>
    </row>
    <row r="548" spans="1:1" x14ac:dyDescent="0.2">
      <c r="A548" s="48">
        <v>41454</v>
      </c>
    </row>
    <row r="549" spans="1:1" x14ac:dyDescent="0.2">
      <c r="A549" s="48">
        <v>41455</v>
      </c>
    </row>
    <row r="550" spans="1:1" x14ac:dyDescent="0.2">
      <c r="A550" s="48">
        <v>41456</v>
      </c>
    </row>
    <row r="551" spans="1:1" x14ac:dyDescent="0.2">
      <c r="A551" s="48">
        <v>41457</v>
      </c>
    </row>
    <row r="552" spans="1:1" x14ac:dyDescent="0.2">
      <c r="A552" s="48">
        <v>41458</v>
      </c>
    </row>
    <row r="553" spans="1:1" x14ac:dyDescent="0.2">
      <c r="A553" s="48">
        <v>41459</v>
      </c>
    </row>
    <row r="554" spans="1:1" x14ac:dyDescent="0.2">
      <c r="A554" s="48">
        <v>41460</v>
      </c>
    </row>
    <row r="555" spans="1:1" x14ac:dyDescent="0.2">
      <c r="A555" s="48">
        <v>41461</v>
      </c>
    </row>
    <row r="556" spans="1:1" x14ac:dyDescent="0.2">
      <c r="A556" s="48">
        <v>41462</v>
      </c>
    </row>
    <row r="557" spans="1:1" x14ac:dyDescent="0.2">
      <c r="A557" s="48">
        <v>41463</v>
      </c>
    </row>
    <row r="558" spans="1:1" x14ac:dyDescent="0.2">
      <c r="A558" s="48">
        <v>41464</v>
      </c>
    </row>
    <row r="559" spans="1:1" x14ac:dyDescent="0.2">
      <c r="A559" s="48">
        <v>41465</v>
      </c>
    </row>
    <row r="560" spans="1:1" x14ac:dyDescent="0.2">
      <c r="A560" s="48">
        <v>41466</v>
      </c>
    </row>
    <row r="561" spans="1:1" x14ac:dyDescent="0.2">
      <c r="A561" s="48">
        <v>41467</v>
      </c>
    </row>
    <row r="562" spans="1:1" x14ac:dyDescent="0.2">
      <c r="A562" s="48">
        <v>41468</v>
      </c>
    </row>
    <row r="563" spans="1:1" x14ac:dyDescent="0.2">
      <c r="A563" s="48">
        <v>41469</v>
      </c>
    </row>
    <row r="564" spans="1:1" x14ac:dyDescent="0.2">
      <c r="A564" s="48">
        <v>41470</v>
      </c>
    </row>
    <row r="565" spans="1:1" x14ac:dyDescent="0.2">
      <c r="A565" s="48">
        <v>41471</v>
      </c>
    </row>
    <row r="566" spans="1:1" x14ac:dyDescent="0.2">
      <c r="A566" s="48">
        <v>41472</v>
      </c>
    </row>
    <row r="567" spans="1:1" x14ac:dyDescent="0.2">
      <c r="A567" s="48">
        <v>41473</v>
      </c>
    </row>
    <row r="568" spans="1:1" x14ac:dyDescent="0.2">
      <c r="A568" s="48">
        <v>41474</v>
      </c>
    </row>
    <row r="569" spans="1:1" x14ac:dyDescent="0.2">
      <c r="A569" s="48">
        <v>41475</v>
      </c>
    </row>
    <row r="570" spans="1:1" x14ac:dyDescent="0.2">
      <c r="A570" s="48">
        <v>41476</v>
      </c>
    </row>
    <row r="571" spans="1:1" x14ac:dyDescent="0.2">
      <c r="A571" s="48">
        <v>41477</v>
      </c>
    </row>
    <row r="572" spans="1:1" x14ac:dyDescent="0.2">
      <c r="A572" s="48">
        <v>41478</v>
      </c>
    </row>
    <row r="573" spans="1:1" x14ac:dyDescent="0.2">
      <c r="A573" s="48">
        <v>41479</v>
      </c>
    </row>
    <row r="574" spans="1:1" x14ac:dyDescent="0.2">
      <c r="A574" s="48">
        <v>41480</v>
      </c>
    </row>
    <row r="575" spans="1:1" x14ac:dyDescent="0.2">
      <c r="A575" s="48">
        <v>41481</v>
      </c>
    </row>
    <row r="576" spans="1:1" x14ac:dyDescent="0.2">
      <c r="A576" s="48">
        <v>41482</v>
      </c>
    </row>
    <row r="577" spans="1:1" x14ac:dyDescent="0.2">
      <c r="A577" s="48">
        <v>41483</v>
      </c>
    </row>
    <row r="578" spans="1:1" x14ac:dyDescent="0.2">
      <c r="A578" s="48">
        <v>41484</v>
      </c>
    </row>
    <row r="579" spans="1:1" x14ac:dyDescent="0.2">
      <c r="A579" s="48">
        <v>41485</v>
      </c>
    </row>
    <row r="580" spans="1:1" x14ac:dyDescent="0.2">
      <c r="A580" s="48">
        <v>41486</v>
      </c>
    </row>
    <row r="581" spans="1:1" x14ac:dyDescent="0.2">
      <c r="A581" s="48">
        <v>41487</v>
      </c>
    </row>
    <row r="582" spans="1:1" x14ac:dyDescent="0.2">
      <c r="A582" s="48">
        <v>41488</v>
      </c>
    </row>
    <row r="583" spans="1:1" x14ac:dyDescent="0.2">
      <c r="A583" s="48">
        <v>41489</v>
      </c>
    </row>
    <row r="584" spans="1:1" x14ac:dyDescent="0.2">
      <c r="A584" s="48">
        <v>41490</v>
      </c>
    </row>
    <row r="585" spans="1:1" x14ac:dyDescent="0.2">
      <c r="A585" s="48">
        <v>41491</v>
      </c>
    </row>
    <row r="586" spans="1:1" x14ac:dyDescent="0.2">
      <c r="A586" s="48">
        <v>41492</v>
      </c>
    </row>
    <row r="587" spans="1:1" x14ac:dyDescent="0.2">
      <c r="A587" s="48">
        <v>41493</v>
      </c>
    </row>
    <row r="588" spans="1:1" x14ac:dyDescent="0.2">
      <c r="A588" s="48">
        <v>41494</v>
      </c>
    </row>
    <row r="589" spans="1:1" x14ac:dyDescent="0.2">
      <c r="A589" s="48">
        <v>41495</v>
      </c>
    </row>
    <row r="590" spans="1:1" x14ac:dyDescent="0.2">
      <c r="A590" s="48">
        <v>41496</v>
      </c>
    </row>
    <row r="591" spans="1:1" x14ac:dyDescent="0.2">
      <c r="A591" s="48">
        <v>41497</v>
      </c>
    </row>
    <row r="592" spans="1:1" x14ac:dyDescent="0.2">
      <c r="A592" s="48">
        <v>41498</v>
      </c>
    </row>
    <row r="593" spans="1:1" x14ac:dyDescent="0.2">
      <c r="A593" s="48">
        <v>41499</v>
      </c>
    </row>
    <row r="594" spans="1:1" x14ac:dyDescent="0.2">
      <c r="A594" s="48">
        <v>41500</v>
      </c>
    </row>
    <row r="595" spans="1:1" x14ac:dyDescent="0.2">
      <c r="A595" s="48">
        <v>41501</v>
      </c>
    </row>
    <row r="596" spans="1:1" x14ac:dyDescent="0.2">
      <c r="A596" s="48">
        <v>41502</v>
      </c>
    </row>
    <row r="597" spans="1:1" x14ac:dyDescent="0.2">
      <c r="A597" s="48">
        <v>41503</v>
      </c>
    </row>
    <row r="598" spans="1:1" x14ac:dyDescent="0.2">
      <c r="A598" s="48">
        <v>41504</v>
      </c>
    </row>
    <row r="599" spans="1:1" x14ac:dyDescent="0.2">
      <c r="A599" s="48">
        <v>41505</v>
      </c>
    </row>
    <row r="600" spans="1:1" x14ac:dyDescent="0.2">
      <c r="A600" s="48">
        <v>41506</v>
      </c>
    </row>
    <row r="601" spans="1:1" x14ac:dyDescent="0.2">
      <c r="A601" s="48">
        <v>41507</v>
      </c>
    </row>
    <row r="602" spans="1:1" x14ac:dyDescent="0.2">
      <c r="A602" s="48">
        <v>41508</v>
      </c>
    </row>
    <row r="603" spans="1:1" x14ac:dyDescent="0.2">
      <c r="A603" s="48">
        <v>41509</v>
      </c>
    </row>
    <row r="604" spans="1:1" x14ac:dyDescent="0.2">
      <c r="A604" s="48">
        <v>41510</v>
      </c>
    </row>
    <row r="605" spans="1:1" x14ac:dyDescent="0.2">
      <c r="A605" s="48">
        <v>41511</v>
      </c>
    </row>
    <row r="606" spans="1:1" x14ac:dyDescent="0.2">
      <c r="A606" s="48">
        <v>41512</v>
      </c>
    </row>
    <row r="607" spans="1:1" x14ac:dyDescent="0.2">
      <c r="A607" s="48">
        <v>41513</v>
      </c>
    </row>
    <row r="608" spans="1:1" x14ac:dyDescent="0.2">
      <c r="A608" s="48">
        <v>41514</v>
      </c>
    </row>
    <row r="609" spans="1:1" x14ac:dyDescent="0.2">
      <c r="A609" s="48">
        <v>41515</v>
      </c>
    </row>
    <row r="610" spans="1:1" x14ac:dyDescent="0.2">
      <c r="A610" s="48">
        <v>41516</v>
      </c>
    </row>
    <row r="611" spans="1:1" x14ac:dyDescent="0.2">
      <c r="A611" s="48">
        <v>41517</v>
      </c>
    </row>
    <row r="612" spans="1:1" x14ac:dyDescent="0.2">
      <c r="A612" s="48">
        <v>41518</v>
      </c>
    </row>
    <row r="613" spans="1:1" x14ac:dyDescent="0.2">
      <c r="A613" s="48">
        <v>41519</v>
      </c>
    </row>
    <row r="614" spans="1:1" x14ac:dyDescent="0.2">
      <c r="A614" s="48">
        <v>41520</v>
      </c>
    </row>
    <row r="615" spans="1:1" x14ac:dyDescent="0.2">
      <c r="A615" s="48">
        <v>41521</v>
      </c>
    </row>
    <row r="616" spans="1:1" x14ac:dyDescent="0.2">
      <c r="A616" s="48">
        <v>41522</v>
      </c>
    </row>
    <row r="617" spans="1:1" x14ac:dyDescent="0.2">
      <c r="A617" s="48">
        <v>41523</v>
      </c>
    </row>
    <row r="618" spans="1:1" x14ac:dyDescent="0.2">
      <c r="A618" s="48">
        <v>41524</v>
      </c>
    </row>
    <row r="619" spans="1:1" x14ac:dyDescent="0.2">
      <c r="A619" s="48">
        <v>41525</v>
      </c>
    </row>
    <row r="620" spans="1:1" x14ac:dyDescent="0.2">
      <c r="A620" s="48">
        <v>41526</v>
      </c>
    </row>
    <row r="621" spans="1:1" x14ac:dyDescent="0.2">
      <c r="A621" s="48">
        <v>41527</v>
      </c>
    </row>
    <row r="622" spans="1:1" x14ac:dyDescent="0.2">
      <c r="A622" s="48">
        <v>41528</v>
      </c>
    </row>
    <row r="623" spans="1:1" x14ac:dyDescent="0.2">
      <c r="A623" s="48">
        <v>41529</v>
      </c>
    </row>
    <row r="624" spans="1:1" x14ac:dyDescent="0.2">
      <c r="A624" s="48">
        <v>41530</v>
      </c>
    </row>
    <row r="625" spans="1:1" x14ac:dyDescent="0.2">
      <c r="A625" s="48">
        <v>41531</v>
      </c>
    </row>
    <row r="626" spans="1:1" x14ac:dyDescent="0.2">
      <c r="A626" s="48">
        <v>41532</v>
      </c>
    </row>
    <row r="627" spans="1:1" x14ac:dyDescent="0.2">
      <c r="A627" s="48">
        <v>41533</v>
      </c>
    </row>
    <row r="628" spans="1:1" x14ac:dyDescent="0.2">
      <c r="A628" s="48">
        <v>41534</v>
      </c>
    </row>
    <row r="629" spans="1:1" x14ac:dyDescent="0.2">
      <c r="A629" s="48">
        <v>41535</v>
      </c>
    </row>
    <row r="630" spans="1:1" x14ac:dyDescent="0.2">
      <c r="A630" s="48">
        <v>41536</v>
      </c>
    </row>
    <row r="631" spans="1:1" x14ac:dyDescent="0.2">
      <c r="A631" s="48">
        <v>41537</v>
      </c>
    </row>
    <row r="632" spans="1:1" x14ac:dyDescent="0.2">
      <c r="A632" s="48">
        <v>41538</v>
      </c>
    </row>
    <row r="633" spans="1:1" x14ac:dyDescent="0.2">
      <c r="A633" s="48">
        <v>41539</v>
      </c>
    </row>
    <row r="634" spans="1:1" x14ac:dyDescent="0.2">
      <c r="A634" s="48">
        <v>41540</v>
      </c>
    </row>
    <row r="635" spans="1:1" x14ac:dyDescent="0.2">
      <c r="A635" s="48">
        <v>41541</v>
      </c>
    </row>
    <row r="636" spans="1:1" x14ac:dyDescent="0.2">
      <c r="A636" s="48">
        <v>41542</v>
      </c>
    </row>
    <row r="637" spans="1:1" x14ac:dyDescent="0.2">
      <c r="A637" s="48">
        <v>41543</v>
      </c>
    </row>
    <row r="638" spans="1:1" x14ac:dyDescent="0.2">
      <c r="A638" s="48">
        <v>41544</v>
      </c>
    </row>
    <row r="639" spans="1:1" x14ac:dyDescent="0.2">
      <c r="A639" s="48">
        <v>41545</v>
      </c>
    </row>
    <row r="640" spans="1:1" x14ac:dyDescent="0.2">
      <c r="A640" s="48">
        <v>41546</v>
      </c>
    </row>
    <row r="641" spans="1:1" x14ac:dyDescent="0.2">
      <c r="A641" s="48">
        <v>41547</v>
      </c>
    </row>
    <row r="642" spans="1:1" x14ac:dyDescent="0.2">
      <c r="A642" s="48">
        <v>41548</v>
      </c>
    </row>
    <row r="643" spans="1:1" x14ac:dyDescent="0.2">
      <c r="A643" s="48">
        <v>41549</v>
      </c>
    </row>
    <row r="644" spans="1:1" x14ac:dyDescent="0.2">
      <c r="A644" s="48">
        <v>41550</v>
      </c>
    </row>
    <row r="645" spans="1:1" x14ac:dyDescent="0.2">
      <c r="A645" s="48">
        <v>41551</v>
      </c>
    </row>
    <row r="646" spans="1:1" x14ac:dyDescent="0.2">
      <c r="A646" s="48">
        <v>41552</v>
      </c>
    </row>
    <row r="647" spans="1:1" x14ac:dyDescent="0.2">
      <c r="A647" s="48">
        <v>41553</v>
      </c>
    </row>
    <row r="648" spans="1:1" x14ac:dyDescent="0.2">
      <c r="A648" s="48">
        <v>41554</v>
      </c>
    </row>
    <row r="649" spans="1:1" x14ac:dyDescent="0.2">
      <c r="A649" s="48">
        <v>41555</v>
      </c>
    </row>
    <row r="650" spans="1:1" x14ac:dyDescent="0.2">
      <c r="A650" s="48">
        <v>41556</v>
      </c>
    </row>
    <row r="651" spans="1:1" x14ac:dyDescent="0.2">
      <c r="A651" s="48">
        <v>41557</v>
      </c>
    </row>
    <row r="652" spans="1:1" x14ac:dyDescent="0.2">
      <c r="A652" s="48">
        <v>41558</v>
      </c>
    </row>
    <row r="653" spans="1:1" x14ac:dyDescent="0.2">
      <c r="A653" s="48">
        <v>41559</v>
      </c>
    </row>
    <row r="654" spans="1:1" x14ac:dyDescent="0.2">
      <c r="A654" s="48">
        <v>41560</v>
      </c>
    </row>
    <row r="655" spans="1:1" x14ac:dyDescent="0.2">
      <c r="A655" s="48">
        <v>41561</v>
      </c>
    </row>
    <row r="656" spans="1:1" x14ac:dyDescent="0.2">
      <c r="A656" s="48">
        <v>41562</v>
      </c>
    </row>
    <row r="657" spans="1:1" x14ac:dyDescent="0.2">
      <c r="A657" s="48">
        <v>41563</v>
      </c>
    </row>
    <row r="658" spans="1:1" x14ac:dyDescent="0.2">
      <c r="A658" s="48">
        <v>41564</v>
      </c>
    </row>
    <row r="659" spans="1:1" x14ac:dyDescent="0.2">
      <c r="A659" s="48">
        <v>41565</v>
      </c>
    </row>
    <row r="660" spans="1:1" x14ac:dyDescent="0.2">
      <c r="A660" s="48">
        <v>41566</v>
      </c>
    </row>
    <row r="661" spans="1:1" x14ac:dyDescent="0.2">
      <c r="A661" s="48">
        <v>41567</v>
      </c>
    </row>
    <row r="662" spans="1:1" x14ac:dyDescent="0.2">
      <c r="A662" s="48">
        <v>41568</v>
      </c>
    </row>
    <row r="663" spans="1:1" x14ac:dyDescent="0.2">
      <c r="A663" s="48">
        <v>41569</v>
      </c>
    </row>
    <row r="664" spans="1:1" x14ac:dyDescent="0.2">
      <c r="A664" s="48">
        <v>41570</v>
      </c>
    </row>
    <row r="665" spans="1:1" x14ac:dyDescent="0.2">
      <c r="A665" s="48">
        <v>41571</v>
      </c>
    </row>
    <row r="666" spans="1:1" x14ac:dyDescent="0.2">
      <c r="A666" s="48">
        <v>41572</v>
      </c>
    </row>
    <row r="667" spans="1:1" x14ac:dyDescent="0.2">
      <c r="A667" s="48">
        <v>41573</v>
      </c>
    </row>
    <row r="668" spans="1:1" x14ac:dyDescent="0.2">
      <c r="A668" s="48">
        <v>41574</v>
      </c>
    </row>
    <row r="669" spans="1:1" x14ac:dyDescent="0.2">
      <c r="A669" s="48">
        <v>41575</v>
      </c>
    </row>
    <row r="670" spans="1:1" x14ac:dyDescent="0.2">
      <c r="A670" s="48">
        <v>41576</v>
      </c>
    </row>
    <row r="671" spans="1:1" x14ac:dyDescent="0.2">
      <c r="A671" s="48">
        <v>41577</v>
      </c>
    </row>
    <row r="672" spans="1:1" x14ac:dyDescent="0.2">
      <c r="A672" s="48">
        <v>41578</v>
      </c>
    </row>
    <row r="673" spans="1:1" x14ac:dyDescent="0.2">
      <c r="A673" s="48">
        <v>41579</v>
      </c>
    </row>
    <row r="674" spans="1:1" x14ac:dyDescent="0.2">
      <c r="A674" s="48">
        <v>41580</v>
      </c>
    </row>
    <row r="675" spans="1:1" x14ac:dyDescent="0.2">
      <c r="A675" s="48">
        <v>41581</v>
      </c>
    </row>
    <row r="676" spans="1:1" x14ac:dyDescent="0.2">
      <c r="A676" s="48">
        <v>41582</v>
      </c>
    </row>
    <row r="677" spans="1:1" x14ac:dyDescent="0.2">
      <c r="A677" s="48">
        <v>41583</v>
      </c>
    </row>
    <row r="678" spans="1:1" x14ac:dyDescent="0.2">
      <c r="A678" s="48">
        <v>41584</v>
      </c>
    </row>
    <row r="679" spans="1:1" x14ac:dyDescent="0.2">
      <c r="A679" s="48">
        <v>41585</v>
      </c>
    </row>
    <row r="680" spans="1:1" x14ac:dyDescent="0.2">
      <c r="A680" s="48">
        <v>41586</v>
      </c>
    </row>
    <row r="681" spans="1:1" x14ac:dyDescent="0.2">
      <c r="A681" s="48">
        <v>41587</v>
      </c>
    </row>
    <row r="682" spans="1:1" x14ac:dyDescent="0.2">
      <c r="A682" s="48">
        <v>41588</v>
      </c>
    </row>
    <row r="683" spans="1:1" x14ac:dyDescent="0.2">
      <c r="A683" s="48">
        <v>41589</v>
      </c>
    </row>
    <row r="684" spans="1:1" x14ac:dyDescent="0.2">
      <c r="A684" s="48">
        <v>41590</v>
      </c>
    </row>
    <row r="685" spans="1:1" x14ac:dyDescent="0.2">
      <c r="A685" s="48">
        <v>41591</v>
      </c>
    </row>
    <row r="686" spans="1:1" x14ac:dyDescent="0.2">
      <c r="A686" s="48">
        <v>41592</v>
      </c>
    </row>
    <row r="687" spans="1:1" x14ac:dyDescent="0.2">
      <c r="A687" s="48">
        <v>41593</v>
      </c>
    </row>
    <row r="688" spans="1:1" x14ac:dyDescent="0.2">
      <c r="A688" s="48">
        <v>41594</v>
      </c>
    </row>
    <row r="689" spans="1:1" x14ac:dyDescent="0.2">
      <c r="A689" s="48">
        <v>41595</v>
      </c>
    </row>
    <row r="690" spans="1:1" x14ac:dyDescent="0.2">
      <c r="A690" s="48">
        <v>41596</v>
      </c>
    </row>
    <row r="691" spans="1:1" x14ac:dyDescent="0.2">
      <c r="A691" s="48">
        <v>41597</v>
      </c>
    </row>
    <row r="692" spans="1:1" x14ac:dyDescent="0.2">
      <c r="A692" s="48">
        <v>41598</v>
      </c>
    </row>
    <row r="693" spans="1:1" x14ac:dyDescent="0.2">
      <c r="A693" s="48">
        <v>41599</v>
      </c>
    </row>
    <row r="694" spans="1:1" x14ac:dyDescent="0.2">
      <c r="A694" s="48">
        <v>41600</v>
      </c>
    </row>
    <row r="695" spans="1:1" x14ac:dyDescent="0.2">
      <c r="A695" s="48">
        <v>41601</v>
      </c>
    </row>
    <row r="696" spans="1:1" x14ac:dyDescent="0.2">
      <c r="A696" s="48">
        <v>41602</v>
      </c>
    </row>
    <row r="697" spans="1:1" x14ac:dyDescent="0.2">
      <c r="A697" s="48">
        <v>41603</v>
      </c>
    </row>
    <row r="698" spans="1:1" x14ac:dyDescent="0.2">
      <c r="A698" s="48">
        <v>41604</v>
      </c>
    </row>
    <row r="699" spans="1:1" x14ac:dyDescent="0.2">
      <c r="A699" s="48">
        <v>41605</v>
      </c>
    </row>
    <row r="700" spans="1:1" x14ac:dyDescent="0.2">
      <c r="A700" s="48">
        <v>41606</v>
      </c>
    </row>
    <row r="701" spans="1:1" x14ac:dyDescent="0.2">
      <c r="A701" s="48">
        <v>41607</v>
      </c>
    </row>
    <row r="702" spans="1:1" x14ac:dyDescent="0.2">
      <c r="A702" s="48">
        <v>41608</v>
      </c>
    </row>
    <row r="703" spans="1:1" x14ac:dyDescent="0.2">
      <c r="A703" s="48">
        <v>41609</v>
      </c>
    </row>
    <row r="704" spans="1:1" x14ac:dyDescent="0.2">
      <c r="A704" s="48">
        <v>41610</v>
      </c>
    </row>
    <row r="705" spans="1:1" x14ac:dyDescent="0.2">
      <c r="A705" s="48">
        <v>41611</v>
      </c>
    </row>
    <row r="706" spans="1:1" x14ac:dyDescent="0.2">
      <c r="A706" s="48">
        <v>41612</v>
      </c>
    </row>
    <row r="707" spans="1:1" x14ac:dyDescent="0.2">
      <c r="A707" s="48">
        <v>41613</v>
      </c>
    </row>
    <row r="708" spans="1:1" x14ac:dyDescent="0.2">
      <c r="A708" s="48">
        <v>41614</v>
      </c>
    </row>
    <row r="709" spans="1:1" x14ac:dyDescent="0.2">
      <c r="A709" s="48">
        <v>41615</v>
      </c>
    </row>
    <row r="710" spans="1:1" x14ac:dyDescent="0.2">
      <c r="A710" s="48">
        <v>41616</v>
      </c>
    </row>
    <row r="711" spans="1:1" x14ac:dyDescent="0.2">
      <c r="A711" s="48">
        <v>41617</v>
      </c>
    </row>
    <row r="712" spans="1:1" x14ac:dyDescent="0.2">
      <c r="A712" s="48">
        <v>41618</v>
      </c>
    </row>
    <row r="713" spans="1:1" x14ac:dyDescent="0.2">
      <c r="A713" s="48">
        <v>41619</v>
      </c>
    </row>
    <row r="714" spans="1:1" x14ac:dyDescent="0.2">
      <c r="A714" s="48">
        <v>41620</v>
      </c>
    </row>
    <row r="715" spans="1:1" x14ac:dyDescent="0.2">
      <c r="A715" s="48">
        <v>41621</v>
      </c>
    </row>
    <row r="716" spans="1:1" x14ac:dyDescent="0.2">
      <c r="A716" s="48">
        <v>41622</v>
      </c>
    </row>
    <row r="717" spans="1:1" x14ac:dyDescent="0.2">
      <c r="A717" s="48">
        <v>41623</v>
      </c>
    </row>
    <row r="718" spans="1:1" x14ac:dyDescent="0.2">
      <c r="A718" s="48">
        <v>41624</v>
      </c>
    </row>
    <row r="719" spans="1:1" x14ac:dyDescent="0.2">
      <c r="A719" s="48">
        <v>41625</v>
      </c>
    </row>
    <row r="720" spans="1:1" x14ac:dyDescent="0.2">
      <c r="A720" s="48">
        <v>41626</v>
      </c>
    </row>
    <row r="721" spans="1:1" x14ac:dyDescent="0.2">
      <c r="A721" s="48">
        <v>41627</v>
      </c>
    </row>
    <row r="722" spans="1:1" x14ac:dyDescent="0.2">
      <c r="A722" s="48">
        <v>41628</v>
      </c>
    </row>
    <row r="723" spans="1:1" x14ac:dyDescent="0.2">
      <c r="A723" s="48">
        <v>41629</v>
      </c>
    </row>
    <row r="724" spans="1:1" x14ac:dyDescent="0.2">
      <c r="A724" s="48">
        <v>41630</v>
      </c>
    </row>
    <row r="725" spans="1:1" x14ac:dyDescent="0.2">
      <c r="A725" s="48">
        <v>41631</v>
      </c>
    </row>
    <row r="726" spans="1:1" x14ac:dyDescent="0.2">
      <c r="A726" s="48">
        <v>41632</v>
      </c>
    </row>
    <row r="727" spans="1:1" x14ac:dyDescent="0.2">
      <c r="A727" s="48">
        <v>41633</v>
      </c>
    </row>
    <row r="728" spans="1:1" x14ac:dyDescent="0.2">
      <c r="A728" s="48">
        <v>41634</v>
      </c>
    </row>
    <row r="729" spans="1:1" x14ac:dyDescent="0.2">
      <c r="A729" s="48">
        <v>41635</v>
      </c>
    </row>
    <row r="730" spans="1:1" x14ac:dyDescent="0.2">
      <c r="A730" s="48">
        <v>41636</v>
      </c>
    </row>
    <row r="731" spans="1:1" x14ac:dyDescent="0.2">
      <c r="A731" s="48">
        <v>41637</v>
      </c>
    </row>
    <row r="732" spans="1:1" x14ac:dyDescent="0.2">
      <c r="A732" s="48">
        <v>41638</v>
      </c>
    </row>
    <row r="733" spans="1:1" x14ac:dyDescent="0.2">
      <c r="A733" s="4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L46"/>
  <sheetViews>
    <sheetView showGridLines="0" view="pageBreakPreview" topLeftCell="A22" zoomScale="80" zoomScaleNormal="100" zoomScaleSheetLayoutView="80" workbookViewId="0">
      <selection activeCell="D25" sqref="D25"/>
    </sheetView>
  </sheetViews>
  <sheetFormatPr defaultRowHeight="15" x14ac:dyDescent="0.3"/>
  <cols>
    <col min="1" max="1" width="14.28515625" style="19" bestFit="1" customWidth="1"/>
    <col min="2" max="2" width="80" style="197" customWidth="1"/>
    <col min="3" max="3" width="16.5703125" style="19" customWidth="1"/>
    <col min="4" max="4" width="14.28515625" style="19" customWidth="1"/>
    <col min="5" max="5" width="0.42578125" style="17" customWidth="1"/>
    <col min="6" max="16384" width="9.140625" style="19"/>
  </cols>
  <sheetData>
    <row r="1" spans="1:12" s="6" customFormat="1" x14ac:dyDescent="0.3">
      <c r="A1" s="57" t="s">
        <v>267</v>
      </c>
      <c r="B1" s="193"/>
      <c r="C1" s="646" t="s">
        <v>109</v>
      </c>
      <c r="D1" s="646"/>
      <c r="E1" s="93"/>
    </row>
    <row r="2" spans="1:12" s="6" customFormat="1" x14ac:dyDescent="0.3">
      <c r="A2" s="59" t="s">
        <v>140</v>
      </c>
      <c r="B2" s="193"/>
      <c r="C2" s="647" t="str">
        <f>'ფორმა N1'!L2</f>
        <v>01/01/2019-31/12/2019</v>
      </c>
      <c r="D2" s="648"/>
      <c r="E2" s="93"/>
    </row>
    <row r="3" spans="1:12" s="6" customFormat="1" x14ac:dyDescent="0.3">
      <c r="A3" s="59"/>
      <c r="B3" s="193"/>
      <c r="C3" s="58"/>
      <c r="D3" s="58"/>
      <c r="E3" s="93"/>
    </row>
    <row r="4" spans="1:12" s="2" customFormat="1" x14ac:dyDescent="0.3">
      <c r="A4" s="60" t="str">
        <f>'ფორმა N2'!A4</f>
        <v>ანგარიშვალდებული პირის დასახელება:</v>
      </c>
      <c r="B4" s="194"/>
      <c r="C4" s="59"/>
      <c r="D4" s="59"/>
      <c r="E4" s="89"/>
      <c r="L4" s="6"/>
    </row>
    <row r="5" spans="1:12" s="2" customFormat="1" x14ac:dyDescent="0.3">
      <c r="A5" s="97" t="str">
        <f>'ფორმა N1'!A5</f>
        <v>მპგ "მოძრაობა თავისუფალი საქართველოსთვის"</v>
      </c>
      <c r="B5" s="195"/>
      <c r="C5" s="47"/>
      <c r="D5" s="47"/>
      <c r="E5" s="89"/>
    </row>
    <row r="6" spans="1:12" s="2" customFormat="1" x14ac:dyDescent="0.3">
      <c r="A6" s="60"/>
      <c r="B6" s="194"/>
      <c r="C6" s="59"/>
      <c r="D6" s="59"/>
      <c r="E6" s="89"/>
    </row>
    <row r="7" spans="1:12" s="6" customFormat="1" ht="18" x14ac:dyDescent="0.3">
      <c r="A7" s="82"/>
      <c r="B7" s="92"/>
      <c r="C7" s="61"/>
      <c r="D7" s="61"/>
      <c r="E7" s="93"/>
    </row>
    <row r="8" spans="1:12" s="6" customFormat="1" ht="30" x14ac:dyDescent="0.3">
      <c r="A8" s="87" t="s">
        <v>64</v>
      </c>
      <c r="B8" s="62" t="s">
        <v>244</v>
      </c>
      <c r="C8" s="62" t="s">
        <v>66</v>
      </c>
      <c r="D8" s="62" t="s">
        <v>67</v>
      </c>
      <c r="E8" s="93"/>
      <c r="F8" s="18"/>
    </row>
    <row r="9" spans="1:12" s="7" customFormat="1" ht="17.25" customHeight="1" x14ac:dyDescent="0.3">
      <c r="A9" s="189">
        <v>1</v>
      </c>
      <c r="B9" s="189" t="s">
        <v>65</v>
      </c>
      <c r="C9" s="67">
        <f>SUM(C10,C26)</f>
        <v>296579</v>
      </c>
      <c r="D9" s="67">
        <f>SUM(D10,D26)</f>
        <v>296579</v>
      </c>
      <c r="E9" s="93"/>
    </row>
    <row r="10" spans="1:12" s="7" customFormat="1" ht="17.25" customHeight="1" x14ac:dyDescent="0.3">
      <c r="A10" s="69">
        <v>1.1000000000000001</v>
      </c>
      <c r="B10" s="69" t="s">
        <v>80</v>
      </c>
      <c r="C10" s="67">
        <f>SUM(C11,C12,C16,C19,C25,C26)</f>
        <v>296579</v>
      </c>
      <c r="D10" s="67">
        <f>SUM(D11,D12,D16,D19,D24,D25)</f>
        <v>296579</v>
      </c>
      <c r="E10" s="93"/>
    </row>
    <row r="11" spans="1:12" s="9" customFormat="1" ht="17.25" customHeight="1" x14ac:dyDescent="0.3">
      <c r="A11" s="70" t="s">
        <v>30</v>
      </c>
      <c r="B11" s="70" t="s">
        <v>79</v>
      </c>
      <c r="C11" s="8"/>
      <c r="D11" s="8"/>
      <c r="E11" s="93"/>
    </row>
    <row r="12" spans="1:12" s="10" customFormat="1" ht="17.25" customHeight="1" x14ac:dyDescent="0.3">
      <c r="A12" s="70" t="s">
        <v>31</v>
      </c>
      <c r="B12" s="70" t="s">
        <v>302</v>
      </c>
      <c r="C12" s="88">
        <f>SUM(C13:C15)</f>
        <v>0</v>
      </c>
      <c r="D12" s="88">
        <f>SUM(D13:D15)</f>
        <v>0</v>
      </c>
      <c r="E12" s="93"/>
    </row>
    <row r="13" spans="1:12" s="3" customFormat="1" ht="17.25" customHeight="1" x14ac:dyDescent="0.3">
      <c r="A13" s="79" t="s">
        <v>81</v>
      </c>
      <c r="B13" s="79" t="s">
        <v>305</v>
      </c>
      <c r="C13" s="8"/>
      <c r="D13" s="8"/>
      <c r="E13" s="93"/>
    </row>
    <row r="14" spans="1:12" s="3" customFormat="1" ht="17.25" customHeight="1" x14ac:dyDescent="0.3">
      <c r="A14" s="79" t="s">
        <v>469</v>
      </c>
      <c r="B14" s="79" t="s">
        <v>468</v>
      </c>
      <c r="C14" s="8"/>
      <c r="D14" s="8"/>
      <c r="E14" s="93"/>
    </row>
    <row r="15" spans="1:12" s="3" customFormat="1" ht="17.25" customHeight="1" x14ac:dyDescent="0.3">
      <c r="A15" s="79" t="s">
        <v>470</v>
      </c>
      <c r="B15" s="79" t="s">
        <v>97</v>
      </c>
      <c r="C15" s="8"/>
      <c r="D15" s="8"/>
      <c r="E15" s="93"/>
    </row>
    <row r="16" spans="1:12" s="3" customFormat="1" ht="17.25" customHeight="1" x14ac:dyDescent="0.3">
      <c r="A16" s="70" t="s">
        <v>82</v>
      </c>
      <c r="B16" s="70" t="s">
        <v>83</v>
      </c>
      <c r="C16" s="88">
        <f>SUM(C17:C18)</f>
        <v>253229</v>
      </c>
      <c r="D16" s="88">
        <f>SUM(D17:D18)</f>
        <v>253229</v>
      </c>
      <c r="E16" s="93"/>
    </row>
    <row r="17" spans="1:5" s="3" customFormat="1" ht="17.25" customHeight="1" x14ac:dyDescent="0.2">
      <c r="A17" s="79" t="s">
        <v>84</v>
      </c>
      <c r="B17" s="79" t="s">
        <v>86</v>
      </c>
      <c r="C17" s="356">
        <v>84170</v>
      </c>
      <c r="D17" s="356">
        <v>84170</v>
      </c>
      <c r="E17" s="93"/>
    </row>
    <row r="18" spans="1:5" s="3" customFormat="1" ht="30" x14ac:dyDescent="0.3">
      <c r="A18" s="79" t="s">
        <v>85</v>
      </c>
      <c r="B18" s="79" t="s">
        <v>110</v>
      </c>
      <c r="C18" s="8">
        <v>169059</v>
      </c>
      <c r="D18" s="8">
        <v>169059</v>
      </c>
      <c r="E18" s="93"/>
    </row>
    <row r="19" spans="1:5" s="3" customFormat="1" ht="17.25" customHeight="1" x14ac:dyDescent="0.3">
      <c r="A19" s="70" t="s">
        <v>87</v>
      </c>
      <c r="B19" s="70" t="s">
        <v>395</v>
      </c>
      <c r="C19" s="88">
        <f>SUM(C20:C23)</f>
        <v>0</v>
      </c>
      <c r="D19" s="88">
        <f>SUM(D20:D23)</f>
        <v>0</v>
      </c>
      <c r="E19" s="93"/>
    </row>
    <row r="20" spans="1:5" s="3" customFormat="1" ht="17.25" customHeight="1" x14ac:dyDescent="0.3">
      <c r="A20" s="79" t="s">
        <v>88</v>
      </c>
      <c r="B20" s="79" t="s">
        <v>89</v>
      </c>
      <c r="C20" s="8"/>
      <c r="D20" s="8"/>
      <c r="E20" s="93"/>
    </row>
    <row r="21" spans="1:5" s="3" customFormat="1" ht="30" x14ac:dyDescent="0.3">
      <c r="A21" s="79" t="s">
        <v>92</v>
      </c>
      <c r="B21" s="79" t="s">
        <v>90</v>
      </c>
      <c r="C21" s="8"/>
      <c r="D21" s="8"/>
      <c r="E21" s="93"/>
    </row>
    <row r="22" spans="1:5" s="3" customFormat="1" ht="17.25" customHeight="1" x14ac:dyDescent="0.3">
      <c r="A22" s="79" t="s">
        <v>93</v>
      </c>
      <c r="B22" s="79" t="s">
        <v>91</v>
      </c>
      <c r="C22" s="8"/>
      <c r="D22" s="8"/>
      <c r="E22" s="93"/>
    </row>
    <row r="23" spans="1:5" s="3" customFormat="1" ht="17.25" customHeight="1" x14ac:dyDescent="0.3">
      <c r="A23" s="79" t="s">
        <v>94</v>
      </c>
      <c r="B23" s="79" t="s">
        <v>411</v>
      </c>
      <c r="C23" s="8"/>
      <c r="D23" s="8"/>
      <c r="E23" s="93"/>
    </row>
    <row r="24" spans="1:5" s="3" customFormat="1" ht="17.25" customHeight="1" x14ac:dyDescent="0.3">
      <c r="A24" s="70" t="s">
        <v>95</v>
      </c>
      <c r="B24" s="70" t="s">
        <v>412</v>
      </c>
      <c r="C24" s="206"/>
      <c r="D24" s="8"/>
      <c r="E24" s="93"/>
    </row>
    <row r="25" spans="1:5" s="3" customFormat="1" ht="17.25" customHeight="1" x14ac:dyDescent="0.3">
      <c r="A25" s="70" t="s">
        <v>246</v>
      </c>
      <c r="B25" s="70" t="s">
        <v>418</v>
      </c>
      <c r="C25" s="8">
        <v>43350</v>
      </c>
      <c r="D25" s="8">
        <v>43350</v>
      </c>
      <c r="E25" s="93"/>
    </row>
    <row r="26" spans="1:5" ht="17.25" customHeight="1" x14ac:dyDescent="0.3">
      <c r="A26" s="69">
        <v>1.2</v>
      </c>
      <c r="B26" s="69" t="s">
        <v>96</v>
      </c>
      <c r="C26" s="67">
        <f>SUM(C27,C35)</f>
        <v>0</v>
      </c>
      <c r="D26" s="67">
        <f>SUM(D27,D35)</f>
        <v>0</v>
      </c>
      <c r="E26" s="93"/>
    </row>
    <row r="27" spans="1:5" ht="17.25" customHeight="1" x14ac:dyDescent="0.3">
      <c r="A27" s="70" t="s">
        <v>32</v>
      </c>
      <c r="B27" s="70" t="s">
        <v>305</v>
      </c>
      <c r="C27" s="88">
        <f>SUM(C28:C30)</f>
        <v>0</v>
      </c>
      <c r="D27" s="88">
        <f>SUM(D28:D30)</f>
        <v>0</v>
      </c>
      <c r="E27" s="93"/>
    </row>
    <row r="28" spans="1:5" ht="17.25" customHeight="1" x14ac:dyDescent="0.3">
      <c r="A28" s="191" t="s">
        <v>98</v>
      </c>
      <c r="B28" s="191" t="s">
        <v>303</v>
      </c>
      <c r="C28" s="8"/>
      <c r="D28" s="8"/>
      <c r="E28" s="93"/>
    </row>
    <row r="29" spans="1:5" ht="17.25" customHeight="1" x14ac:dyDescent="0.3">
      <c r="A29" s="191" t="s">
        <v>99</v>
      </c>
      <c r="B29" s="191" t="s">
        <v>306</v>
      </c>
      <c r="C29" s="8"/>
      <c r="D29" s="8"/>
      <c r="E29" s="93"/>
    </row>
    <row r="30" spans="1:5" ht="17.25" customHeight="1" x14ac:dyDescent="0.3">
      <c r="A30" s="191" t="s">
        <v>420</v>
      </c>
      <c r="B30" s="191" t="s">
        <v>304</v>
      </c>
      <c r="C30" s="8"/>
      <c r="D30" s="8"/>
      <c r="E30" s="93"/>
    </row>
    <row r="31" spans="1:5" ht="17.25" customHeight="1" x14ac:dyDescent="0.3">
      <c r="A31" s="70" t="s">
        <v>33</v>
      </c>
      <c r="B31" s="70" t="s">
        <v>468</v>
      </c>
      <c r="C31" s="88">
        <f>SUM(C32:C34)</f>
        <v>0</v>
      </c>
      <c r="D31" s="88">
        <f>SUM(D32:D34)</f>
        <v>0</v>
      </c>
      <c r="E31" s="93"/>
    </row>
    <row r="32" spans="1:5" ht="17.25" customHeight="1" x14ac:dyDescent="0.3">
      <c r="A32" s="191" t="s">
        <v>12</v>
      </c>
      <c r="B32" s="191" t="s">
        <v>471</v>
      </c>
      <c r="C32" s="8"/>
      <c r="D32" s="8"/>
      <c r="E32" s="93"/>
    </row>
    <row r="33" spans="1:9" ht="17.25" customHeight="1" x14ac:dyDescent="0.3">
      <c r="A33" s="191" t="s">
        <v>13</v>
      </c>
      <c r="B33" s="191" t="s">
        <v>472</v>
      </c>
      <c r="C33" s="8"/>
      <c r="D33" s="8"/>
      <c r="E33" s="93"/>
    </row>
    <row r="34" spans="1:9" ht="17.25" customHeight="1" x14ac:dyDescent="0.3">
      <c r="A34" s="191" t="s">
        <v>276</v>
      </c>
      <c r="B34" s="191" t="s">
        <v>473</v>
      </c>
      <c r="C34" s="8"/>
      <c r="D34" s="8"/>
      <c r="E34" s="93"/>
    </row>
    <row r="35" spans="1:9" s="20" customFormat="1" x14ac:dyDescent="0.3">
      <c r="A35" s="70" t="s">
        <v>34</v>
      </c>
      <c r="B35" s="202" t="s">
        <v>417</v>
      </c>
      <c r="C35" s="8"/>
      <c r="D35" s="8"/>
    </row>
    <row r="36" spans="1:9" s="2" customFormat="1" x14ac:dyDescent="0.3">
      <c r="A36" s="1"/>
      <c r="B36" s="196"/>
      <c r="E36" s="5"/>
    </row>
    <row r="37" spans="1:9" s="2" customFormat="1" x14ac:dyDescent="0.3">
      <c r="B37" s="196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52" t="s">
        <v>107</v>
      </c>
      <c r="B40" s="196"/>
      <c r="E40" s="5"/>
    </row>
    <row r="41" spans="1:9" s="2" customFormat="1" x14ac:dyDescent="0.3">
      <c r="B41" s="196"/>
      <c r="E41"/>
      <c r="F41"/>
      <c r="G41"/>
      <c r="H41"/>
      <c r="I41"/>
    </row>
    <row r="42" spans="1:9" s="2" customFormat="1" x14ac:dyDescent="0.3">
      <c r="B42" s="196"/>
      <c r="D42" s="12"/>
      <c r="E42"/>
      <c r="F42"/>
      <c r="G42"/>
      <c r="H42"/>
      <c r="I42"/>
    </row>
    <row r="43" spans="1:9" s="2" customFormat="1" x14ac:dyDescent="0.3">
      <c r="A43"/>
      <c r="B43" s="198" t="s">
        <v>415</v>
      </c>
      <c r="D43" s="12"/>
      <c r="E43"/>
      <c r="F43"/>
      <c r="G43"/>
      <c r="H43"/>
      <c r="I43"/>
    </row>
    <row r="44" spans="1:9" s="2" customFormat="1" x14ac:dyDescent="0.3">
      <c r="A44"/>
      <c r="B44" s="196" t="s">
        <v>265</v>
      </c>
      <c r="D44" s="12"/>
      <c r="E44"/>
      <c r="F44"/>
      <c r="G44"/>
      <c r="H44"/>
      <c r="I44"/>
    </row>
    <row r="45" spans="1:9" customFormat="1" ht="12.75" x14ac:dyDescent="0.2">
      <c r="B45" s="199" t="s">
        <v>139</v>
      </c>
    </row>
    <row r="46" spans="1:9" customFormat="1" ht="12.75" x14ac:dyDescent="0.2">
      <c r="B46" s="20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90"/>
  <sheetViews>
    <sheetView showGridLines="0" view="pageBreakPreview" zoomScale="80" zoomScaleNormal="100" zoomScaleSheetLayoutView="80" workbookViewId="0">
      <selection activeCell="D18" sqref="D18"/>
    </sheetView>
  </sheetViews>
  <sheetFormatPr defaultRowHeight="15" x14ac:dyDescent="0.3"/>
  <cols>
    <col min="1" max="1" width="15.85546875" style="2" customWidth="1"/>
    <col min="2" max="2" width="82.140625" style="2" customWidth="1"/>
    <col min="3" max="3" width="15.140625" style="11" customWidth="1"/>
    <col min="4" max="4" width="17.5703125" style="11" customWidth="1"/>
    <col min="5" max="16384" width="9.140625" style="2"/>
  </cols>
  <sheetData>
    <row r="1" spans="1:4" s="6" customFormat="1" x14ac:dyDescent="0.3">
      <c r="A1" s="57" t="s">
        <v>477</v>
      </c>
      <c r="B1" s="187"/>
      <c r="C1" s="649" t="s">
        <v>109</v>
      </c>
      <c r="D1" s="649"/>
    </row>
    <row r="2" spans="1:4" s="6" customFormat="1" x14ac:dyDescent="0.3">
      <c r="A2" s="308" t="s">
        <v>479</v>
      </c>
      <c r="B2" s="187"/>
      <c r="C2" s="650" t="str">
        <f>'ფორმა N1'!L2</f>
        <v>01/01/2019-31/12/2019</v>
      </c>
      <c r="D2" s="651"/>
    </row>
    <row r="3" spans="1:4" s="6" customFormat="1" x14ac:dyDescent="0.3">
      <c r="A3" s="308" t="s">
        <v>478</v>
      </c>
      <c r="B3" s="187"/>
      <c r="C3" s="84"/>
      <c r="D3" s="84"/>
    </row>
    <row r="4" spans="1:4" s="6" customFormat="1" x14ac:dyDescent="0.3">
      <c r="A4" s="59" t="s">
        <v>140</v>
      </c>
      <c r="B4" s="187"/>
      <c r="C4" s="84"/>
      <c r="D4" s="84"/>
    </row>
    <row r="5" spans="1:4" s="6" customFormat="1" x14ac:dyDescent="0.3">
      <c r="A5" s="59"/>
      <c r="B5" s="187"/>
      <c r="C5" s="84"/>
      <c r="D5" s="84"/>
    </row>
    <row r="6" spans="1:4" x14ac:dyDescent="0.3">
      <c r="A6" s="60" t="str">
        <f>'[1]ფორმა N2'!A4</f>
        <v>ანგარიშვალდებული პირის დასახელება:</v>
      </c>
      <c r="B6" s="60"/>
      <c r="C6" s="392"/>
      <c r="D6" s="392"/>
    </row>
    <row r="7" spans="1:4" x14ac:dyDescent="0.3">
      <c r="A7" s="188" t="str">
        <f>'ფორმა N1'!A5</f>
        <v>მპგ "მოძრაობა თავისუფალი საქართველოსთვის"</v>
      </c>
      <c r="B7" s="63"/>
      <c r="C7" s="393"/>
      <c r="D7" s="393"/>
    </row>
    <row r="8" spans="1:4" x14ac:dyDescent="0.3">
      <c r="A8" s="60"/>
      <c r="B8" s="60"/>
      <c r="C8" s="392"/>
      <c r="D8" s="392"/>
    </row>
    <row r="9" spans="1:4" s="6" customFormat="1" x14ac:dyDescent="0.3">
      <c r="A9" s="187"/>
      <c r="B9" s="187"/>
      <c r="C9" s="524"/>
      <c r="D9" s="524"/>
    </row>
    <row r="10" spans="1:4" s="6" customFormat="1" ht="30" x14ac:dyDescent="0.3">
      <c r="A10" s="71" t="s">
        <v>64</v>
      </c>
      <c r="B10" s="72" t="s">
        <v>11</v>
      </c>
      <c r="C10" s="66" t="s">
        <v>10</v>
      </c>
      <c r="D10" s="66" t="s">
        <v>9</v>
      </c>
    </row>
    <row r="11" spans="1:4" s="7" customFormat="1" x14ac:dyDescent="0.2">
      <c r="A11" s="189">
        <v>1</v>
      </c>
      <c r="B11" s="189" t="s">
        <v>57</v>
      </c>
      <c r="C11" s="560">
        <f>SUM(C12,C16,C56,C59,C60,C61,C78)</f>
        <v>429692.02999999997</v>
      </c>
      <c r="D11" s="560">
        <f>SUM(D12,D16,D56,D59,D60,D61,D67,D75,D76)</f>
        <v>430990.54000000004</v>
      </c>
    </row>
    <row r="12" spans="1:4" s="9" customFormat="1" ht="18" x14ac:dyDescent="0.2">
      <c r="A12" s="69">
        <v>1.1000000000000001</v>
      </c>
      <c r="B12" s="69" t="s">
        <v>58</v>
      </c>
      <c r="C12" s="424">
        <f>SUM(C13:C15)</f>
        <v>83302.31</v>
      </c>
      <c r="D12" s="424">
        <f>SUM(D13:D15)</f>
        <v>83227.31</v>
      </c>
    </row>
    <row r="13" spans="1:4" s="10" customFormat="1" x14ac:dyDescent="0.2">
      <c r="A13" s="70" t="s">
        <v>30</v>
      </c>
      <c r="B13" s="70" t="s">
        <v>59</v>
      </c>
      <c r="C13" s="561">
        <f>144025+3466-97030+75</f>
        <v>50536</v>
      </c>
      <c r="D13" s="561">
        <f>144025+3466-97030</f>
        <v>50461</v>
      </c>
    </row>
    <row r="14" spans="1:4" s="3" customFormat="1" x14ac:dyDescent="0.2">
      <c r="A14" s="70" t="s">
        <v>31</v>
      </c>
      <c r="B14" s="70" t="s">
        <v>0</v>
      </c>
      <c r="C14" s="562">
        <v>13816.31</v>
      </c>
      <c r="D14" s="562">
        <v>13816.31</v>
      </c>
    </row>
    <row r="15" spans="1:4" s="3" customFormat="1" x14ac:dyDescent="0.3">
      <c r="A15" s="311" t="s">
        <v>481</v>
      </c>
      <c r="B15" s="312" t="s">
        <v>482</v>
      </c>
      <c r="C15" s="561">
        <v>18950</v>
      </c>
      <c r="D15" s="561">
        <v>18950</v>
      </c>
    </row>
    <row r="16" spans="1:4" s="7" customFormat="1" x14ac:dyDescent="0.2">
      <c r="A16" s="69">
        <v>1.2</v>
      </c>
      <c r="B16" s="69" t="s">
        <v>60</v>
      </c>
      <c r="C16" s="424">
        <f>SUM(C17,C20,C32:C35,C38,C39,C46,C47,C48,C49,C50,C54,C55)</f>
        <v>342067.72</v>
      </c>
      <c r="D16" s="424">
        <f>SUM(D17,D20,D32,D33,D34,D35,D38,D39,D46:D50,D54,D55)</f>
        <v>327257.99</v>
      </c>
    </row>
    <row r="17" spans="1:4" s="3" customFormat="1" x14ac:dyDescent="0.2">
      <c r="A17" s="70" t="s">
        <v>32</v>
      </c>
      <c r="B17" s="70" t="s">
        <v>1</v>
      </c>
      <c r="C17" s="563">
        <f>SUM(C18:C19)</f>
        <v>80</v>
      </c>
      <c r="D17" s="563">
        <f>SUM(D18:D19)</f>
        <v>80</v>
      </c>
    </row>
    <row r="18" spans="1:4" s="3" customFormat="1" x14ac:dyDescent="0.2">
      <c r="A18" s="79" t="s">
        <v>98</v>
      </c>
      <c r="B18" s="79" t="s">
        <v>61</v>
      </c>
      <c r="C18" s="564">
        <v>80</v>
      </c>
      <c r="D18" s="565">
        <f>200-120</f>
        <v>80</v>
      </c>
    </row>
    <row r="19" spans="1:4" s="3" customFormat="1" x14ac:dyDescent="0.2">
      <c r="A19" s="79" t="s">
        <v>99</v>
      </c>
      <c r="B19" s="79" t="s">
        <v>62</v>
      </c>
      <c r="C19" s="564"/>
      <c r="D19" s="565"/>
    </row>
    <row r="20" spans="1:4" s="3" customFormat="1" x14ac:dyDescent="0.2">
      <c r="A20" s="70" t="s">
        <v>33</v>
      </c>
      <c r="B20" s="70" t="s">
        <v>2</v>
      </c>
      <c r="C20" s="563">
        <f>SUM(C21:C26,C31)</f>
        <v>31255.759999999998</v>
      </c>
      <c r="D20" s="563">
        <f>SUM(D21:D26,D31)</f>
        <v>30342.429999999997</v>
      </c>
    </row>
    <row r="21" spans="1:4" s="190" customFormat="1" ht="30" x14ac:dyDescent="0.2">
      <c r="A21" s="79" t="s">
        <v>12</v>
      </c>
      <c r="B21" s="79" t="s">
        <v>245</v>
      </c>
      <c r="C21" s="512">
        <v>1240.32</v>
      </c>
      <c r="D21" s="566">
        <f>1201.82+38.5</f>
        <v>1240.32</v>
      </c>
    </row>
    <row r="22" spans="1:4" s="190" customFormat="1" x14ac:dyDescent="0.2">
      <c r="A22" s="79" t="s">
        <v>13</v>
      </c>
      <c r="B22" s="79" t="s">
        <v>14</v>
      </c>
      <c r="C22" s="512"/>
      <c r="D22" s="567"/>
    </row>
    <row r="23" spans="1:4" s="190" customFormat="1" ht="30" x14ac:dyDescent="0.2">
      <c r="A23" s="79" t="s">
        <v>276</v>
      </c>
      <c r="B23" s="79" t="s">
        <v>22</v>
      </c>
      <c r="C23" s="512"/>
      <c r="D23" s="568"/>
    </row>
    <row r="24" spans="1:4" s="190" customFormat="1" ht="16.5" customHeight="1" x14ac:dyDescent="0.2">
      <c r="A24" s="79" t="s">
        <v>277</v>
      </c>
      <c r="B24" s="79" t="s">
        <v>15</v>
      </c>
      <c r="C24" s="512">
        <v>14015.75</v>
      </c>
      <c r="D24" s="512">
        <v>14024.8</v>
      </c>
    </row>
    <row r="25" spans="1:4" s="190" customFormat="1" ht="16.5" customHeight="1" x14ac:dyDescent="0.2">
      <c r="A25" s="79" t="s">
        <v>278</v>
      </c>
      <c r="B25" s="79" t="s">
        <v>16</v>
      </c>
      <c r="C25" s="512"/>
      <c r="D25" s="568"/>
    </row>
    <row r="26" spans="1:4" s="190" customFormat="1" ht="16.5" customHeight="1" x14ac:dyDescent="0.2">
      <c r="A26" s="79" t="s">
        <v>279</v>
      </c>
      <c r="B26" s="79" t="s">
        <v>17</v>
      </c>
      <c r="C26" s="569">
        <f>SUM(C27:C30)</f>
        <v>11813.169999999998</v>
      </c>
      <c r="D26" s="563">
        <f>SUM(D27:D30)</f>
        <v>10890.789999999999</v>
      </c>
    </row>
    <row r="27" spans="1:4" s="190" customFormat="1" ht="16.5" customHeight="1" x14ac:dyDescent="0.2">
      <c r="A27" s="191" t="s">
        <v>280</v>
      </c>
      <c r="B27" s="191" t="s">
        <v>18</v>
      </c>
      <c r="C27" s="512">
        <v>7308</v>
      </c>
      <c r="D27" s="512">
        <v>6760.44</v>
      </c>
    </row>
    <row r="28" spans="1:4" s="190" customFormat="1" ht="16.5" customHeight="1" x14ac:dyDescent="0.2">
      <c r="A28" s="191" t="s">
        <v>281</v>
      </c>
      <c r="B28" s="191" t="s">
        <v>19</v>
      </c>
      <c r="C28" s="512">
        <v>1173.05</v>
      </c>
      <c r="D28" s="512">
        <v>1055.9100000000001</v>
      </c>
    </row>
    <row r="29" spans="1:4" s="190" customFormat="1" ht="16.5" customHeight="1" x14ac:dyDescent="0.2">
      <c r="A29" s="191" t="s">
        <v>282</v>
      </c>
      <c r="B29" s="191" t="s">
        <v>20</v>
      </c>
      <c r="C29" s="512">
        <v>3332.12</v>
      </c>
      <c r="D29" s="512">
        <v>3074.44</v>
      </c>
    </row>
    <row r="30" spans="1:4" s="190" customFormat="1" ht="16.5" customHeight="1" x14ac:dyDescent="0.2">
      <c r="A30" s="191" t="s">
        <v>283</v>
      </c>
      <c r="B30" s="191" t="s">
        <v>23</v>
      </c>
      <c r="C30" s="512"/>
      <c r="D30" s="570"/>
    </row>
    <row r="31" spans="1:4" s="190" customFormat="1" ht="16.5" customHeight="1" x14ac:dyDescent="0.2">
      <c r="A31" s="79" t="s">
        <v>284</v>
      </c>
      <c r="B31" s="79" t="s">
        <v>21</v>
      </c>
      <c r="C31" s="512">
        <v>4186.5200000000004</v>
      </c>
      <c r="D31" s="512">
        <v>4186.5200000000004</v>
      </c>
    </row>
    <row r="32" spans="1:4" s="3" customFormat="1" ht="16.5" customHeight="1" x14ac:dyDescent="0.2">
      <c r="A32" s="70" t="s">
        <v>34</v>
      </c>
      <c r="B32" s="70" t="s">
        <v>3</v>
      </c>
      <c r="C32" s="564"/>
      <c r="D32" s="565"/>
    </row>
    <row r="33" spans="1:4" s="3" customFormat="1" ht="16.5" customHeight="1" x14ac:dyDescent="0.2">
      <c r="A33" s="70" t="s">
        <v>35</v>
      </c>
      <c r="B33" s="70" t="s">
        <v>4</v>
      </c>
      <c r="C33" s="564"/>
      <c r="D33" s="565"/>
    </row>
    <row r="34" spans="1:4" s="3" customFormat="1" ht="16.5" customHeight="1" x14ac:dyDescent="0.2">
      <c r="A34" s="70" t="s">
        <v>36</v>
      </c>
      <c r="B34" s="70" t="s">
        <v>5</v>
      </c>
      <c r="C34" s="564"/>
      <c r="D34" s="565"/>
    </row>
    <row r="35" spans="1:4" s="3" customFormat="1" x14ac:dyDescent="0.2">
      <c r="A35" s="70" t="s">
        <v>37</v>
      </c>
      <c r="B35" s="70" t="s">
        <v>63</v>
      </c>
      <c r="C35" s="563">
        <f>SUM(C36:C37)</f>
        <v>21778.21</v>
      </c>
      <c r="D35" s="563">
        <f>SUM(D36:D37)</f>
        <v>9752.2099999999991</v>
      </c>
    </row>
    <row r="36" spans="1:4" s="3" customFormat="1" ht="16.5" customHeight="1" x14ac:dyDescent="0.2">
      <c r="A36" s="79" t="s">
        <v>285</v>
      </c>
      <c r="B36" s="79" t="s">
        <v>56</v>
      </c>
      <c r="C36" s="564">
        <v>21778.21</v>
      </c>
      <c r="D36" s="565">
        <v>9752.2099999999991</v>
      </c>
    </row>
    <row r="37" spans="1:4" s="3" customFormat="1" ht="16.5" customHeight="1" x14ac:dyDescent="0.2">
      <c r="A37" s="79" t="s">
        <v>286</v>
      </c>
      <c r="B37" s="79" t="s">
        <v>55</v>
      </c>
      <c r="C37" s="564"/>
      <c r="D37" s="565"/>
    </row>
    <row r="38" spans="1:4" s="3" customFormat="1" ht="16.5" customHeight="1" x14ac:dyDescent="0.2">
      <c r="A38" s="70" t="s">
        <v>38</v>
      </c>
      <c r="B38" s="70" t="s">
        <v>49</v>
      </c>
      <c r="C38" s="564"/>
      <c r="D38" s="565"/>
    </row>
    <row r="39" spans="1:4" s="3" customFormat="1" ht="16.5" customHeight="1" x14ac:dyDescent="0.2">
      <c r="A39" s="70" t="s">
        <v>39</v>
      </c>
      <c r="B39" s="70" t="s">
        <v>386</v>
      </c>
      <c r="C39" s="563"/>
      <c r="D39" s="563">
        <f>SUM(D40:D45)</f>
        <v>0</v>
      </c>
    </row>
    <row r="40" spans="1:4" s="3" customFormat="1" ht="16.5" customHeight="1" x14ac:dyDescent="0.2">
      <c r="A40" s="16" t="s">
        <v>341</v>
      </c>
      <c r="B40" s="16" t="s">
        <v>345</v>
      </c>
      <c r="C40" s="564"/>
      <c r="D40" s="565"/>
    </row>
    <row r="41" spans="1:4" s="3" customFormat="1" ht="16.5" customHeight="1" x14ac:dyDescent="0.2">
      <c r="A41" s="16" t="s">
        <v>342</v>
      </c>
      <c r="B41" s="16" t="s">
        <v>346</v>
      </c>
      <c r="C41" s="564"/>
      <c r="D41" s="565"/>
    </row>
    <row r="42" spans="1:4" s="3" customFormat="1" ht="16.5" customHeight="1" x14ac:dyDescent="0.2">
      <c r="A42" s="16" t="s">
        <v>343</v>
      </c>
      <c r="B42" s="16" t="s">
        <v>349</v>
      </c>
      <c r="C42" s="564"/>
      <c r="D42" s="565"/>
    </row>
    <row r="43" spans="1:4" s="3" customFormat="1" ht="16.5" customHeight="1" x14ac:dyDescent="0.2">
      <c r="A43" s="16" t="s">
        <v>348</v>
      </c>
      <c r="B43" s="16" t="s">
        <v>350</v>
      </c>
      <c r="C43" s="564"/>
      <c r="D43" s="565"/>
    </row>
    <row r="44" spans="1:4" s="3" customFormat="1" ht="16.5" customHeight="1" x14ac:dyDescent="0.2">
      <c r="A44" s="16" t="s">
        <v>351</v>
      </c>
      <c r="B44" s="16" t="s">
        <v>461</v>
      </c>
      <c r="C44" s="564"/>
      <c r="D44" s="565"/>
    </row>
    <row r="45" spans="1:4" s="3" customFormat="1" ht="16.5" customHeight="1" x14ac:dyDescent="0.2">
      <c r="A45" s="16" t="s">
        <v>462</v>
      </c>
      <c r="B45" s="16" t="s">
        <v>347</v>
      </c>
      <c r="C45" s="564"/>
      <c r="D45" s="565"/>
    </row>
    <row r="46" spans="1:4" s="3" customFormat="1" ht="30" x14ac:dyDescent="0.2">
      <c r="A46" s="70" t="s">
        <v>40</v>
      </c>
      <c r="B46" s="70" t="s">
        <v>28</v>
      </c>
      <c r="C46" s="564"/>
      <c r="D46" s="565"/>
    </row>
    <row r="47" spans="1:4" s="3" customFormat="1" ht="16.5" customHeight="1" x14ac:dyDescent="0.2">
      <c r="A47" s="70" t="s">
        <v>41</v>
      </c>
      <c r="B47" s="70" t="s">
        <v>24</v>
      </c>
      <c r="C47" s="564"/>
      <c r="D47" s="565"/>
    </row>
    <row r="48" spans="1:4" s="3" customFormat="1" ht="16.5" customHeight="1" x14ac:dyDescent="0.2">
      <c r="A48" s="70" t="s">
        <v>42</v>
      </c>
      <c r="B48" s="70" t="s">
        <v>25</v>
      </c>
      <c r="C48" s="564">
        <v>3000</v>
      </c>
      <c r="D48" s="565">
        <v>3000</v>
      </c>
    </row>
    <row r="49" spans="1:4" s="3" customFormat="1" ht="16.5" customHeight="1" x14ac:dyDescent="0.2">
      <c r="A49" s="70" t="s">
        <v>43</v>
      </c>
      <c r="B49" s="70" t="s">
        <v>26</v>
      </c>
      <c r="C49" s="564"/>
      <c r="D49" s="565"/>
    </row>
    <row r="50" spans="1:4" s="3" customFormat="1" ht="16.5" customHeight="1" x14ac:dyDescent="0.2">
      <c r="A50" s="70" t="s">
        <v>44</v>
      </c>
      <c r="B50" s="70" t="s">
        <v>387</v>
      </c>
      <c r="C50" s="563">
        <f>SUM(C51:C53)</f>
        <v>285953.75</v>
      </c>
      <c r="D50" s="563">
        <f>SUM(D51:D53)</f>
        <v>284083.34999999998</v>
      </c>
    </row>
    <row r="51" spans="1:4" s="3" customFormat="1" ht="16.5" customHeight="1" x14ac:dyDescent="0.2">
      <c r="A51" s="79" t="s">
        <v>357</v>
      </c>
      <c r="B51" s="79" t="s">
        <v>360</v>
      </c>
      <c r="C51" s="571">
        <v>285953.75</v>
      </c>
      <c r="D51" s="571">
        <v>284083.34999999998</v>
      </c>
    </row>
    <row r="52" spans="1:4" s="3" customFormat="1" ht="16.5" customHeight="1" x14ac:dyDescent="0.2">
      <c r="A52" s="79" t="s">
        <v>358</v>
      </c>
      <c r="B52" s="79" t="s">
        <v>359</v>
      </c>
      <c r="C52" s="564"/>
      <c r="D52" s="565"/>
    </row>
    <row r="53" spans="1:4" s="3" customFormat="1" ht="16.5" customHeight="1" x14ac:dyDescent="0.2">
      <c r="A53" s="79" t="s">
        <v>361</v>
      </c>
      <c r="B53" s="79" t="s">
        <v>362</v>
      </c>
      <c r="C53" s="564"/>
      <c r="D53" s="565"/>
    </row>
    <row r="54" spans="1:4" s="3" customFormat="1" x14ac:dyDescent="0.2">
      <c r="A54" s="70" t="s">
        <v>45</v>
      </c>
      <c r="B54" s="70" t="s">
        <v>29</v>
      </c>
      <c r="C54" s="564"/>
      <c r="D54" s="565"/>
    </row>
    <row r="55" spans="1:4" s="3" customFormat="1" ht="16.5" customHeight="1" x14ac:dyDescent="0.2">
      <c r="A55" s="70" t="s">
        <v>46</v>
      </c>
      <c r="B55" s="70" t="s">
        <v>6</v>
      </c>
      <c r="C55" s="564"/>
      <c r="D55" s="565"/>
    </row>
    <row r="56" spans="1:4" s="3" customFormat="1" ht="30" x14ac:dyDescent="0.2">
      <c r="A56" s="69">
        <v>1.3</v>
      </c>
      <c r="B56" s="69" t="s">
        <v>392</v>
      </c>
      <c r="C56" s="424"/>
      <c r="D56" s="424">
        <f>SUM(D57:D58)</f>
        <v>0</v>
      </c>
    </row>
    <row r="57" spans="1:4" s="3" customFormat="1" x14ac:dyDescent="0.2">
      <c r="A57" s="70" t="s">
        <v>50</v>
      </c>
      <c r="B57" s="70" t="s">
        <v>48</v>
      </c>
      <c r="C57" s="564"/>
      <c r="D57" s="565"/>
    </row>
    <row r="58" spans="1:4" s="3" customFormat="1" ht="16.5" customHeight="1" x14ac:dyDescent="0.2">
      <c r="A58" s="70" t="s">
        <v>51</v>
      </c>
      <c r="B58" s="70" t="s">
        <v>47</v>
      </c>
      <c r="C58" s="564"/>
      <c r="D58" s="565"/>
    </row>
    <row r="59" spans="1:4" s="3" customFormat="1" x14ac:dyDescent="0.2">
      <c r="A59" s="69">
        <v>1.4</v>
      </c>
      <c r="B59" s="69" t="s">
        <v>394</v>
      </c>
      <c r="C59" s="564"/>
      <c r="D59" s="565"/>
    </row>
    <row r="60" spans="1:4" s="190" customFormat="1" x14ac:dyDescent="0.2">
      <c r="A60" s="69">
        <v>1.5</v>
      </c>
      <c r="B60" s="69" t="s">
        <v>7</v>
      </c>
      <c r="C60" s="512"/>
      <c r="D60" s="568"/>
    </row>
    <row r="61" spans="1:4" s="190" customFormat="1" x14ac:dyDescent="0.3">
      <c r="A61" s="69">
        <v>1.6</v>
      </c>
      <c r="B61" s="38" t="s">
        <v>8</v>
      </c>
      <c r="C61" s="424">
        <f>SUM(C62:C72)</f>
        <v>4322</v>
      </c>
      <c r="D61" s="539">
        <f>SUM(D62:D66)</f>
        <v>8122.15</v>
      </c>
    </row>
    <row r="62" spans="1:4" s="190" customFormat="1" x14ac:dyDescent="0.2">
      <c r="A62" s="70" t="s">
        <v>292</v>
      </c>
      <c r="B62" s="39" t="s">
        <v>52</v>
      </c>
      <c r="C62" s="512"/>
      <c r="D62" s="568"/>
    </row>
    <row r="63" spans="1:4" s="190" customFormat="1" ht="30" x14ac:dyDescent="0.2">
      <c r="A63" s="70" t="s">
        <v>293</v>
      </c>
      <c r="B63" s="39" t="s">
        <v>54</v>
      </c>
      <c r="C63" s="512"/>
      <c r="D63" s="568"/>
    </row>
    <row r="64" spans="1:4" s="190" customFormat="1" x14ac:dyDescent="0.2">
      <c r="A64" s="70" t="s">
        <v>294</v>
      </c>
      <c r="B64" s="39" t="s">
        <v>53</v>
      </c>
      <c r="C64" s="568"/>
      <c r="D64" s="568"/>
    </row>
    <row r="65" spans="1:4" s="190" customFormat="1" x14ac:dyDescent="0.2">
      <c r="A65" s="70" t="s">
        <v>295</v>
      </c>
      <c r="B65" s="39" t="s">
        <v>27</v>
      </c>
      <c r="C65" s="559">
        <v>4322</v>
      </c>
      <c r="D65" s="559">
        <v>8122.15</v>
      </c>
    </row>
    <row r="66" spans="1:4" s="190" customFormat="1" x14ac:dyDescent="0.2">
      <c r="A66" s="70" t="s">
        <v>323</v>
      </c>
      <c r="B66" s="39" t="s">
        <v>324</v>
      </c>
      <c r="C66" s="512"/>
      <c r="D66" s="568"/>
    </row>
    <row r="67" spans="1:4" x14ac:dyDescent="0.3">
      <c r="A67" s="189">
        <v>2</v>
      </c>
      <c r="B67" s="189" t="s">
        <v>388</v>
      </c>
      <c r="C67" s="572"/>
      <c r="D67" s="573">
        <f>SUM(D68:D74)</f>
        <v>12383.09</v>
      </c>
    </row>
    <row r="68" spans="1:4" x14ac:dyDescent="0.3">
      <c r="A68" s="80">
        <v>2.1</v>
      </c>
      <c r="B68" s="192" t="s">
        <v>100</v>
      </c>
      <c r="C68" s="574"/>
      <c r="D68" s="575"/>
    </row>
    <row r="69" spans="1:4" x14ac:dyDescent="0.3">
      <c r="A69" s="80">
        <v>2.2000000000000002</v>
      </c>
      <c r="B69" s="192" t="s">
        <v>389</v>
      </c>
      <c r="C69" s="574"/>
      <c r="D69" s="575"/>
    </row>
    <row r="70" spans="1:4" x14ac:dyDescent="0.3">
      <c r="A70" s="80">
        <v>2.2999999999999998</v>
      </c>
      <c r="B70" s="192" t="s">
        <v>104</v>
      </c>
      <c r="C70" s="452"/>
      <c r="D70" s="453"/>
    </row>
    <row r="71" spans="1:4" x14ac:dyDescent="0.3">
      <c r="A71" s="80">
        <v>2.4</v>
      </c>
      <c r="B71" s="192" t="s">
        <v>103</v>
      </c>
      <c r="C71" s="452"/>
      <c r="D71" s="453"/>
    </row>
    <row r="72" spans="1:4" x14ac:dyDescent="0.3">
      <c r="A72" s="80">
        <v>2.5</v>
      </c>
      <c r="B72" s="192" t="s">
        <v>390</v>
      </c>
      <c r="C72" s="452"/>
      <c r="D72" s="453"/>
    </row>
    <row r="73" spans="1:4" x14ac:dyDescent="0.3">
      <c r="A73" s="80">
        <v>2.6</v>
      </c>
      <c r="B73" s="192" t="s">
        <v>101</v>
      </c>
      <c r="C73" s="452"/>
      <c r="D73" s="453">
        <f>5223.77-38.5</f>
        <v>5185.2700000000004</v>
      </c>
    </row>
    <row r="74" spans="1:4" x14ac:dyDescent="0.3">
      <c r="A74" s="80">
        <v>2.7</v>
      </c>
      <c r="B74" s="192" t="s">
        <v>102</v>
      </c>
      <c r="C74" s="454"/>
      <c r="D74" s="453">
        <v>7197.82</v>
      </c>
    </row>
    <row r="75" spans="1:4" x14ac:dyDescent="0.3">
      <c r="A75" s="189">
        <v>3</v>
      </c>
      <c r="B75" s="189" t="s">
        <v>416</v>
      </c>
      <c r="C75" s="451"/>
      <c r="D75" s="453"/>
    </row>
    <row r="76" spans="1:4" x14ac:dyDescent="0.3">
      <c r="A76" s="189">
        <v>4</v>
      </c>
      <c r="B76" s="189" t="s">
        <v>247</v>
      </c>
      <c r="C76" s="451"/>
      <c r="D76" s="451">
        <f>SUM(D77:D78)</f>
        <v>0</v>
      </c>
    </row>
    <row r="77" spans="1:4" x14ac:dyDescent="0.3">
      <c r="A77" s="80">
        <v>4.0999999999999996</v>
      </c>
      <c r="B77" s="80" t="s">
        <v>248</v>
      </c>
      <c r="C77" s="452"/>
      <c r="D77" s="455"/>
    </row>
    <row r="78" spans="1:4" x14ac:dyDescent="0.3">
      <c r="A78" s="80">
        <v>4.2</v>
      </c>
      <c r="B78" s="80" t="s">
        <v>249</v>
      </c>
      <c r="C78" s="454"/>
      <c r="D78" s="455"/>
    </row>
    <row r="79" spans="1:4" x14ac:dyDescent="0.3">
      <c r="A79" s="189">
        <v>5</v>
      </c>
      <c r="B79" s="189" t="s">
        <v>274</v>
      </c>
      <c r="C79" s="394"/>
      <c r="D79" s="454"/>
    </row>
    <row r="80" spans="1:4" x14ac:dyDescent="0.3">
      <c r="B80" s="37"/>
    </row>
    <row r="81" spans="1:4" x14ac:dyDescent="0.3">
      <c r="A81" s="652" t="s">
        <v>463</v>
      </c>
      <c r="B81" s="652"/>
      <c r="C81" s="652"/>
      <c r="D81" s="652"/>
    </row>
    <row r="82" spans="1:4" x14ac:dyDescent="0.3">
      <c r="B82" s="37"/>
    </row>
    <row r="83" spans="1:4" s="20" customFormat="1" ht="12.75" x14ac:dyDescent="0.2">
      <c r="C83" s="395"/>
      <c r="D83" s="395"/>
    </row>
    <row r="84" spans="1:4" x14ac:dyDescent="0.3">
      <c r="A84" s="52" t="s">
        <v>107</v>
      </c>
    </row>
    <row r="86" spans="1:4" x14ac:dyDescent="0.3">
      <c r="D86" s="396"/>
    </row>
    <row r="87" spans="1:4" x14ac:dyDescent="0.3">
      <c r="A87"/>
      <c r="B87" s="52" t="s">
        <v>413</v>
      </c>
      <c r="D87" s="396"/>
    </row>
    <row r="88" spans="1:4" x14ac:dyDescent="0.3">
      <c r="A88"/>
      <c r="B88" s="2" t="s">
        <v>414</v>
      </c>
      <c r="D88" s="396"/>
    </row>
    <row r="89" spans="1:4" customFormat="1" ht="12.75" x14ac:dyDescent="0.2">
      <c r="B89" s="50" t="s">
        <v>139</v>
      </c>
      <c r="C89" s="397"/>
      <c r="D89" s="397"/>
    </row>
    <row r="90" spans="1:4" s="20" customFormat="1" ht="12.75" x14ac:dyDescent="0.2">
      <c r="C90" s="395"/>
      <c r="D90" s="395"/>
    </row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36"/>
  <sheetViews>
    <sheetView showGridLines="0" view="pageBreakPreview" topLeftCell="A4" zoomScale="80" zoomScaleNormal="100" zoomScaleSheetLayoutView="80" workbookViewId="0">
      <selection activeCell="H22" sqref="H22"/>
    </sheetView>
  </sheetViews>
  <sheetFormatPr defaultRowHeight="15" x14ac:dyDescent="0.3"/>
  <cols>
    <col min="1" max="1" width="13" style="2" customWidth="1"/>
    <col min="2" max="2" width="88" style="2" customWidth="1"/>
    <col min="3" max="4" width="13.5703125" style="2" customWidth="1"/>
    <col min="5" max="16384" width="9.140625" style="2"/>
  </cols>
  <sheetData>
    <row r="1" spans="1:4" s="6" customFormat="1" x14ac:dyDescent="0.3">
      <c r="A1" s="57" t="s">
        <v>313</v>
      </c>
      <c r="B1" s="60"/>
      <c r="C1" s="646" t="s">
        <v>109</v>
      </c>
      <c r="D1" s="646"/>
    </row>
    <row r="2" spans="1:4" s="6" customFormat="1" x14ac:dyDescent="0.3">
      <c r="A2" s="57" t="s">
        <v>314</v>
      </c>
      <c r="B2" s="60"/>
      <c r="C2" s="643" t="str">
        <f>'ფორმა N1'!L2</f>
        <v>01/01/2019-31/12/2019</v>
      </c>
      <c r="D2" s="643"/>
    </row>
    <row r="3" spans="1:4" s="6" customFormat="1" x14ac:dyDescent="0.3">
      <c r="A3" s="59" t="s">
        <v>140</v>
      </c>
      <c r="B3" s="57"/>
      <c r="C3" s="127"/>
      <c r="D3" s="127"/>
    </row>
    <row r="4" spans="1:4" s="6" customFormat="1" x14ac:dyDescent="0.3">
      <c r="A4" s="59"/>
      <c r="B4" s="59"/>
      <c r="C4" s="127"/>
      <c r="D4" s="127"/>
    </row>
    <row r="5" spans="1:4" x14ac:dyDescent="0.3">
      <c r="A5" s="60" t="str">
        <f>'ფორმა N2'!A4</f>
        <v>ანგარიშვალდებული პირის დასახელება:</v>
      </c>
      <c r="B5" s="60"/>
      <c r="C5" s="59"/>
      <c r="D5" s="59"/>
    </row>
    <row r="6" spans="1:4" x14ac:dyDescent="0.3">
      <c r="A6" s="352" t="str">
        <f>'ფორმა N1'!A5</f>
        <v>მპგ "მოძრაობა თავისუფალი საქართველოსთვის"</v>
      </c>
      <c r="B6" s="63"/>
      <c r="C6" s="64"/>
      <c r="D6" s="64"/>
    </row>
    <row r="7" spans="1:4" x14ac:dyDescent="0.3">
      <c r="A7" s="60"/>
      <c r="B7" s="60"/>
      <c r="C7" s="59"/>
      <c r="D7" s="59"/>
    </row>
    <row r="8" spans="1:4" s="6" customFormat="1" x14ac:dyDescent="0.3">
      <c r="A8" s="126"/>
      <c r="B8" s="126"/>
      <c r="C8" s="61"/>
      <c r="D8" s="61"/>
    </row>
    <row r="9" spans="1:4" s="6" customFormat="1" ht="30" x14ac:dyDescent="0.3">
      <c r="A9" s="71" t="s">
        <v>64</v>
      </c>
      <c r="B9" s="71" t="s">
        <v>319</v>
      </c>
      <c r="C9" s="62" t="s">
        <v>10</v>
      </c>
      <c r="D9" s="62" t="s">
        <v>9</v>
      </c>
    </row>
    <row r="10" spans="1:4" s="9" customFormat="1" ht="15.75" customHeight="1" x14ac:dyDescent="0.2">
      <c r="A10" s="80" t="s">
        <v>315</v>
      </c>
      <c r="B10" s="356" t="s">
        <v>945</v>
      </c>
      <c r="C10" s="576">
        <v>750</v>
      </c>
      <c r="D10" s="372">
        <v>750</v>
      </c>
    </row>
    <row r="11" spans="1:4" s="10" customFormat="1" ht="15.75" customHeight="1" x14ac:dyDescent="0.2">
      <c r="A11" s="80" t="s">
        <v>316</v>
      </c>
      <c r="B11" s="356" t="s">
        <v>918</v>
      </c>
      <c r="C11" s="459">
        <v>0</v>
      </c>
      <c r="D11" s="372">
        <f>1600+200</f>
        <v>1800</v>
      </c>
    </row>
    <row r="12" spans="1:4" s="10" customFormat="1" ht="15.75" customHeight="1" x14ac:dyDescent="0.2">
      <c r="A12" s="80" t="s">
        <v>947</v>
      </c>
      <c r="B12" s="480" t="s">
        <v>946</v>
      </c>
      <c r="C12" s="531">
        <f>2765+717.7+89.45</f>
        <v>3572.1499999999996</v>
      </c>
      <c r="D12" s="531">
        <f>2765+717.7+89.45</f>
        <v>3572.1499999999996</v>
      </c>
    </row>
    <row r="13" spans="1:4" s="10" customFormat="1" ht="15.75" customHeight="1" x14ac:dyDescent="0.2">
      <c r="A13" s="80" t="s">
        <v>1084</v>
      </c>
      <c r="B13" s="403" t="s">
        <v>951</v>
      </c>
      <c r="C13" s="459">
        <v>0</v>
      </c>
      <c r="D13" s="459">
        <v>2000</v>
      </c>
    </row>
    <row r="14" spans="1:4" s="10" customFormat="1" ht="15.75" customHeight="1" x14ac:dyDescent="0.2">
      <c r="A14" s="69" t="s">
        <v>273</v>
      </c>
      <c r="B14" s="69"/>
      <c r="C14" s="4"/>
      <c r="D14" s="4"/>
    </row>
    <row r="15" spans="1:4" s="10" customFormat="1" ht="15.75" customHeight="1" x14ac:dyDescent="0.2">
      <c r="A15" s="80" t="s">
        <v>317</v>
      </c>
      <c r="B15" s="69"/>
      <c r="C15" s="4"/>
      <c r="D15" s="4"/>
    </row>
    <row r="16" spans="1:4" s="10" customFormat="1" ht="15.75" customHeight="1" x14ac:dyDescent="0.2">
      <c r="A16" s="80" t="s">
        <v>318</v>
      </c>
      <c r="B16" s="69"/>
      <c r="C16" s="4"/>
      <c r="D16" s="4"/>
    </row>
    <row r="17" spans="1:4" s="10" customFormat="1" ht="15.75" customHeight="1" x14ac:dyDescent="0.2">
      <c r="A17" s="69" t="s">
        <v>273</v>
      </c>
      <c r="B17" s="69"/>
      <c r="C17" s="4"/>
      <c r="D17" s="4"/>
    </row>
    <row r="18" spans="1:4" s="10" customFormat="1" ht="15.75" customHeight="1" x14ac:dyDescent="0.2">
      <c r="A18" s="69" t="s">
        <v>273</v>
      </c>
      <c r="B18" s="69"/>
      <c r="C18" s="4"/>
      <c r="D18" s="4"/>
    </row>
    <row r="19" spans="1:4" s="10" customFormat="1" ht="15.75" customHeight="1" x14ac:dyDescent="0.2">
      <c r="A19" s="69" t="s">
        <v>273</v>
      </c>
      <c r="B19" s="69"/>
      <c r="C19" s="4"/>
      <c r="D19" s="4"/>
    </row>
    <row r="20" spans="1:4" s="10" customFormat="1" ht="15.75" customHeight="1" x14ac:dyDescent="0.2">
      <c r="A20" s="69" t="s">
        <v>273</v>
      </c>
      <c r="B20" s="69"/>
      <c r="C20" s="4"/>
      <c r="D20" s="4"/>
    </row>
    <row r="21" spans="1:4" s="10" customFormat="1" ht="15.75" customHeight="1" x14ac:dyDescent="0.2">
      <c r="A21" s="69" t="s">
        <v>273</v>
      </c>
      <c r="B21" s="69"/>
      <c r="C21" s="4"/>
      <c r="D21" s="4"/>
    </row>
    <row r="22" spans="1:4" ht="15.75" customHeight="1" x14ac:dyDescent="0.3">
      <c r="A22" s="81"/>
      <c r="B22" s="81" t="s">
        <v>322</v>
      </c>
      <c r="C22" s="68">
        <f>SUM(C10:C21)</f>
        <v>4322.1499999999996</v>
      </c>
      <c r="D22" s="68">
        <f>SUM(D10:D21)</f>
        <v>8122.15</v>
      </c>
    </row>
    <row r="23" spans="1:4" x14ac:dyDescent="0.3">
      <c r="A23" s="37"/>
      <c r="B23" s="37"/>
    </row>
    <row r="24" spans="1:4" x14ac:dyDescent="0.3">
      <c r="A24" s="201" t="s">
        <v>407</v>
      </c>
    </row>
    <row r="25" spans="1:4" x14ac:dyDescent="0.3">
      <c r="A25" s="2" t="s">
        <v>408</v>
      </c>
    </row>
    <row r="26" spans="1:4" x14ac:dyDescent="0.3">
      <c r="A26" s="166" t="s">
        <v>409</v>
      </c>
    </row>
    <row r="27" spans="1:4" x14ac:dyDescent="0.3">
      <c r="A27" s="166"/>
    </row>
    <row r="28" spans="1:4" x14ac:dyDescent="0.3">
      <c r="A28" s="166" t="s">
        <v>337</v>
      </c>
    </row>
    <row r="29" spans="1:4" s="20" customFormat="1" ht="12.75" x14ac:dyDescent="0.2"/>
    <row r="30" spans="1:4" x14ac:dyDescent="0.3">
      <c r="A30" s="52" t="s">
        <v>107</v>
      </c>
    </row>
    <row r="32" spans="1:4" x14ac:dyDescent="0.3">
      <c r="D32" s="12"/>
    </row>
    <row r="33" spans="1:4" x14ac:dyDescent="0.3">
      <c r="A33" s="52"/>
      <c r="B33" s="52" t="s">
        <v>266</v>
      </c>
      <c r="D33" s="12"/>
    </row>
    <row r="34" spans="1:4" x14ac:dyDescent="0.3">
      <c r="B34" s="2" t="s">
        <v>265</v>
      </c>
      <c r="D34" s="12"/>
    </row>
    <row r="35" spans="1:4" customFormat="1" ht="12.75" x14ac:dyDescent="0.2">
      <c r="A35" s="50"/>
      <c r="B35" s="50" t="s">
        <v>139</v>
      </c>
    </row>
    <row r="36" spans="1:4" s="20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fitToHeight="0" orientation="portrait" r:id="rId1"/>
  <headerFooter alignWithMargins="0"/>
  <ignoredErrors>
    <ignoredError sqref="C12:D1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5"/>
  <sheetViews>
    <sheetView view="pageBreakPreview" zoomScale="80" zoomScaleNormal="100" zoomScaleSheetLayoutView="80" workbookViewId="0">
      <selection activeCell="K53" sqref="K52:K53"/>
    </sheetView>
  </sheetViews>
  <sheetFormatPr defaultRowHeight="15" x14ac:dyDescent="0.3"/>
  <cols>
    <col min="1" max="1" width="6.140625" style="427" customWidth="1"/>
    <col min="2" max="2" width="17" style="433" customWidth="1"/>
    <col min="3" max="3" width="25.140625" style="427" customWidth="1"/>
    <col min="4" max="4" width="17" style="432" customWidth="1"/>
    <col min="5" max="5" width="40" style="427" customWidth="1"/>
    <col min="6" max="6" width="14.7109375" style="549" customWidth="1"/>
    <col min="7" max="8" width="15.5703125" style="433" customWidth="1"/>
    <col min="9" max="9" width="20" style="519" customWidth="1"/>
    <col min="10" max="16384" width="9.140625" style="427"/>
  </cols>
  <sheetData>
    <row r="1" spans="1:9" x14ac:dyDescent="0.3">
      <c r="A1" s="359" t="s">
        <v>391</v>
      </c>
      <c r="B1" s="535"/>
      <c r="C1" s="98"/>
      <c r="D1" s="375"/>
      <c r="E1" s="98"/>
      <c r="F1" s="541"/>
      <c r="G1" s="534"/>
      <c r="H1" s="534"/>
      <c r="I1" s="434" t="s">
        <v>109</v>
      </c>
    </row>
    <row r="2" spans="1:9" x14ac:dyDescent="0.3">
      <c r="A2" s="47" t="s">
        <v>140</v>
      </c>
      <c r="B2" s="535"/>
      <c r="C2" s="98"/>
      <c r="D2" s="375"/>
      <c r="E2" s="98"/>
      <c r="F2" s="541"/>
      <c r="G2" s="534"/>
      <c r="H2" s="534"/>
      <c r="I2" s="556" t="str">
        <f>'ფორმა N1'!L2</f>
        <v>01/01/2019-31/12/2019</v>
      </c>
    </row>
    <row r="3" spans="1:9" x14ac:dyDescent="0.3">
      <c r="A3" s="47"/>
      <c r="B3" s="535"/>
      <c r="C3" s="359"/>
      <c r="D3" s="520"/>
      <c r="E3" s="359"/>
      <c r="F3" s="542"/>
      <c r="G3" s="534"/>
      <c r="H3" s="534"/>
      <c r="I3" s="557"/>
    </row>
    <row r="4" spans="1:9" x14ac:dyDescent="0.3">
      <c r="A4" s="98" t="str">
        <f>'ფორმა N2'!A4</f>
        <v>ანგარიშვალდებული პირის დასახელება:</v>
      </c>
      <c r="B4" s="627"/>
      <c r="C4" s="98"/>
      <c r="D4" s="375"/>
      <c r="E4" s="98"/>
      <c r="F4" s="541"/>
      <c r="G4" s="535"/>
      <c r="H4" s="535"/>
      <c r="I4" s="517"/>
    </row>
    <row r="5" spans="1:9" x14ac:dyDescent="0.3">
      <c r="A5" s="375" t="str">
        <f>'ფორმა N1'!A5</f>
        <v>მპგ "მოძრაობა თავისუფალი საქართველოსთვის"</v>
      </c>
      <c r="B5" s="627"/>
      <c r="C5" s="98"/>
      <c r="D5" s="375"/>
      <c r="E5" s="98"/>
      <c r="F5" s="541"/>
      <c r="G5" s="535"/>
      <c r="H5" s="535"/>
      <c r="I5" s="517"/>
    </row>
    <row r="6" spans="1:9" x14ac:dyDescent="0.3">
      <c r="A6" s="98"/>
      <c r="B6" s="627"/>
      <c r="C6" s="98"/>
      <c r="D6" s="375"/>
      <c r="E6" s="98"/>
      <c r="F6" s="541"/>
      <c r="G6" s="535"/>
      <c r="H6" s="535"/>
      <c r="I6" s="517"/>
    </row>
    <row r="7" spans="1:9" x14ac:dyDescent="0.3">
      <c r="A7" s="554"/>
      <c r="B7" s="611"/>
      <c r="C7" s="554"/>
      <c r="D7" s="521"/>
      <c r="E7" s="554"/>
      <c r="F7" s="554"/>
      <c r="G7" s="376"/>
      <c r="H7" s="376"/>
      <c r="I7" s="434"/>
    </row>
    <row r="8" spans="1:9" ht="75" x14ac:dyDescent="0.3">
      <c r="A8" s="363" t="s">
        <v>64</v>
      </c>
      <c r="B8" s="560" t="s">
        <v>326</v>
      </c>
      <c r="C8" s="424" t="s">
        <v>327</v>
      </c>
      <c r="D8" s="362" t="s">
        <v>227</v>
      </c>
      <c r="E8" s="363" t="s">
        <v>331</v>
      </c>
      <c r="F8" s="363" t="s">
        <v>335</v>
      </c>
      <c r="G8" s="424" t="s">
        <v>10</v>
      </c>
      <c r="H8" s="424" t="s">
        <v>9</v>
      </c>
      <c r="I8" s="445" t="s">
        <v>376</v>
      </c>
    </row>
    <row r="9" spans="1:9" ht="18" customHeight="1" x14ac:dyDescent="0.3">
      <c r="A9" s="80">
        <v>1</v>
      </c>
      <c r="B9" s="428" t="s">
        <v>1207</v>
      </c>
      <c r="C9" s="428" t="s">
        <v>1340</v>
      </c>
      <c r="D9" s="381" t="s">
        <v>1173</v>
      </c>
      <c r="E9" s="382" t="s">
        <v>672</v>
      </c>
      <c r="F9" s="543" t="s">
        <v>334</v>
      </c>
      <c r="G9" s="580">
        <v>100</v>
      </c>
      <c r="H9" s="581">
        <v>100</v>
      </c>
      <c r="I9" s="550">
        <v>20</v>
      </c>
    </row>
    <row r="10" spans="1:9" ht="18" customHeight="1" x14ac:dyDescent="0.3">
      <c r="A10" s="80">
        <v>2</v>
      </c>
      <c r="B10" s="628" t="s">
        <v>516</v>
      </c>
      <c r="C10" s="428" t="s">
        <v>754</v>
      </c>
      <c r="D10" s="503" t="s">
        <v>963</v>
      </c>
      <c r="E10" s="382" t="s">
        <v>631</v>
      </c>
      <c r="F10" s="543" t="s">
        <v>334</v>
      </c>
      <c r="G10" s="551">
        <v>500</v>
      </c>
      <c r="H10" s="536">
        <v>500</v>
      </c>
      <c r="I10" s="518">
        <v>98</v>
      </c>
    </row>
    <row r="11" spans="1:9" ht="18" customHeight="1" x14ac:dyDescent="0.3">
      <c r="A11" s="80">
        <v>3</v>
      </c>
      <c r="B11" s="628" t="s">
        <v>516</v>
      </c>
      <c r="C11" s="428" t="s">
        <v>754</v>
      </c>
      <c r="D11" s="503" t="s">
        <v>963</v>
      </c>
      <c r="E11" s="382" t="s">
        <v>631</v>
      </c>
      <c r="F11" s="543" t="s">
        <v>334</v>
      </c>
      <c r="G11" s="551">
        <v>500</v>
      </c>
      <c r="H11" s="536">
        <v>500</v>
      </c>
      <c r="I11" s="518">
        <v>98</v>
      </c>
    </row>
    <row r="12" spans="1:9" ht="18" customHeight="1" x14ac:dyDescent="0.3">
      <c r="A12" s="80">
        <v>4</v>
      </c>
      <c r="B12" s="628" t="s">
        <v>516</v>
      </c>
      <c r="C12" s="428" t="s">
        <v>754</v>
      </c>
      <c r="D12" s="503" t="s">
        <v>963</v>
      </c>
      <c r="E12" s="382" t="s">
        <v>631</v>
      </c>
      <c r="F12" s="543" t="s">
        <v>334</v>
      </c>
      <c r="G12" s="551">
        <v>500</v>
      </c>
      <c r="H12" s="536">
        <v>500</v>
      </c>
      <c r="I12" s="518">
        <v>98</v>
      </c>
    </row>
    <row r="13" spans="1:9" ht="18" customHeight="1" x14ac:dyDescent="0.3">
      <c r="A13" s="80">
        <v>5</v>
      </c>
      <c r="B13" s="628" t="s">
        <v>516</v>
      </c>
      <c r="C13" s="428" t="s">
        <v>754</v>
      </c>
      <c r="D13" s="503" t="s">
        <v>963</v>
      </c>
      <c r="E13" s="382" t="s">
        <v>631</v>
      </c>
      <c r="F13" s="543" t="s">
        <v>334</v>
      </c>
      <c r="G13" s="551">
        <v>500</v>
      </c>
      <c r="H13" s="536">
        <v>500</v>
      </c>
      <c r="I13" s="518">
        <v>98</v>
      </c>
    </row>
    <row r="14" spans="1:9" ht="18" customHeight="1" x14ac:dyDescent="0.3">
      <c r="A14" s="80">
        <v>6</v>
      </c>
      <c r="B14" s="628" t="s">
        <v>516</v>
      </c>
      <c r="C14" s="428" t="s">
        <v>754</v>
      </c>
      <c r="D14" s="503" t="s">
        <v>963</v>
      </c>
      <c r="E14" s="382" t="s">
        <v>631</v>
      </c>
      <c r="F14" s="543" t="s">
        <v>334</v>
      </c>
      <c r="G14" s="551">
        <v>500</v>
      </c>
      <c r="H14" s="536">
        <v>500</v>
      </c>
      <c r="I14" s="518">
        <v>98</v>
      </c>
    </row>
    <row r="15" spans="1:9" ht="18" customHeight="1" x14ac:dyDescent="0.3">
      <c r="A15" s="80">
        <v>7</v>
      </c>
      <c r="B15" s="384" t="s">
        <v>1180</v>
      </c>
      <c r="C15" s="384" t="s">
        <v>642</v>
      </c>
      <c r="D15" s="383" t="s">
        <v>626</v>
      </c>
      <c r="E15" s="382" t="s">
        <v>631</v>
      </c>
      <c r="F15" s="543" t="s">
        <v>334</v>
      </c>
      <c r="G15" s="551">
        <v>750</v>
      </c>
      <c r="H15" s="536">
        <v>750</v>
      </c>
      <c r="I15" s="518">
        <v>150</v>
      </c>
    </row>
    <row r="16" spans="1:9" ht="18" customHeight="1" x14ac:dyDescent="0.3">
      <c r="A16" s="80">
        <v>8</v>
      </c>
      <c r="B16" s="384" t="s">
        <v>1180</v>
      </c>
      <c r="C16" s="428" t="s">
        <v>642</v>
      </c>
      <c r="D16" s="383" t="s">
        <v>626</v>
      </c>
      <c r="E16" s="382" t="s">
        <v>631</v>
      </c>
      <c r="F16" s="543" t="s">
        <v>334</v>
      </c>
      <c r="G16" s="551">
        <v>750</v>
      </c>
      <c r="H16" s="536">
        <v>750</v>
      </c>
      <c r="I16" s="518">
        <v>150</v>
      </c>
    </row>
    <row r="17" spans="1:9" ht="18" customHeight="1" x14ac:dyDescent="0.3">
      <c r="A17" s="80">
        <v>9</v>
      </c>
      <c r="B17" s="384" t="s">
        <v>1180</v>
      </c>
      <c r="C17" s="428" t="s">
        <v>642</v>
      </c>
      <c r="D17" s="383" t="s">
        <v>626</v>
      </c>
      <c r="E17" s="382" t="s">
        <v>631</v>
      </c>
      <c r="F17" s="543" t="s">
        <v>334</v>
      </c>
      <c r="G17" s="551">
        <v>750</v>
      </c>
      <c r="H17" s="536">
        <v>750</v>
      </c>
      <c r="I17" s="518">
        <v>150</v>
      </c>
    </row>
    <row r="18" spans="1:9" ht="18" customHeight="1" x14ac:dyDescent="0.3">
      <c r="A18" s="80">
        <v>10</v>
      </c>
      <c r="B18" s="384" t="s">
        <v>1180</v>
      </c>
      <c r="C18" s="428" t="s">
        <v>642</v>
      </c>
      <c r="D18" s="383" t="s">
        <v>626</v>
      </c>
      <c r="E18" s="382" t="s">
        <v>631</v>
      </c>
      <c r="F18" s="543" t="s">
        <v>334</v>
      </c>
      <c r="G18" s="551">
        <v>750</v>
      </c>
      <c r="H18" s="536">
        <v>750</v>
      </c>
      <c r="I18" s="518">
        <v>150</v>
      </c>
    </row>
    <row r="19" spans="1:9" ht="18" customHeight="1" x14ac:dyDescent="0.3">
      <c r="A19" s="80">
        <v>11</v>
      </c>
      <c r="B19" s="384" t="s">
        <v>1180</v>
      </c>
      <c r="C19" s="428" t="s">
        <v>642</v>
      </c>
      <c r="D19" s="383" t="s">
        <v>626</v>
      </c>
      <c r="E19" s="382" t="s">
        <v>631</v>
      </c>
      <c r="F19" s="543" t="s">
        <v>334</v>
      </c>
      <c r="G19" s="551">
        <v>750</v>
      </c>
      <c r="H19" s="536">
        <v>750</v>
      </c>
      <c r="I19" s="518">
        <v>150</v>
      </c>
    </row>
    <row r="20" spans="1:9" ht="18" customHeight="1" x14ac:dyDescent="0.3">
      <c r="A20" s="80">
        <v>12</v>
      </c>
      <c r="B20" s="384" t="s">
        <v>1180</v>
      </c>
      <c r="C20" s="428" t="s">
        <v>642</v>
      </c>
      <c r="D20" s="383" t="s">
        <v>626</v>
      </c>
      <c r="E20" s="382" t="s">
        <v>631</v>
      </c>
      <c r="F20" s="543" t="s">
        <v>334</v>
      </c>
      <c r="G20" s="551">
        <v>750</v>
      </c>
      <c r="H20" s="536">
        <v>750</v>
      </c>
      <c r="I20" s="518">
        <v>150</v>
      </c>
    </row>
    <row r="21" spans="1:9" ht="18" customHeight="1" x14ac:dyDescent="0.3">
      <c r="A21" s="80">
        <v>13</v>
      </c>
      <c r="B21" s="384" t="s">
        <v>1180</v>
      </c>
      <c r="C21" s="428" t="s">
        <v>642</v>
      </c>
      <c r="D21" s="383" t="s">
        <v>626</v>
      </c>
      <c r="E21" s="382" t="s">
        <v>631</v>
      </c>
      <c r="F21" s="543" t="s">
        <v>334</v>
      </c>
      <c r="G21" s="551">
        <v>750</v>
      </c>
      <c r="H21" s="536">
        <v>750</v>
      </c>
      <c r="I21" s="518">
        <v>150</v>
      </c>
    </row>
    <row r="22" spans="1:9" ht="18" customHeight="1" x14ac:dyDescent="0.3">
      <c r="A22" s="80">
        <v>14</v>
      </c>
      <c r="B22" s="628" t="s">
        <v>643</v>
      </c>
      <c r="C22" s="428" t="s">
        <v>961</v>
      </c>
      <c r="D22" s="503" t="s">
        <v>962</v>
      </c>
      <c r="E22" s="382" t="s">
        <v>631</v>
      </c>
      <c r="F22" s="543" t="s">
        <v>334</v>
      </c>
      <c r="G22" s="551">
        <v>500</v>
      </c>
      <c r="H22" s="536">
        <v>500</v>
      </c>
      <c r="I22" s="518">
        <v>98</v>
      </c>
    </row>
    <row r="23" spans="1:9" ht="18" customHeight="1" x14ac:dyDescent="0.3">
      <c r="A23" s="80">
        <v>15</v>
      </c>
      <c r="B23" s="628" t="s">
        <v>643</v>
      </c>
      <c r="C23" s="428" t="s">
        <v>961</v>
      </c>
      <c r="D23" s="503" t="s">
        <v>962</v>
      </c>
      <c r="E23" s="382" t="s">
        <v>631</v>
      </c>
      <c r="F23" s="543" t="s">
        <v>334</v>
      </c>
      <c r="G23" s="551">
        <v>500</v>
      </c>
      <c r="H23" s="536">
        <v>500</v>
      </c>
      <c r="I23" s="518">
        <v>98</v>
      </c>
    </row>
    <row r="24" spans="1:9" ht="18" customHeight="1" x14ac:dyDescent="0.3">
      <c r="A24" s="80">
        <v>16</v>
      </c>
      <c r="B24" s="628" t="s">
        <v>643</v>
      </c>
      <c r="C24" s="428" t="s">
        <v>961</v>
      </c>
      <c r="D24" s="503" t="s">
        <v>962</v>
      </c>
      <c r="E24" s="382" t="s">
        <v>631</v>
      </c>
      <c r="F24" s="543" t="s">
        <v>334</v>
      </c>
      <c r="G24" s="551">
        <v>500</v>
      </c>
      <c r="H24" s="536">
        <v>500</v>
      </c>
      <c r="I24" s="518">
        <v>98</v>
      </c>
    </row>
    <row r="25" spans="1:9" ht="18" customHeight="1" x14ac:dyDescent="0.3">
      <c r="A25" s="80">
        <v>17</v>
      </c>
      <c r="B25" s="628" t="s">
        <v>643</v>
      </c>
      <c r="C25" s="428" t="s">
        <v>961</v>
      </c>
      <c r="D25" s="503" t="s">
        <v>962</v>
      </c>
      <c r="E25" s="382" t="s">
        <v>631</v>
      </c>
      <c r="F25" s="543" t="s">
        <v>334</v>
      </c>
      <c r="G25" s="551">
        <v>500</v>
      </c>
      <c r="H25" s="536">
        <v>500</v>
      </c>
      <c r="I25" s="518">
        <v>98</v>
      </c>
    </row>
    <row r="26" spans="1:9" ht="18" customHeight="1" x14ac:dyDescent="0.3">
      <c r="A26" s="80">
        <v>18</v>
      </c>
      <c r="B26" s="628" t="s">
        <v>643</v>
      </c>
      <c r="C26" s="428" t="s">
        <v>961</v>
      </c>
      <c r="D26" s="503" t="s">
        <v>962</v>
      </c>
      <c r="E26" s="382" t="s">
        <v>631</v>
      </c>
      <c r="F26" s="543" t="s">
        <v>334</v>
      </c>
      <c r="G26" s="551">
        <v>500</v>
      </c>
      <c r="H26" s="536">
        <v>500</v>
      </c>
      <c r="I26" s="518">
        <v>98</v>
      </c>
    </row>
    <row r="27" spans="1:9" ht="18" customHeight="1" x14ac:dyDescent="0.3">
      <c r="A27" s="80">
        <v>19</v>
      </c>
      <c r="B27" s="628" t="s">
        <v>643</v>
      </c>
      <c r="C27" s="428" t="s">
        <v>961</v>
      </c>
      <c r="D27" s="503" t="s">
        <v>962</v>
      </c>
      <c r="E27" s="382" t="s">
        <v>631</v>
      </c>
      <c r="F27" s="543" t="s">
        <v>334</v>
      </c>
      <c r="G27" s="551">
        <v>500</v>
      </c>
      <c r="H27" s="536">
        <v>500</v>
      </c>
      <c r="I27" s="518">
        <v>98</v>
      </c>
    </row>
    <row r="28" spans="1:9" ht="18" customHeight="1" x14ac:dyDescent="0.3">
      <c r="A28" s="80">
        <v>20</v>
      </c>
      <c r="B28" s="628" t="s">
        <v>643</v>
      </c>
      <c r="C28" s="428" t="s">
        <v>961</v>
      </c>
      <c r="D28" s="503" t="s">
        <v>962</v>
      </c>
      <c r="E28" s="382" t="s">
        <v>631</v>
      </c>
      <c r="F28" s="543" t="s">
        <v>334</v>
      </c>
      <c r="G28" s="551">
        <v>500</v>
      </c>
      <c r="H28" s="536">
        <v>500</v>
      </c>
      <c r="I28" s="518">
        <v>98</v>
      </c>
    </row>
    <row r="29" spans="1:9" ht="18" customHeight="1" x14ac:dyDescent="0.3">
      <c r="A29" s="80">
        <v>21</v>
      </c>
      <c r="B29" s="380" t="s">
        <v>662</v>
      </c>
      <c r="C29" s="405" t="s">
        <v>1088</v>
      </c>
      <c r="D29" s="383" t="s">
        <v>624</v>
      </c>
      <c r="E29" s="382" t="s">
        <v>631</v>
      </c>
      <c r="F29" s="543" t="s">
        <v>334</v>
      </c>
      <c r="G29" s="551">
        <v>812.5</v>
      </c>
      <c r="H29" s="536">
        <v>812.5</v>
      </c>
      <c r="I29" s="518">
        <v>162.5</v>
      </c>
    </row>
    <row r="30" spans="1:9" ht="18" customHeight="1" x14ac:dyDescent="0.3">
      <c r="A30" s="80">
        <v>22</v>
      </c>
      <c r="B30" s="380" t="s">
        <v>662</v>
      </c>
      <c r="C30" s="428" t="s">
        <v>1088</v>
      </c>
      <c r="D30" s="383" t="s">
        <v>624</v>
      </c>
      <c r="E30" s="382" t="s">
        <v>631</v>
      </c>
      <c r="F30" s="543" t="s">
        <v>334</v>
      </c>
      <c r="G30" s="551">
        <v>812.5</v>
      </c>
      <c r="H30" s="536">
        <v>812.5</v>
      </c>
      <c r="I30" s="518">
        <v>162.5</v>
      </c>
    </row>
    <row r="31" spans="1:9" ht="18" customHeight="1" x14ac:dyDescent="0.3">
      <c r="A31" s="80">
        <v>23</v>
      </c>
      <c r="B31" s="380" t="s">
        <v>662</v>
      </c>
      <c r="C31" s="428" t="s">
        <v>1088</v>
      </c>
      <c r="D31" s="383" t="s">
        <v>624</v>
      </c>
      <c r="E31" s="382" t="s">
        <v>631</v>
      </c>
      <c r="F31" s="543" t="s">
        <v>334</v>
      </c>
      <c r="G31" s="551">
        <v>812.5</v>
      </c>
      <c r="H31" s="536">
        <v>812.5</v>
      </c>
      <c r="I31" s="518">
        <v>162.5</v>
      </c>
    </row>
    <row r="32" spans="1:9" ht="18" customHeight="1" x14ac:dyDescent="0.3">
      <c r="A32" s="80">
        <v>24</v>
      </c>
      <c r="B32" s="380" t="s">
        <v>662</v>
      </c>
      <c r="C32" s="428" t="s">
        <v>1088</v>
      </c>
      <c r="D32" s="383" t="s">
        <v>624</v>
      </c>
      <c r="E32" s="382" t="s">
        <v>631</v>
      </c>
      <c r="F32" s="543" t="s">
        <v>334</v>
      </c>
      <c r="G32" s="551">
        <v>812.5</v>
      </c>
      <c r="H32" s="536">
        <v>812.5</v>
      </c>
      <c r="I32" s="518">
        <v>162.5</v>
      </c>
    </row>
    <row r="33" spans="1:9" ht="18" customHeight="1" x14ac:dyDescent="0.3">
      <c r="A33" s="80">
        <v>25</v>
      </c>
      <c r="B33" s="380" t="s">
        <v>662</v>
      </c>
      <c r="C33" s="428" t="s">
        <v>1088</v>
      </c>
      <c r="D33" s="383" t="s">
        <v>624</v>
      </c>
      <c r="E33" s="382" t="s">
        <v>631</v>
      </c>
      <c r="F33" s="543" t="s">
        <v>334</v>
      </c>
      <c r="G33" s="551">
        <v>812.5</v>
      </c>
      <c r="H33" s="536">
        <v>812.5</v>
      </c>
      <c r="I33" s="518">
        <v>162.5</v>
      </c>
    </row>
    <row r="34" spans="1:9" ht="18" customHeight="1" x14ac:dyDescent="0.3">
      <c r="A34" s="80">
        <v>26</v>
      </c>
      <c r="B34" s="380" t="s">
        <v>662</v>
      </c>
      <c r="C34" s="428" t="s">
        <v>1088</v>
      </c>
      <c r="D34" s="383" t="s">
        <v>624</v>
      </c>
      <c r="E34" s="382" t="s">
        <v>631</v>
      </c>
      <c r="F34" s="543" t="s">
        <v>334</v>
      </c>
      <c r="G34" s="551">
        <v>812.5</v>
      </c>
      <c r="H34" s="536">
        <v>812.5</v>
      </c>
      <c r="I34" s="518">
        <v>162.5</v>
      </c>
    </row>
    <row r="35" spans="1:9" ht="18" customHeight="1" x14ac:dyDescent="0.3">
      <c r="A35" s="80">
        <v>27</v>
      </c>
      <c r="B35" s="380" t="s">
        <v>662</v>
      </c>
      <c r="C35" s="428" t="s">
        <v>1088</v>
      </c>
      <c r="D35" s="383" t="s">
        <v>624</v>
      </c>
      <c r="E35" s="382" t="s">
        <v>631</v>
      </c>
      <c r="F35" s="543" t="s">
        <v>334</v>
      </c>
      <c r="G35" s="551">
        <v>812.5</v>
      </c>
      <c r="H35" s="536">
        <v>812.5</v>
      </c>
      <c r="I35" s="518">
        <v>162.5</v>
      </c>
    </row>
    <row r="36" spans="1:9" ht="18" customHeight="1" x14ac:dyDescent="0.3">
      <c r="A36" s="80">
        <v>28</v>
      </c>
      <c r="B36" s="380" t="s">
        <v>658</v>
      </c>
      <c r="C36" s="405" t="s">
        <v>1179</v>
      </c>
      <c r="D36" s="383" t="s">
        <v>625</v>
      </c>
      <c r="E36" s="382" t="s">
        <v>631</v>
      </c>
      <c r="F36" s="543" t="s">
        <v>334</v>
      </c>
      <c r="G36" s="551">
        <v>375</v>
      </c>
      <c r="H36" s="536">
        <v>375</v>
      </c>
      <c r="I36" s="533">
        <v>73.5</v>
      </c>
    </row>
    <row r="37" spans="1:9" ht="18" customHeight="1" x14ac:dyDescent="0.3">
      <c r="A37" s="80">
        <v>29</v>
      </c>
      <c r="B37" s="380" t="s">
        <v>658</v>
      </c>
      <c r="C37" s="428" t="s">
        <v>1179</v>
      </c>
      <c r="D37" s="383" t="s">
        <v>625</v>
      </c>
      <c r="E37" s="382" t="s">
        <v>631</v>
      </c>
      <c r="F37" s="543" t="s">
        <v>334</v>
      </c>
      <c r="G37" s="551">
        <v>375</v>
      </c>
      <c r="H37" s="536">
        <v>375</v>
      </c>
      <c r="I37" s="533">
        <v>73.5</v>
      </c>
    </row>
    <row r="38" spans="1:9" ht="18" customHeight="1" x14ac:dyDescent="0.3">
      <c r="A38" s="80">
        <v>30</v>
      </c>
      <c r="B38" s="380" t="s">
        <v>658</v>
      </c>
      <c r="C38" s="428" t="s">
        <v>1179</v>
      </c>
      <c r="D38" s="383" t="s">
        <v>625</v>
      </c>
      <c r="E38" s="382" t="s">
        <v>631</v>
      </c>
      <c r="F38" s="543" t="s">
        <v>334</v>
      </c>
      <c r="G38" s="551">
        <v>375</v>
      </c>
      <c r="H38" s="536">
        <v>375</v>
      </c>
      <c r="I38" s="518">
        <v>73.5</v>
      </c>
    </row>
    <row r="39" spans="1:9" ht="18" customHeight="1" x14ac:dyDescent="0.3">
      <c r="A39" s="80">
        <v>31</v>
      </c>
      <c r="B39" s="380" t="s">
        <v>658</v>
      </c>
      <c r="C39" s="428" t="s">
        <v>1179</v>
      </c>
      <c r="D39" s="383" t="s">
        <v>625</v>
      </c>
      <c r="E39" s="382" t="s">
        <v>631</v>
      </c>
      <c r="F39" s="543" t="s">
        <v>334</v>
      </c>
      <c r="G39" s="551">
        <v>375</v>
      </c>
      <c r="H39" s="536">
        <v>375</v>
      </c>
      <c r="I39" s="518">
        <v>73.5</v>
      </c>
    </row>
    <row r="40" spans="1:9" ht="18" customHeight="1" x14ac:dyDescent="0.3">
      <c r="A40" s="80">
        <v>32</v>
      </c>
      <c r="B40" s="380" t="s">
        <v>658</v>
      </c>
      <c r="C40" s="428" t="s">
        <v>1179</v>
      </c>
      <c r="D40" s="383" t="s">
        <v>625</v>
      </c>
      <c r="E40" s="382" t="s">
        <v>631</v>
      </c>
      <c r="F40" s="543" t="s">
        <v>334</v>
      </c>
      <c r="G40" s="551">
        <v>375</v>
      </c>
      <c r="H40" s="536">
        <v>375</v>
      </c>
      <c r="I40" s="518">
        <v>73.5</v>
      </c>
    </row>
    <row r="41" spans="1:9" ht="18" customHeight="1" x14ac:dyDescent="0.3">
      <c r="A41" s="80">
        <v>33</v>
      </c>
      <c r="B41" s="380" t="s">
        <v>658</v>
      </c>
      <c r="C41" s="428" t="s">
        <v>1179</v>
      </c>
      <c r="D41" s="383" t="s">
        <v>625</v>
      </c>
      <c r="E41" s="382" t="s">
        <v>631</v>
      </c>
      <c r="F41" s="543" t="s">
        <v>334</v>
      </c>
      <c r="G41" s="551">
        <v>375</v>
      </c>
      <c r="H41" s="536">
        <v>375</v>
      </c>
      <c r="I41" s="518">
        <v>73.5</v>
      </c>
    </row>
    <row r="42" spans="1:9" ht="18" customHeight="1" x14ac:dyDescent="0.3">
      <c r="A42" s="80">
        <v>34</v>
      </c>
      <c r="B42" s="380" t="s">
        <v>658</v>
      </c>
      <c r="C42" s="428" t="s">
        <v>1179</v>
      </c>
      <c r="D42" s="383" t="s">
        <v>625</v>
      </c>
      <c r="E42" s="382" t="s">
        <v>631</v>
      </c>
      <c r="F42" s="543" t="s">
        <v>334</v>
      </c>
      <c r="G42" s="551">
        <v>375</v>
      </c>
      <c r="H42" s="536">
        <v>375</v>
      </c>
      <c r="I42" s="518">
        <v>73.5</v>
      </c>
    </row>
    <row r="43" spans="1:9" ht="18" customHeight="1" x14ac:dyDescent="0.3">
      <c r="A43" s="80">
        <v>35</v>
      </c>
      <c r="B43" s="380" t="s">
        <v>933</v>
      </c>
      <c r="C43" s="428" t="s">
        <v>934</v>
      </c>
      <c r="D43" s="383" t="s">
        <v>625</v>
      </c>
      <c r="E43" s="382" t="s">
        <v>631</v>
      </c>
      <c r="F43" s="543" t="s">
        <v>0</v>
      </c>
      <c r="G43" s="551">
        <v>382.65</v>
      </c>
      <c r="H43" s="536">
        <v>382.65</v>
      </c>
      <c r="I43" s="550">
        <v>75</v>
      </c>
    </row>
    <row r="44" spans="1:9" ht="18" customHeight="1" x14ac:dyDescent="0.3">
      <c r="A44" s="80">
        <v>36</v>
      </c>
      <c r="B44" s="382" t="s">
        <v>675</v>
      </c>
      <c r="C44" s="384" t="s">
        <v>932</v>
      </c>
      <c r="D44" s="383" t="s">
        <v>919</v>
      </c>
      <c r="E44" s="382" t="s">
        <v>631</v>
      </c>
      <c r="F44" s="543" t="s">
        <v>334</v>
      </c>
      <c r="G44" s="551">
        <v>875</v>
      </c>
      <c r="H44" s="536">
        <v>875</v>
      </c>
      <c r="I44" s="533">
        <v>171.5</v>
      </c>
    </row>
    <row r="45" spans="1:9" ht="18" customHeight="1" x14ac:dyDescent="0.3">
      <c r="A45" s="80">
        <v>37</v>
      </c>
      <c r="B45" s="382" t="s">
        <v>675</v>
      </c>
      <c r="C45" s="428" t="s">
        <v>932</v>
      </c>
      <c r="D45" s="383" t="s">
        <v>919</v>
      </c>
      <c r="E45" s="382" t="s">
        <v>631</v>
      </c>
      <c r="F45" s="543" t="s">
        <v>334</v>
      </c>
      <c r="G45" s="551">
        <v>875</v>
      </c>
      <c r="H45" s="536">
        <v>875</v>
      </c>
      <c r="I45" s="533">
        <v>171.5</v>
      </c>
    </row>
    <row r="46" spans="1:9" ht="18" customHeight="1" x14ac:dyDescent="0.3">
      <c r="A46" s="80">
        <v>38</v>
      </c>
      <c r="B46" s="382" t="s">
        <v>675</v>
      </c>
      <c r="C46" s="428" t="s">
        <v>932</v>
      </c>
      <c r="D46" s="383" t="s">
        <v>919</v>
      </c>
      <c r="E46" s="382" t="s">
        <v>631</v>
      </c>
      <c r="F46" s="543" t="s">
        <v>334</v>
      </c>
      <c r="G46" s="551">
        <v>875</v>
      </c>
      <c r="H46" s="536">
        <v>875</v>
      </c>
      <c r="I46" s="518">
        <v>171.5</v>
      </c>
    </row>
    <row r="47" spans="1:9" ht="18" customHeight="1" x14ac:dyDescent="0.3">
      <c r="A47" s="80">
        <v>39</v>
      </c>
      <c r="B47" s="382" t="s">
        <v>675</v>
      </c>
      <c r="C47" s="428" t="s">
        <v>932</v>
      </c>
      <c r="D47" s="383" t="s">
        <v>919</v>
      </c>
      <c r="E47" s="382" t="s">
        <v>631</v>
      </c>
      <c r="F47" s="543" t="s">
        <v>334</v>
      </c>
      <c r="G47" s="551">
        <v>875</v>
      </c>
      <c r="H47" s="536">
        <v>875</v>
      </c>
      <c r="I47" s="518">
        <v>171.5</v>
      </c>
    </row>
    <row r="48" spans="1:9" ht="18" customHeight="1" x14ac:dyDescent="0.3">
      <c r="A48" s="80">
        <v>40</v>
      </c>
      <c r="B48" s="382" t="s">
        <v>675</v>
      </c>
      <c r="C48" s="428" t="s">
        <v>932</v>
      </c>
      <c r="D48" s="383" t="s">
        <v>919</v>
      </c>
      <c r="E48" s="382" t="s">
        <v>631</v>
      </c>
      <c r="F48" s="543" t="s">
        <v>334</v>
      </c>
      <c r="G48" s="551">
        <v>875</v>
      </c>
      <c r="H48" s="536">
        <v>875</v>
      </c>
      <c r="I48" s="518">
        <v>171.5</v>
      </c>
    </row>
    <row r="49" spans="1:9" ht="18" customHeight="1" x14ac:dyDescent="0.3">
      <c r="A49" s="80">
        <v>41</v>
      </c>
      <c r="B49" s="382" t="s">
        <v>675</v>
      </c>
      <c r="C49" s="428" t="s">
        <v>932</v>
      </c>
      <c r="D49" s="383" t="s">
        <v>919</v>
      </c>
      <c r="E49" s="382" t="s">
        <v>631</v>
      </c>
      <c r="F49" s="543" t="s">
        <v>334</v>
      </c>
      <c r="G49" s="551">
        <v>875</v>
      </c>
      <c r="H49" s="536">
        <v>875</v>
      </c>
      <c r="I49" s="518">
        <v>171.5</v>
      </c>
    </row>
    <row r="50" spans="1:9" ht="18" customHeight="1" x14ac:dyDescent="0.3">
      <c r="A50" s="80">
        <v>42</v>
      </c>
      <c r="B50" s="382" t="s">
        <v>675</v>
      </c>
      <c r="C50" s="428" t="s">
        <v>932</v>
      </c>
      <c r="D50" s="383" t="s">
        <v>919</v>
      </c>
      <c r="E50" s="382" t="s">
        <v>631</v>
      </c>
      <c r="F50" s="543" t="s">
        <v>334</v>
      </c>
      <c r="G50" s="551">
        <v>875</v>
      </c>
      <c r="H50" s="536">
        <v>875</v>
      </c>
      <c r="I50" s="518">
        <v>171.5</v>
      </c>
    </row>
    <row r="51" spans="1:9" ht="18" customHeight="1" x14ac:dyDescent="0.3">
      <c r="A51" s="80">
        <v>43</v>
      </c>
      <c r="B51" s="386" t="s">
        <v>643</v>
      </c>
      <c r="C51" s="406" t="s">
        <v>664</v>
      </c>
      <c r="D51" s="383" t="s">
        <v>627</v>
      </c>
      <c r="E51" s="382" t="s">
        <v>631</v>
      </c>
      <c r="F51" s="543" t="s">
        <v>334</v>
      </c>
      <c r="G51" s="551">
        <v>625</v>
      </c>
      <c r="H51" s="536">
        <v>625</v>
      </c>
      <c r="I51" s="518">
        <v>125</v>
      </c>
    </row>
    <row r="52" spans="1:9" ht="18" customHeight="1" x14ac:dyDescent="0.3">
      <c r="A52" s="80">
        <v>44</v>
      </c>
      <c r="B52" s="386" t="s">
        <v>643</v>
      </c>
      <c r="C52" s="428" t="s">
        <v>664</v>
      </c>
      <c r="D52" s="383" t="s">
        <v>627</v>
      </c>
      <c r="E52" s="382" t="s">
        <v>631</v>
      </c>
      <c r="F52" s="543" t="s">
        <v>334</v>
      </c>
      <c r="G52" s="551">
        <v>625</v>
      </c>
      <c r="H52" s="536">
        <v>625</v>
      </c>
      <c r="I52" s="518">
        <v>125</v>
      </c>
    </row>
    <row r="53" spans="1:9" ht="18" customHeight="1" x14ac:dyDescent="0.3">
      <c r="A53" s="80">
        <v>45</v>
      </c>
      <c r="B53" s="386" t="s">
        <v>643</v>
      </c>
      <c r="C53" s="428" t="s">
        <v>664</v>
      </c>
      <c r="D53" s="383" t="s">
        <v>627</v>
      </c>
      <c r="E53" s="382" t="s">
        <v>631</v>
      </c>
      <c r="F53" s="543" t="s">
        <v>334</v>
      </c>
      <c r="G53" s="551">
        <v>625</v>
      </c>
      <c r="H53" s="536">
        <v>625</v>
      </c>
      <c r="I53" s="518">
        <v>125</v>
      </c>
    </row>
    <row r="54" spans="1:9" ht="18" customHeight="1" x14ac:dyDescent="0.3">
      <c r="A54" s="80">
        <v>46</v>
      </c>
      <c r="B54" s="386" t="s">
        <v>643</v>
      </c>
      <c r="C54" s="428" t="s">
        <v>664</v>
      </c>
      <c r="D54" s="383" t="s">
        <v>627</v>
      </c>
      <c r="E54" s="382" t="s">
        <v>631</v>
      </c>
      <c r="F54" s="543" t="s">
        <v>334</v>
      </c>
      <c r="G54" s="551">
        <v>625</v>
      </c>
      <c r="H54" s="536">
        <v>625</v>
      </c>
      <c r="I54" s="518">
        <v>125</v>
      </c>
    </row>
    <row r="55" spans="1:9" ht="18" customHeight="1" x14ac:dyDescent="0.3">
      <c r="A55" s="80">
        <v>47</v>
      </c>
      <c r="B55" s="386" t="s">
        <v>643</v>
      </c>
      <c r="C55" s="428" t="s">
        <v>664</v>
      </c>
      <c r="D55" s="383" t="s">
        <v>627</v>
      </c>
      <c r="E55" s="382" t="s">
        <v>631</v>
      </c>
      <c r="F55" s="543" t="s">
        <v>334</v>
      </c>
      <c r="G55" s="551">
        <v>625</v>
      </c>
      <c r="H55" s="536">
        <v>625</v>
      </c>
      <c r="I55" s="518">
        <v>125</v>
      </c>
    </row>
    <row r="56" spans="1:9" ht="18" customHeight="1" x14ac:dyDescent="0.3">
      <c r="A56" s="80">
        <v>48</v>
      </c>
      <c r="B56" s="386" t="s">
        <v>643</v>
      </c>
      <c r="C56" s="428" t="s">
        <v>664</v>
      </c>
      <c r="D56" s="383" t="s">
        <v>627</v>
      </c>
      <c r="E56" s="382" t="s">
        <v>631</v>
      </c>
      <c r="F56" s="543" t="s">
        <v>334</v>
      </c>
      <c r="G56" s="551">
        <v>625</v>
      </c>
      <c r="H56" s="536">
        <v>625</v>
      </c>
      <c r="I56" s="518">
        <v>125</v>
      </c>
    </row>
    <row r="57" spans="1:9" ht="18" customHeight="1" x14ac:dyDescent="0.3">
      <c r="A57" s="80">
        <v>49</v>
      </c>
      <c r="B57" s="386" t="s">
        <v>643</v>
      </c>
      <c r="C57" s="428" t="s">
        <v>664</v>
      </c>
      <c r="D57" s="383" t="s">
        <v>627</v>
      </c>
      <c r="E57" s="382" t="s">
        <v>631</v>
      </c>
      <c r="F57" s="543" t="s">
        <v>334</v>
      </c>
      <c r="G57" s="551">
        <v>625</v>
      </c>
      <c r="H57" s="536">
        <v>625</v>
      </c>
      <c r="I57" s="518">
        <v>125</v>
      </c>
    </row>
    <row r="58" spans="1:9" ht="18" customHeight="1" x14ac:dyDescent="0.3">
      <c r="A58" s="80">
        <v>50</v>
      </c>
      <c r="B58" s="628" t="s">
        <v>516</v>
      </c>
      <c r="C58" s="404" t="s">
        <v>817</v>
      </c>
      <c r="D58" s="503" t="s">
        <v>669</v>
      </c>
      <c r="E58" s="382" t="s">
        <v>631</v>
      </c>
      <c r="F58" s="543" t="s">
        <v>334</v>
      </c>
      <c r="G58" s="551">
        <v>625</v>
      </c>
      <c r="H58" s="536">
        <v>625</v>
      </c>
      <c r="I58" s="533">
        <v>122.5</v>
      </c>
    </row>
    <row r="59" spans="1:9" ht="18" customHeight="1" x14ac:dyDescent="0.3">
      <c r="A59" s="80">
        <v>51</v>
      </c>
      <c r="B59" s="628" t="s">
        <v>516</v>
      </c>
      <c r="C59" s="428" t="s">
        <v>817</v>
      </c>
      <c r="D59" s="503" t="s">
        <v>669</v>
      </c>
      <c r="E59" s="382" t="s">
        <v>631</v>
      </c>
      <c r="F59" s="543" t="s">
        <v>334</v>
      </c>
      <c r="G59" s="551">
        <v>625</v>
      </c>
      <c r="H59" s="536">
        <v>625</v>
      </c>
      <c r="I59" s="533">
        <v>122.5</v>
      </c>
    </row>
    <row r="60" spans="1:9" ht="18" customHeight="1" x14ac:dyDescent="0.3">
      <c r="A60" s="80">
        <v>52</v>
      </c>
      <c r="B60" s="628" t="s">
        <v>516</v>
      </c>
      <c r="C60" s="428" t="s">
        <v>817</v>
      </c>
      <c r="D60" s="503" t="s">
        <v>669</v>
      </c>
      <c r="E60" s="382" t="s">
        <v>631</v>
      </c>
      <c r="F60" s="543" t="s">
        <v>334</v>
      </c>
      <c r="G60" s="551">
        <v>625</v>
      </c>
      <c r="H60" s="536">
        <v>625</v>
      </c>
      <c r="I60" s="518">
        <v>122.5</v>
      </c>
    </row>
    <row r="61" spans="1:9" ht="18" customHeight="1" x14ac:dyDescent="0.3">
      <c r="A61" s="80">
        <v>53</v>
      </c>
      <c r="B61" s="628" t="s">
        <v>516</v>
      </c>
      <c r="C61" s="428" t="s">
        <v>817</v>
      </c>
      <c r="D61" s="503" t="s">
        <v>669</v>
      </c>
      <c r="E61" s="382" t="s">
        <v>631</v>
      </c>
      <c r="F61" s="543" t="s">
        <v>334</v>
      </c>
      <c r="G61" s="551">
        <v>625</v>
      </c>
      <c r="H61" s="536">
        <v>625</v>
      </c>
      <c r="I61" s="518">
        <v>122.5</v>
      </c>
    </row>
    <row r="62" spans="1:9" ht="18" customHeight="1" x14ac:dyDescent="0.3">
      <c r="A62" s="80">
        <v>54</v>
      </c>
      <c r="B62" s="628" t="s">
        <v>516</v>
      </c>
      <c r="C62" s="428" t="s">
        <v>817</v>
      </c>
      <c r="D62" s="503" t="s">
        <v>669</v>
      </c>
      <c r="E62" s="382" t="s">
        <v>631</v>
      </c>
      <c r="F62" s="543" t="s">
        <v>334</v>
      </c>
      <c r="G62" s="551">
        <v>625</v>
      </c>
      <c r="H62" s="536">
        <v>625</v>
      </c>
      <c r="I62" s="518">
        <v>122.5</v>
      </c>
    </row>
    <row r="63" spans="1:9" ht="18" customHeight="1" x14ac:dyDescent="0.3">
      <c r="A63" s="80">
        <v>55</v>
      </c>
      <c r="B63" s="628" t="s">
        <v>516</v>
      </c>
      <c r="C63" s="428" t="s">
        <v>817</v>
      </c>
      <c r="D63" s="503" t="s">
        <v>669</v>
      </c>
      <c r="E63" s="382" t="s">
        <v>631</v>
      </c>
      <c r="F63" s="543" t="s">
        <v>334</v>
      </c>
      <c r="G63" s="551">
        <v>625</v>
      </c>
      <c r="H63" s="536">
        <v>625</v>
      </c>
      <c r="I63" s="518">
        <v>122.5</v>
      </c>
    </row>
    <row r="64" spans="1:9" ht="18" customHeight="1" x14ac:dyDescent="0.3">
      <c r="A64" s="80">
        <v>56</v>
      </c>
      <c r="B64" s="628" t="s">
        <v>516</v>
      </c>
      <c r="C64" s="428" t="s">
        <v>817</v>
      </c>
      <c r="D64" s="503" t="s">
        <v>669</v>
      </c>
      <c r="E64" s="382" t="s">
        <v>631</v>
      </c>
      <c r="F64" s="543" t="s">
        <v>334</v>
      </c>
      <c r="G64" s="551">
        <v>625</v>
      </c>
      <c r="H64" s="536">
        <v>625</v>
      </c>
      <c r="I64" s="518">
        <v>122.5</v>
      </c>
    </row>
    <row r="65" spans="1:9" ht="18" customHeight="1" x14ac:dyDescent="0.3">
      <c r="A65" s="80">
        <v>57</v>
      </c>
      <c r="B65" s="628" t="s">
        <v>915</v>
      </c>
      <c r="C65" s="399" t="s">
        <v>817</v>
      </c>
      <c r="D65" s="503" t="s">
        <v>669</v>
      </c>
      <c r="E65" s="382" t="s">
        <v>631</v>
      </c>
      <c r="F65" s="543" t="s">
        <v>0</v>
      </c>
      <c r="G65" s="551">
        <v>1658.16</v>
      </c>
      <c r="H65" s="536">
        <v>1658.16</v>
      </c>
      <c r="I65" s="550">
        <v>325</v>
      </c>
    </row>
    <row r="66" spans="1:9" ht="18" customHeight="1" x14ac:dyDescent="0.3">
      <c r="A66" s="80">
        <v>58</v>
      </c>
      <c r="B66" s="628" t="s">
        <v>915</v>
      </c>
      <c r="C66" s="428" t="s">
        <v>817</v>
      </c>
      <c r="D66" s="503" t="s">
        <v>669</v>
      </c>
      <c r="E66" s="382" t="s">
        <v>631</v>
      </c>
      <c r="F66" s="543" t="s">
        <v>0</v>
      </c>
      <c r="G66" s="551">
        <v>1658.16</v>
      </c>
      <c r="H66" s="536">
        <v>1658.16</v>
      </c>
      <c r="I66" s="550">
        <v>325</v>
      </c>
    </row>
    <row r="67" spans="1:9" ht="18" customHeight="1" x14ac:dyDescent="0.3">
      <c r="A67" s="80">
        <v>59</v>
      </c>
      <c r="B67" s="628" t="s">
        <v>915</v>
      </c>
      <c r="C67" s="428" t="s">
        <v>817</v>
      </c>
      <c r="D67" s="503" t="s">
        <v>669</v>
      </c>
      <c r="E67" s="382" t="s">
        <v>631</v>
      </c>
      <c r="F67" s="543" t="s">
        <v>0</v>
      </c>
      <c r="G67" s="551">
        <v>1658.16</v>
      </c>
      <c r="H67" s="536">
        <v>1658.16</v>
      </c>
      <c r="I67" s="550">
        <v>325</v>
      </c>
    </row>
    <row r="68" spans="1:9" ht="18" customHeight="1" x14ac:dyDescent="0.3">
      <c r="A68" s="80">
        <v>60</v>
      </c>
      <c r="B68" s="428" t="s">
        <v>721</v>
      </c>
      <c r="C68" s="428" t="s">
        <v>1326</v>
      </c>
      <c r="D68" s="381" t="s">
        <v>1172</v>
      </c>
      <c r="E68" s="382" t="s">
        <v>672</v>
      </c>
      <c r="F68" s="543" t="s">
        <v>334</v>
      </c>
      <c r="G68" s="582">
        <v>100</v>
      </c>
      <c r="H68" s="583">
        <v>100</v>
      </c>
      <c r="I68" s="550">
        <v>19.600000000000001</v>
      </c>
    </row>
    <row r="69" spans="1:9" ht="18" customHeight="1" x14ac:dyDescent="0.3">
      <c r="A69" s="80">
        <v>61</v>
      </c>
      <c r="B69" s="628" t="s">
        <v>1183</v>
      </c>
      <c r="C69" s="405" t="s">
        <v>898</v>
      </c>
      <c r="D69" s="503" t="s">
        <v>670</v>
      </c>
      <c r="E69" s="382" t="s">
        <v>631</v>
      </c>
      <c r="F69" s="543" t="s">
        <v>334</v>
      </c>
      <c r="G69" s="551">
        <v>500</v>
      </c>
      <c r="H69" s="536">
        <v>500</v>
      </c>
      <c r="I69" s="533">
        <v>98</v>
      </c>
    </row>
    <row r="70" spans="1:9" ht="18" customHeight="1" x14ac:dyDescent="0.3">
      <c r="A70" s="80">
        <v>62</v>
      </c>
      <c r="B70" s="628" t="s">
        <v>1183</v>
      </c>
      <c r="C70" s="428" t="s">
        <v>898</v>
      </c>
      <c r="D70" s="503" t="s">
        <v>670</v>
      </c>
      <c r="E70" s="382" t="s">
        <v>631</v>
      </c>
      <c r="F70" s="543" t="s">
        <v>334</v>
      </c>
      <c r="G70" s="551">
        <v>500</v>
      </c>
      <c r="H70" s="536">
        <v>500</v>
      </c>
      <c r="I70" s="533">
        <v>98</v>
      </c>
    </row>
    <row r="71" spans="1:9" ht="18" customHeight="1" x14ac:dyDescent="0.3">
      <c r="A71" s="80">
        <v>63</v>
      </c>
      <c r="B71" s="628" t="s">
        <v>1183</v>
      </c>
      <c r="C71" s="428" t="s">
        <v>898</v>
      </c>
      <c r="D71" s="503" t="s">
        <v>670</v>
      </c>
      <c r="E71" s="382" t="s">
        <v>631</v>
      </c>
      <c r="F71" s="543" t="s">
        <v>334</v>
      </c>
      <c r="G71" s="551">
        <v>500</v>
      </c>
      <c r="H71" s="536">
        <v>500</v>
      </c>
      <c r="I71" s="518">
        <v>98</v>
      </c>
    </row>
    <row r="72" spans="1:9" ht="18" customHeight="1" x14ac:dyDescent="0.3">
      <c r="A72" s="80">
        <v>64</v>
      </c>
      <c r="B72" s="628" t="s">
        <v>1183</v>
      </c>
      <c r="C72" s="428" t="s">
        <v>898</v>
      </c>
      <c r="D72" s="503" t="s">
        <v>670</v>
      </c>
      <c r="E72" s="382" t="s">
        <v>631</v>
      </c>
      <c r="F72" s="543" t="s">
        <v>334</v>
      </c>
      <c r="G72" s="551">
        <v>500</v>
      </c>
      <c r="H72" s="536">
        <v>500</v>
      </c>
      <c r="I72" s="518">
        <v>98</v>
      </c>
    </row>
    <row r="73" spans="1:9" ht="18" customHeight="1" x14ac:dyDescent="0.3">
      <c r="A73" s="80">
        <v>65</v>
      </c>
      <c r="B73" s="628" t="s">
        <v>1183</v>
      </c>
      <c r="C73" s="428" t="s">
        <v>898</v>
      </c>
      <c r="D73" s="503" t="s">
        <v>670</v>
      </c>
      <c r="E73" s="382" t="s">
        <v>631</v>
      </c>
      <c r="F73" s="543" t="s">
        <v>334</v>
      </c>
      <c r="G73" s="551">
        <v>500</v>
      </c>
      <c r="H73" s="536">
        <v>500</v>
      </c>
      <c r="I73" s="518">
        <v>98</v>
      </c>
    </row>
    <row r="74" spans="1:9" ht="18" customHeight="1" x14ac:dyDescent="0.3">
      <c r="A74" s="80">
        <v>66</v>
      </c>
      <c r="B74" s="628" t="s">
        <v>1183</v>
      </c>
      <c r="C74" s="428" t="s">
        <v>898</v>
      </c>
      <c r="D74" s="503" t="s">
        <v>670</v>
      </c>
      <c r="E74" s="382" t="s">
        <v>631</v>
      </c>
      <c r="F74" s="543" t="s">
        <v>334</v>
      </c>
      <c r="G74" s="551">
        <v>500</v>
      </c>
      <c r="H74" s="536">
        <v>500</v>
      </c>
      <c r="I74" s="518">
        <v>98</v>
      </c>
    </row>
    <row r="75" spans="1:9" ht="18" customHeight="1" x14ac:dyDescent="0.3">
      <c r="A75" s="80">
        <v>67</v>
      </c>
      <c r="B75" s="628" t="s">
        <v>1183</v>
      </c>
      <c r="C75" s="428" t="s">
        <v>898</v>
      </c>
      <c r="D75" s="503" t="s">
        <v>670</v>
      </c>
      <c r="E75" s="382" t="s">
        <v>631</v>
      </c>
      <c r="F75" s="543" t="s">
        <v>334</v>
      </c>
      <c r="G75" s="551">
        <v>500</v>
      </c>
      <c r="H75" s="536">
        <v>500</v>
      </c>
      <c r="I75" s="518">
        <v>98</v>
      </c>
    </row>
    <row r="76" spans="1:9" ht="18" customHeight="1" x14ac:dyDescent="0.3">
      <c r="A76" s="80">
        <v>68</v>
      </c>
      <c r="B76" s="382" t="s">
        <v>516</v>
      </c>
      <c r="C76" s="384" t="s">
        <v>638</v>
      </c>
      <c r="D76" s="383" t="s">
        <v>620</v>
      </c>
      <c r="E76" s="382" t="s">
        <v>631</v>
      </c>
      <c r="F76" s="543" t="s">
        <v>334</v>
      </c>
      <c r="G76" s="551">
        <v>1437.5</v>
      </c>
      <c r="H76" s="536">
        <v>1437.5</v>
      </c>
      <c r="I76" s="533">
        <v>281.75</v>
      </c>
    </row>
    <row r="77" spans="1:9" ht="18" customHeight="1" x14ac:dyDescent="0.3">
      <c r="A77" s="80">
        <v>69</v>
      </c>
      <c r="B77" s="382" t="s">
        <v>516</v>
      </c>
      <c r="C77" s="405" t="s">
        <v>638</v>
      </c>
      <c r="D77" s="383" t="s">
        <v>620</v>
      </c>
      <c r="E77" s="382" t="s">
        <v>631</v>
      </c>
      <c r="F77" s="543" t="s">
        <v>334</v>
      </c>
      <c r="G77" s="551">
        <v>1437.5</v>
      </c>
      <c r="H77" s="536">
        <v>1437.5</v>
      </c>
      <c r="I77" s="533">
        <v>281.75</v>
      </c>
    </row>
    <row r="78" spans="1:9" ht="18" customHeight="1" x14ac:dyDescent="0.3">
      <c r="A78" s="80">
        <v>70</v>
      </c>
      <c r="B78" s="382" t="s">
        <v>516</v>
      </c>
      <c r="C78" s="428" t="s">
        <v>638</v>
      </c>
      <c r="D78" s="383" t="s">
        <v>620</v>
      </c>
      <c r="E78" s="382" t="s">
        <v>631</v>
      </c>
      <c r="F78" s="543" t="s">
        <v>334</v>
      </c>
      <c r="G78" s="551">
        <v>1437.5</v>
      </c>
      <c r="H78" s="536">
        <v>1437.5</v>
      </c>
      <c r="I78" s="518">
        <v>281.75</v>
      </c>
    </row>
    <row r="79" spans="1:9" ht="18" customHeight="1" x14ac:dyDescent="0.3">
      <c r="A79" s="80">
        <v>71</v>
      </c>
      <c r="B79" s="382" t="s">
        <v>516</v>
      </c>
      <c r="C79" s="428" t="s">
        <v>638</v>
      </c>
      <c r="D79" s="383" t="s">
        <v>620</v>
      </c>
      <c r="E79" s="382" t="s">
        <v>631</v>
      </c>
      <c r="F79" s="543" t="s">
        <v>334</v>
      </c>
      <c r="G79" s="551">
        <v>1437.5</v>
      </c>
      <c r="H79" s="536">
        <v>1437.5</v>
      </c>
      <c r="I79" s="518">
        <v>281.75</v>
      </c>
    </row>
    <row r="80" spans="1:9" ht="18" customHeight="1" x14ac:dyDescent="0.3">
      <c r="A80" s="80">
        <v>72</v>
      </c>
      <c r="B80" s="382" t="s">
        <v>516</v>
      </c>
      <c r="C80" s="428" t="s">
        <v>638</v>
      </c>
      <c r="D80" s="383" t="s">
        <v>620</v>
      </c>
      <c r="E80" s="382" t="s">
        <v>631</v>
      </c>
      <c r="F80" s="543" t="s">
        <v>334</v>
      </c>
      <c r="G80" s="551">
        <v>1437.5</v>
      </c>
      <c r="H80" s="536">
        <v>1437.5</v>
      </c>
      <c r="I80" s="518">
        <v>281.75</v>
      </c>
    </row>
    <row r="81" spans="1:9" ht="18" customHeight="1" x14ac:dyDescent="0.3">
      <c r="A81" s="80">
        <v>73</v>
      </c>
      <c r="B81" s="382" t="s">
        <v>516</v>
      </c>
      <c r="C81" s="428" t="s">
        <v>638</v>
      </c>
      <c r="D81" s="383" t="s">
        <v>620</v>
      </c>
      <c r="E81" s="382" t="s">
        <v>631</v>
      </c>
      <c r="F81" s="543" t="s">
        <v>334</v>
      </c>
      <c r="G81" s="551">
        <v>1437.5</v>
      </c>
      <c r="H81" s="536">
        <v>1437.5</v>
      </c>
      <c r="I81" s="518">
        <v>281.75</v>
      </c>
    </row>
    <row r="82" spans="1:9" ht="18" customHeight="1" x14ac:dyDescent="0.3">
      <c r="A82" s="80">
        <v>74</v>
      </c>
      <c r="B82" s="382" t="s">
        <v>516</v>
      </c>
      <c r="C82" s="428" t="s">
        <v>638</v>
      </c>
      <c r="D82" s="383" t="s">
        <v>620</v>
      </c>
      <c r="E82" s="382" t="s">
        <v>631</v>
      </c>
      <c r="F82" s="543" t="s">
        <v>334</v>
      </c>
      <c r="G82" s="551">
        <v>1437.5</v>
      </c>
      <c r="H82" s="536">
        <v>1437.5</v>
      </c>
      <c r="I82" s="518">
        <v>281.75</v>
      </c>
    </row>
    <row r="83" spans="1:9" ht="18" customHeight="1" x14ac:dyDescent="0.3">
      <c r="A83" s="80">
        <v>75</v>
      </c>
      <c r="B83" s="428" t="s">
        <v>715</v>
      </c>
      <c r="C83" s="428" t="s">
        <v>1293</v>
      </c>
      <c r="D83" s="381" t="s">
        <v>1171</v>
      </c>
      <c r="E83" s="382" t="s">
        <v>672</v>
      </c>
      <c r="F83" s="543" t="s">
        <v>334</v>
      </c>
      <c r="G83" s="582">
        <v>100</v>
      </c>
      <c r="H83" s="583">
        <v>100</v>
      </c>
      <c r="I83" s="550">
        <v>19.600000000000001</v>
      </c>
    </row>
    <row r="84" spans="1:9" ht="18" customHeight="1" x14ac:dyDescent="0.3">
      <c r="A84" s="80">
        <v>76</v>
      </c>
      <c r="B84" s="389" t="s">
        <v>1177</v>
      </c>
      <c r="C84" s="404" t="s">
        <v>805</v>
      </c>
      <c r="D84" s="390" t="s">
        <v>656</v>
      </c>
      <c r="E84" s="357" t="s">
        <v>628</v>
      </c>
      <c r="F84" s="543" t="s">
        <v>334</v>
      </c>
      <c r="G84" s="551">
        <v>1000</v>
      </c>
      <c r="H84" s="536">
        <v>1000</v>
      </c>
      <c r="I84" s="533">
        <v>196</v>
      </c>
    </row>
    <row r="85" spans="1:9" ht="18" customHeight="1" x14ac:dyDescent="0.3">
      <c r="A85" s="80">
        <v>77</v>
      </c>
      <c r="B85" s="389" t="s">
        <v>1177</v>
      </c>
      <c r="C85" s="428" t="s">
        <v>805</v>
      </c>
      <c r="D85" s="390" t="s">
        <v>656</v>
      </c>
      <c r="E85" s="357" t="s">
        <v>628</v>
      </c>
      <c r="F85" s="543" t="s">
        <v>334</v>
      </c>
      <c r="G85" s="551">
        <v>1000</v>
      </c>
      <c r="H85" s="536">
        <v>1000</v>
      </c>
      <c r="I85" s="533">
        <v>196</v>
      </c>
    </row>
    <row r="86" spans="1:9" ht="18" customHeight="1" x14ac:dyDescent="0.3">
      <c r="A86" s="80">
        <v>78</v>
      </c>
      <c r="B86" s="389" t="s">
        <v>1177</v>
      </c>
      <c r="C86" s="428" t="s">
        <v>805</v>
      </c>
      <c r="D86" s="390" t="s">
        <v>656</v>
      </c>
      <c r="E86" s="357" t="s">
        <v>628</v>
      </c>
      <c r="F86" s="543" t="s">
        <v>334</v>
      </c>
      <c r="G86" s="551">
        <v>1000</v>
      </c>
      <c r="H86" s="536">
        <v>1000</v>
      </c>
      <c r="I86" s="518">
        <v>196</v>
      </c>
    </row>
    <row r="87" spans="1:9" ht="18" customHeight="1" x14ac:dyDescent="0.3">
      <c r="A87" s="80">
        <v>79</v>
      </c>
      <c r="B87" s="389" t="s">
        <v>1177</v>
      </c>
      <c r="C87" s="428" t="s">
        <v>805</v>
      </c>
      <c r="D87" s="390" t="s">
        <v>656</v>
      </c>
      <c r="E87" s="357" t="s">
        <v>628</v>
      </c>
      <c r="F87" s="543" t="s">
        <v>334</v>
      </c>
      <c r="G87" s="551">
        <v>1000</v>
      </c>
      <c r="H87" s="536">
        <v>1000</v>
      </c>
      <c r="I87" s="518">
        <v>196</v>
      </c>
    </row>
    <row r="88" spans="1:9" ht="18" customHeight="1" x14ac:dyDescent="0.3">
      <c r="A88" s="80">
        <v>80</v>
      </c>
      <c r="B88" s="389" t="s">
        <v>1177</v>
      </c>
      <c r="C88" s="428" t="s">
        <v>805</v>
      </c>
      <c r="D88" s="390" t="s">
        <v>656</v>
      </c>
      <c r="E88" s="357" t="s">
        <v>628</v>
      </c>
      <c r="F88" s="543" t="s">
        <v>334</v>
      </c>
      <c r="G88" s="551">
        <v>1000</v>
      </c>
      <c r="H88" s="536">
        <v>1000</v>
      </c>
      <c r="I88" s="518">
        <v>196</v>
      </c>
    </row>
    <row r="89" spans="1:9" ht="18" customHeight="1" x14ac:dyDescent="0.3">
      <c r="A89" s="80">
        <v>81</v>
      </c>
      <c r="B89" s="389" t="s">
        <v>1177</v>
      </c>
      <c r="C89" s="428" t="s">
        <v>805</v>
      </c>
      <c r="D89" s="390" t="s">
        <v>656</v>
      </c>
      <c r="E89" s="357" t="s">
        <v>628</v>
      </c>
      <c r="F89" s="543" t="s">
        <v>334</v>
      </c>
      <c r="G89" s="551">
        <v>1000</v>
      </c>
      <c r="H89" s="536">
        <v>1000</v>
      </c>
      <c r="I89" s="518">
        <v>196</v>
      </c>
    </row>
    <row r="90" spans="1:9" ht="18" customHeight="1" x14ac:dyDescent="0.3">
      <c r="A90" s="80">
        <v>82</v>
      </c>
      <c r="B90" s="389" t="s">
        <v>1177</v>
      </c>
      <c r="C90" s="428" t="s">
        <v>805</v>
      </c>
      <c r="D90" s="390" t="s">
        <v>656</v>
      </c>
      <c r="E90" s="357" t="s">
        <v>628</v>
      </c>
      <c r="F90" s="543" t="s">
        <v>334</v>
      </c>
      <c r="G90" s="551">
        <v>1000</v>
      </c>
      <c r="H90" s="536">
        <v>1000</v>
      </c>
      <c r="I90" s="518">
        <v>196</v>
      </c>
    </row>
    <row r="91" spans="1:9" ht="18" customHeight="1" x14ac:dyDescent="0.3">
      <c r="A91" s="80">
        <v>83</v>
      </c>
      <c r="B91" s="380" t="s">
        <v>516</v>
      </c>
      <c r="C91" s="405" t="s">
        <v>518</v>
      </c>
      <c r="D91" s="383" t="s">
        <v>517</v>
      </c>
      <c r="E91" s="382" t="s">
        <v>630</v>
      </c>
      <c r="F91" s="543" t="s">
        <v>334</v>
      </c>
      <c r="G91" s="551">
        <v>750</v>
      </c>
      <c r="H91" s="536">
        <v>750</v>
      </c>
      <c r="I91" s="533">
        <v>147</v>
      </c>
    </row>
    <row r="92" spans="1:9" ht="18" customHeight="1" x14ac:dyDescent="0.3">
      <c r="A92" s="80">
        <v>84</v>
      </c>
      <c r="B92" s="380" t="s">
        <v>516</v>
      </c>
      <c r="C92" s="428" t="s">
        <v>518</v>
      </c>
      <c r="D92" s="383" t="s">
        <v>517</v>
      </c>
      <c r="E92" s="382" t="s">
        <v>630</v>
      </c>
      <c r="F92" s="543" t="s">
        <v>334</v>
      </c>
      <c r="G92" s="551">
        <v>750</v>
      </c>
      <c r="H92" s="536">
        <v>750</v>
      </c>
      <c r="I92" s="533">
        <v>147</v>
      </c>
    </row>
    <row r="93" spans="1:9" ht="18" customHeight="1" x14ac:dyDescent="0.3">
      <c r="A93" s="80">
        <v>85</v>
      </c>
      <c r="B93" s="380" t="s">
        <v>516</v>
      </c>
      <c r="C93" s="428" t="s">
        <v>518</v>
      </c>
      <c r="D93" s="383" t="s">
        <v>517</v>
      </c>
      <c r="E93" s="382" t="s">
        <v>630</v>
      </c>
      <c r="F93" s="543" t="s">
        <v>334</v>
      </c>
      <c r="G93" s="551">
        <v>750</v>
      </c>
      <c r="H93" s="536">
        <v>750</v>
      </c>
      <c r="I93" s="518">
        <v>147</v>
      </c>
    </row>
    <row r="94" spans="1:9" ht="18" customHeight="1" x14ac:dyDescent="0.3">
      <c r="A94" s="80">
        <v>86</v>
      </c>
      <c r="B94" s="380" t="s">
        <v>516</v>
      </c>
      <c r="C94" s="428" t="s">
        <v>518</v>
      </c>
      <c r="D94" s="383" t="s">
        <v>517</v>
      </c>
      <c r="E94" s="382" t="s">
        <v>630</v>
      </c>
      <c r="F94" s="543" t="s">
        <v>334</v>
      </c>
      <c r="G94" s="551">
        <v>750</v>
      </c>
      <c r="H94" s="536">
        <v>750</v>
      </c>
      <c r="I94" s="518">
        <v>147</v>
      </c>
    </row>
    <row r="95" spans="1:9" ht="18" customHeight="1" x14ac:dyDescent="0.3">
      <c r="A95" s="80">
        <v>87</v>
      </c>
      <c r="B95" s="380" t="s">
        <v>516</v>
      </c>
      <c r="C95" s="428" t="s">
        <v>518</v>
      </c>
      <c r="D95" s="383" t="s">
        <v>517</v>
      </c>
      <c r="E95" s="382" t="s">
        <v>630</v>
      </c>
      <c r="F95" s="543" t="s">
        <v>334</v>
      </c>
      <c r="G95" s="551">
        <v>750</v>
      </c>
      <c r="H95" s="536">
        <v>750</v>
      </c>
      <c r="I95" s="518">
        <v>147</v>
      </c>
    </row>
    <row r="96" spans="1:9" ht="18" customHeight="1" x14ac:dyDescent="0.3">
      <c r="A96" s="80">
        <v>88</v>
      </c>
      <c r="B96" s="380" t="s">
        <v>516</v>
      </c>
      <c r="C96" s="428" t="s">
        <v>518</v>
      </c>
      <c r="D96" s="383" t="s">
        <v>517</v>
      </c>
      <c r="E96" s="382" t="s">
        <v>630</v>
      </c>
      <c r="F96" s="543" t="s">
        <v>334</v>
      </c>
      <c r="G96" s="551">
        <v>750</v>
      </c>
      <c r="H96" s="536">
        <v>750</v>
      </c>
      <c r="I96" s="518">
        <v>147</v>
      </c>
    </row>
    <row r="97" spans="1:9" ht="18" customHeight="1" x14ac:dyDescent="0.3">
      <c r="A97" s="80">
        <v>89</v>
      </c>
      <c r="B97" s="380" t="s">
        <v>516</v>
      </c>
      <c r="C97" s="428" t="s">
        <v>518</v>
      </c>
      <c r="D97" s="383" t="s">
        <v>517</v>
      </c>
      <c r="E97" s="382" t="s">
        <v>630</v>
      </c>
      <c r="F97" s="543" t="s">
        <v>334</v>
      </c>
      <c r="G97" s="551">
        <v>750</v>
      </c>
      <c r="H97" s="536">
        <v>750</v>
      </c>
      <c r="I97" s="518">
        <v>147</v>
      </c>
    </row>
    <row r="98" spans="1:9" ht="18" customHeight="1" x14ac:dyDescent="0.3">
      <c r="A98" s="80">
        <v>90</v>
      </c>
      <c r="B98" s="380" t="s">
        <v>915</v>
      </c>
      <c r="C98" s="428" t="s">
        <v>518</v>
      </c>
      <c r="D98" s="383" t="s">
        <v>517</v>
      </c>
      <c r="E98" s="382" t="s">
        <v>630</v>
      </c>
      <c r="F98" s="543" t="s">
        <v>0</v>
      </c>
      <c r="G98" s="551">
        <v>2551.02</v>
      </c>
      <c r="H98" s="536">
        <v>2551.02</v>
      </c>
      <c r="I98" s="550">
        <v>500</v>
      </c>
    </row>
    <row r="99" spans="1:9" ht="18" customHeight="1" x14ac:dyDescent="0.3">
      <c r="A99" s="80">
        <v>91</v>
      </c>
      <c r="B99" s="380" t="s">
        <v>915</v>
      </c>
      <c r="C99" s="428" t="s">
        <v>518</v>
      </c>
      <c r="D99" s="383" t="s">
        <v>517</v>
      </c>
      <c r="E99" s="382" t="s">
        <v>630</v>
      </c>
      <c r="F99" s="543" t="s">
        <v>0</v>
      </c>
      <c r="G99" s="551">
        <v>1658.16</v>
      </c>
      <c r="H99" s="536">
        <v>1658.16</v>
      </c>
      <c r="I99" s="550">
        <v>325</v>
      </c>
    </row>
    <row r="100" spans="1:9" ht="18" customHeight="1" x14ac:dyDescent="0.3">
      <c r="A100" s="80">
        <v>92</v>
      </c>
      <c r="B100" s="629" t="s">
        <v>646</v>
      </c>
      <c r="C100" s="428" t="s">
        <v>805</v>
      </c>
      <c r="D100" s="381" t="s">
        <v>1175</v>
      </c>
      <c r="E100" s="382" t="s">
        <v>672</v>
      </c>
      <c r="F100" s="543" t="s">
        <v>334</v>
      </c>
      <c r="G100" s="580">
        <v>100</v>
      </c>
      <c r="H100" s="581">
        <v>100</v>
      </c>
      <c r="I100" s="550">
        <v>19.600000000000001</v>
      </c>
    </row>
    <row r="101" spans="1:9" ht="18" customHeight="1" x14ac:dyDescent="0.3">
      <c r="A101" s="80">
        <v>93</v>
      </c>
      <c r="B101" s="629" t="s">
        <v>1381</v>
      </c>
      <c r="C101" s="428" t="s">
        <v>1382</v>
      </c>
      <c r="D101" s="584" t="s">
        <v>1176</v>
      </c>
      <c r="E101" s="382" t="s">
        <v>672</v>
      </c>
      <c r="F101" s="543" t="s">
        <v>334</v>
      </c>
      <c r="G101" s="580">
        <v>100</v>
      </c>
      <c r="H101" s="581">
        <v>100</v>
      </c>
      <c r="I101" s="550">
        <v>20</v>
      </c>
    </row>
    <row r="102" spans="1:9" ht="18" customHeight="1" x14ac:dyDescent="0.3">
      <c r="A102" s="80">
        <v>94</v>
      </c>
      <c r="B102" s="45" t="s">
        <v>701</v>
      </c>
      <c r="C102" s="428" t="s">
        <v>821</v>
      </c>
      <c r="D102" s="502" t="s">
        <v>958</v>
      </c>
      <c r="E102" s="45" t="s">
        <v>959</v>
      </c>
      <c r="F102" s="543" t="s">
        <v>334</v>
      </c>
      <c r="G102" s="551">
        <v>1500</v>
      </c>
      <c r="H102" s="536">
        <v>1500</v>
      </c>
      <c r="I102" s="518">
        <v>300</v>
      </c>
    </row>
    <row r="103" spans="1:9" ht="18" customHeight="1" x14ac:dyDescent="0.3">
      <c r="A103" s="80">
        <v>95</v>
      </c>
      <c r="B103" s="45" t="s">
        <v>701</v>
      </c>
      <c r="C103" s="428" t="s">
        <v>821</v>
      </c>
      <c r="D103" s="502" t="s">
        <v>958</v>
      </c>
      <c r="E103" s="45" t="s">
        <v>959</v>
      </c>
      <c r="F103" s="543" t="s">
        <v>334</v>
      </c>
      <c r="G103" s="551">
        <v>1500</v>
      </c>
      <c r="H103" s="536">
        <v>1500</v>
      </c>
      <c r="I103" s="518">
        <v>300</v>
      </c>
    </row>
    <row r="104" spans="1:9" ht="18" customHeight="1" x14ac:dyDescent="0.3">
      <c r="A104" s="80">
        <v>96</v>
      </c>
      <c r="B104" s="45" t="s">
        <v>701</v>
      </c>
      <c r="C104" s="428" t="s">
        <v>821</v>
      </c>
      <c r="D104" s="502" t="s">
        <v>958</v>
      </c>
      <c r="E104" s="45" t="s">
        <v>959</v>
      </c>
      <c r="F104" s="543" t="s">
        <v>334</v>
      </c>
      <c r="G104" s="551">
        <v>1500</v>
      </c>
      <c r="H104" s="536">
        <v>1500</v>
      </c>
      <c r="I104" s="518">
        <v>300</v>
      </c>
    </row>
    <row r="105" spans="1:9" ht="18" customHeight="1" x14ac:dyDescent="0.3">
      <c r="A105" s="80">
        <v>97</v>
      </c>
      <c r="B105" s="45" t="s">
        <v>701</v>
      </c>
      <c r="C105" s="428" t="s">
        <v>821</v>
      </c>
      <c r="D105" s="502" t="s">
        <v>958</v>
      </c>
      <c r="E105" s="45" t="s">
        <v>959</v>
      </c>
      <c r="F105" s="543" t="s">
        <v>334</v>
      </c>
      <c r="G105" s="551">
        <v>1500</v>
      </c>
      <c r="H105" s="536">
        <v>1500</v>
      </c>
      <c r="I105" s="518">
        <v>300</v>
      </c>
    </row>
    <row r="106" spans="1:9" ht="18" customHeight="1" x14ac:dyDescent="0.3">
      <c r="A106" s="80">
        <v>98</v>
      </c>
      <c r="B106" s="45" t="s">
        <v>701</v>
      </c>
      <c r="C106" s="428" t="s">
        <v>821</v>
      </c>
      <c r="D106" s="502" t="s">
        <v>958</v>
      </c>
      <c r="E106" s="45" t="s">
        <v>959</v>
      </c>
      <c r="F106" s="543" t="s">
        <v>334</v>
      </c>
      <c r="G106" s="551">
        <v>1500</v>
      </c>
      <c r="H106" s="536">
        <v>1500</v>
      </c>
      <c r="I106" s="518">
        <v>300</v>
      </c>
    </row>
    <row r="107" spans="1:9" ht="18" customHeight="1" x14ac:dyDescent="0.3">
      <c r="A107" s="80">
        <v>99</v>
      </c>
      <c r="B107" s="382" t="s">
        <v>658</v>
      </c>
      <c r="C107" s="384" t="s">
        <v>640</v>
      </c>
      <c r="D107" s="383" t="s">
        <v>622</v>
      </c>
      <c r="E107" s="382" t="s">
        <v>631</v>
      </c>
      <c r="F107" s="543" t="s">
        <v>334</v>
      </c>
      <c r="G107" s="551">
        <v>1250</v>
      </c>
      <c r="H107" s="536">
        <v>1250</v>
      </c>
      <c r="I107" s="518">
        <v>250</v>
      </c>
    </row>
    <row r="108" spans="1:9" ht="18" customHeight="1" x14ac:dyDescent="0.3">
      <c r="A108" s="80">
        <v>100</v>
      </c>
      <c r="B108" s="382" t="s">
        <v>658</v>
      </c>
      <c r="C108" s="428" t="s">
        <v>640</v>
      </c>
      <c r="D108" s="383" t="s">
        <v>622</v>
      </c>
      <c r="E108" s="382" t="s">
        <v>631</v>
      </c>
      <c r="F108" s="543" t="s">
        <v>334</v>
      </c>
      <c r="G108" s="551">
        <v>1250</v>
      </c>
      <c r="H108" s="536">
        <v>1250</v>
      </c>
      <c r="I108" s="518">
        <v>250</v>
      </c>
    </row>
    <row r="109" spans="1:9" ht="18" customHeight="1" x14ac:dyDescent="0.3">
      <c r="A109" s="80">
        <v>101</v>
      </c>
      <c r="B109" s="382" t="s">
        <v>658</v>
      </c>
      <c r="C109" s="428" t="s">
        <v>640</v>
      </c>
      <c r="D109" s="383" t="s">
        <v>622</v>
      </c>
      <c r="E109" s="382" t="s">
        <v>631</v>
      </c>
      <c r="F109" s="543" t="s">
        <v>334</v>
      </c>
      <c r="G109" s="551">
        <v>1250</v>
      </c>
      <c r="H109" s="536">
        <v>1250</v>
      </c>
      <c r="I109" s="518">
        <v>250</v>
      </c>
    </row>
    <row r="110" spans="1:9" ht="18" customHeight="1" x14ac:dyDescent="0.3">
      <c r="A110" s="80">
        <v>102</v>
      </c>
      <c r="B110" s="382" t="s">
        <v>658</v>
      </c>
      <c r="C110" s="428" t="s">
        <v>640</v>
      </c>
      <c r="D110" s="383" t="s">
        <v>622</v>
      </c>
      <c r="E110" s="382" t="s">
        <v>631</v>
      </c>
      <c r="F110" s="543" t="s">
        <v>334</v>
      </c>
      <c r="G110" s="551">
        <v>1250</v>
      </c>
      <c r="H110" s="536">
        <v>1250</v>
      </c>
      <c r="I110" s="518">
        <v>250</v>
      </c>
    </row>
    <row r="111" spans="1:9" ht="18" customHeight="1" x14ac:dyDescent="0.3">
      <c r="A111" s="80">
        <v>103</v>
      </c>
      <c r="B111" s="382" t="s">
        <v>658</v>
      </c>
      <c r="C111" s="428" t="s">
        <v>640</v>
      </c>
      <c r="D111" s="383" t="s">
        <v>622</v>
      </c>
      <c r="E111" s="382" t="s">
        <v>631</v>
      </c>
      <c r="F111" s="543" t="s">
        <v>334</v>
      </c>
      <c r="G111" s="551">
        <v>1250</v>
      </c>
      <c r="H111" s="536">
        <v>1250</v>
      </c>
      <c r="I111" s="518">
        <v>250</v>
      </c>
    </row>
    <row r="112" spans="1:9" ht="18" customHeight="1" x14ac:dyDescent="0.3">
      <c r="A112" s="80">
        <v>104</v>
      </c>
      <c r="B112" s="382" t="s">
        <v>658</v>
      </c>
      <c r="C112" s="428" t="s">
        <v>640</v>
      </c>
      <c r="D112" s="383" t="s">
        <v>622</v>
      </c>
      <c r="E112" s="382" t="s">
        <v>631</v>
      </c>
      <c r="F112" s="543" t="s">
        <v>334</v>
      </c>
      <c r="G112" s="551">
        <v>1250</v>
      </c>
      <c r="H112" s="536">
        <v>1250</v>
      </c>
      <c r="I112" s="518">
        <v>250</v>
      </c>
    </row>
    <row r="113" spans="1:9" ht="18" customHeight="1" x14ac:dyDescent="0.3">
      <c r="A113" s="80">
        <v>105</v>
      </c>
      <c r="B113" s="382" t="s">
        <v>658</v>
      </c>
      <c r="C113" s="428" t="s">
        <v>640</v>
      </c>
      <c r="D113" s="383" t="s">
        <v>622</v>
      </c>
      <c r="E113" s="382" t="s">
        <v>631</v>
      </c>
      <c r="F113" s="543" t="s">
        <v>334</v>
      </c>
      <c r="G113" s="551">
        <v>1250</v>
      </c>
      <c r="H113" s="536">
        <v>1250</v>
      </c>
      <c r="I113" s="518">
        <v>250</v>
      </c>
    </row>
    <row r="114" spans="1:9" ht="18" customHeight="1" x14ac:dyDescent="0.3">
      <c r="A114" s="80">
        <v>106</v>
      </c>
      <c r="B114" s="382" t="s">
        <v>658</v>
      </c>
      <c r="C114" s="384" t="s">
        <v>636</v>
      </c>
      <c r="D114" s="383" t="s">
        <v>618</v>
      </c>
      <c r="E114" s="382" t="s">
        <v>631</v>
      </c>
      <c r="F114" s="543" t="s">
        <v>334</v>
      </c>
      <c r="G114" s="551">
        <v>687.5</v>
      </c>
      <c r="H114" s="536">
        <v>687.5</v>
      </c>
      <c r="I114" s="518">
        <v>137.5</v>
      </c>
    </row>
    <row r="115" spans="1:9" ht="18" customHeight="1" x14ac:dyDescent="0.3">
      <c r="A115" s="80">
        <v>107</v>
      </c>
      <c r="B115" s="382" t="s">
        <v>658</v>
      </c>
      <c r="C115" s="428" t="s">
        <v>636</v>
      </c>
      <c r="D115" s="383" t="s">
        <v>618</v>
      </c>
      <c r="E115" s="382" t="s">
        <v>631</v>
      </c>
      <c r="F115" s="543" t="s">
        <v>334</v>
      </c>
      <c r="G115" s="551">
        <v>687.5</v>
      </c>
      <c r="H115" s="536">
        <v>687.5</v>
      </c>
      <c r="I115" s="518">
        <v>137.5</v>
      </c>
    </row>
    <row r="116" spans="1:9" ht="18" customHeight="1" x14ac:dyDescent="0.3">
      <c r="A116" s="80">
        <v>108</v>
      </c>
      <c r="B116" s="382" t="s">
        <v>658</v>
      </c>
      <c r="C116" s="428" t="s">
        <v>636</v>
      </c>
      <c r="D116" s="383" t="s">
        <v>618</v>
      </c>
      <c r="E116" s="382" t="s">
        <v>631</v>
      </c>
      <c r="F116" s="543" t="s">
        <v>334</v>
      </c>
      <c r="G116" s="551">
        <v>687.5</v>
      </c>
      <c r="H116" s="536">
        <v>687.5</v>
      </c>
      <c r="I116" s="518">
        <v>137.5</v>
      </c>
    </row>
    <row r="117" spans="1:9" ht="18" customHeight="1" x14ac:dyDescent="0.3">
      <c r="A117" s="80">
        <v>109</v>
      </c>
      <c r="B117" s="382" t="s">
        <v>658</v>
      </c>
      <c r="C117" s="428" t="s">
        <v>636</v>
      </c>
      <c r="D117" s="383" t="s">
        <v>618</v>
      </c>
      <c r="E117" s="382" t="s">
        <v>631</v>
      </c>
      <c r="F117" s="543" t="s">
        <v>334</v>
      </c>
      <c r="G117" s="551">
        <v>687.5</v>
      </c>
      <c r="H117" s="536">
        <v>687.5</v>
      </c>
      <c r="I117" s="518">
        <v>137.5</v>
      </c>
    </row>
    <row r="118" spans="1:9" ht="18" customHeight="1" x14ac:dyDescent="0.3">
      <c r="A118" s="80">
        <v>110</v>
      </c>
      <c r="B118" s="382" t="s">
        <v>658</v>
      </c>
      <c r="C118" s="428" t="s">
        <v>636</v>
      </c>
      <c r="D118" s="383" t="s">
        <v>618</v>
      </c>
      <c r="E118" s="382" t="s">
        <v>631</v>
      </c>
      <c r="F118" s="543" t="s">
        <v>334</v>
      </c>
      <c r="G118" s="551">
        <v>687.5</v>
      </c>
      <c r="H118" s="536">
        <v>687.5</v>
      </c>
      <c r="I118" s="518">
        <v>137.5</v>
      </c>
    </row>
    <row r="119" spans="1:9" ht="18" customHeight="1" x14ac:dyDescent="0.3">
      <c r="A119" s="80">
        <v>111</v>
      </c>
      <c r="B119" s="382" t="s">
        <v>658</v>
      </c>
      <c r="C119" s="428" t="s">
        <v>636</v>
      </c>
      <c r="D119" s="383" t="s">
        <v>618</v>
      </c>
      <c r="E119" s="382" t="s">
        <v>631</v>
      </c>
      <c r="F119" s="543" t="s">
        <v>334</v>
      </c>
      <c r="G119" s="551">
        <v>687.5</v>
      </c>
      <c r="H119" s="536">
        <v>687.5</v>
      </c>
      <c r="I119" s="518">
        <v>137.5</v>
      </c>
    </row>
    <row r="120" spans="1:9" ht="18" customHeight="1" x14ac:dyDescent="0.3">
      <c r="A120" s="80">
        <v>112</v>
      </c>
      <c r="B120" s="382" t="s">
        <v>658</v>
      </c>
      <c r="C120" s="428" t="s">
        <v>636</v>
      </c>
      <c r="D120" s="383" t="s">
        <v>618</v>
      </c>
      <c r="E120" s="382" t="s">
        <v>631</v>
      </c>
      <c r="F120" s="543" t="s">
        <v>334</v>
      </c>
      <c r="G120" s="551">
        <v>687.5</v>
      </c>
      <c r="H120" s="536">
        <v>687.5</v>
      </c>
      <c r="I120" s="518">
        <v>137.5</v>
      </c>
    </row>
    <row r="121" spans="1:9" ht="18" customHeight="1" x14ac:dyDescent="0.3">
      <c r="A121" s="80">
        <v>113</v>
      </c>
      <c r="B121" s="382" t="s">
        <v>658</v>
      </c>
      <c r="C121" s="428" t="s">
        <v>636</v>
      </c>
      <c r="D121" s="383" t="s">
        <v>618</v>
      </c>
      <c r="E121" s="382" t="s">
        <v>631</v>
      </c>
      <c r="F121" s="543" t="s">
        <v>334</v>
      </c>
      <c r="G121" s="551">
        <v>1500</v>
      </c>
      <c r="H121" s="536">
        <v>1500</v>
      </c>
      <c r="I121" s="518">
        <v>300</v>
      </c>
    </row>
    <row r="122" spans="1:9" ht="18" customHeight="1" x14ac:dyDescent="0.3">
      <c r="A122" s="80">
        <v>114</v>
      </c>
      <c r="B122" s="380" t="s">
        <v>1178</v>
      </c>
      <c r="C122" s="405" t="s">
        <v>635</v>
      </c>
      <c r="D122" s="381" t="s">
        <v>617</v>
      </c>
      <c r="E122" s="382" t="s">
        <v>631</v>
      </c>
      <c r="F122" s="543" t="s">
        <v>334</v>
      </c>
      <c r="G122" s="551">
        <v>2000</v>
      </c>
      <c r="H122" s="536">
        <v>2000</v>
      </c>
      <c r="I122" s="533">
        <v>392</v>
      </c>
    </row>
    <row r="123" spans="1:9" ht="18" customHeight="1" x14ac:dyDescent="0.3">
      <c r="A123" s="80">
        <v>115</v>
      </c>
      <c r="B123" s="380" t="s">
        <v>1178</v>
      </c>
      <c r="C123" s="428" t="s">
        <v>635</v>
      </c>
      <c r="D123" s="381" t="s">
        <v>617</v>
      </c>
      <c r="E123" s="382" t="s">
        <v>631</v>
      </c>
      <c r="F123" s="543" t="s">
        <v>334</v>
      </c>
      <c r="G123" s="551">
        <v>2000</v>
      </c>
      <c r="H123" s="536">
        <v>2000</v>
      </c>
      <c r="I123" s="533">
        <v>392</v>
      </c>
    </row>
    <row r="124" spans="1:9" ht="18" customHeight="1" x14ac:dyDescent="0.3">
      <c r="A124" s="80">
        <v>116</v>
      </c>
      <c r="B124" s="380" t="s">
        <v>1178</v>
      </c>
      <c r="C124" s="428" t="s">
        <v>635</v>
      </c>
      <c r="D124" s="381" t="s">
        <v>617</v>
      </c>
      <c r="E124" s="382" t="s">
        <v>631</v>
      </c>
      <c r="F124" s="543" t="s">
        <v>334</v>
      </c>
      <c r="G124" s="551">
        <v>2000</v>
      </c>
      <c r="H124" s="536">
        <v>2000</v>
      </c>
      <c r="I124" s="518">
        <v>392</v>
      </c>
    </row>
    <row r="125" spans="1:9" ht="18" customHeight="1" x14ac:dyDescent="0.3">
      <c r="A125" s="80">
        <v>117</v>
      </c>
      <c r="B125" s="380" t="s">
        <v>1178</v>
      </c>
      <c r="C125" s="428" t="s">
        <v>635</v>
      </c>
      <c r="D125" s="381" t="s">
        <v>617</v>
      </c>
      <c r="E125" s="382" t="s">
        <v>631</v>
      </c>
      <c r="F125" s="543" t="s">
        <v>334</v>
      </c>
      <c r="G125" s="551">
        <v>2000</v>
      </c>
      <c r="H125" s="536">
        <v>2000</v>
      </c>
      <c r="I125" s="518">
        <v>392</v>
      </c>
    </row>
    <row r="126" spans="1:9" ht="18" customHeight="1" x14ac:dyDescent="0.3">
      <c r="A126" s="80">
        <v>118</v>
      </c>
      <c r="B126" s="380" t="s">
        <v>1178</v>
      </c>
      <c r="C126" s="428" t="s">
        <v>635</v>
      </c>
      <c r="D126" s="381" t="s">
        <v>617</v>
      </c>
      <c r="E126" s="382" t="s">
        <v>631</v>
      </c>
      <c r="F126" s="543" t="s">
        <v>334</v>
      </c>
      <c r="G126" s="551">
        <v>2000</v>
      </c>
      <c r="H126" s="536">
        <v>2000</v>
      </c>
      <c r="I126" s="518">
        <v>392</v>
      </c>
    </row>
    <row r="127" spans="1:9" ht="18" customHeight="1" x14ac:dyDescent="0.3">
      <c r="A127" s="80">
        <v>119</v>
      </c>
      <c r="B127" s="380" t="s">
        <v>1178</v>
      </c>
      <c r="C127" s="428" t="s">
        <v>635</v>
      </c>
      <c r="D127" s="381" t="s">
        <v>617</v>
      </c>
      <c r="E127" s="382" t="s">
        <v>631</v>
      </c>
      <c r="F127" s="543" t="s">
        <v>334</v>
      </c>
      <c r="G127" s="551">
        <v>2000</v>
      </c>
      <c r="H127" s="536">
        <v>2000</v>
      </c>
      <c r="I127" s="518">
        <v>392</v>
      </c>
    </row>
    <row r="128" spans="1:9" ht="18" customHeight="1" x14ac:dyDescent="0.3">
      <c r="A128" s="80">
        <v>120</v>
      </c>
      <c r="B128" s="380" t="s">
        <v>1178</v>
      </c>
      <c r="C128" s="428" t="s">
        <v>635</v>
      </c>
      <c r="D128" s="381" t="s">
        <v>617</v>
      </c>
      <c r="E128" s="382" t="s">
        <v>631</v>
      </c>
      <c r="F128" s="543" t="s">
        <v>334</v>
      </c>
      <c r="G128" s="551">
        <v>2000</v>
      </c>
      <c r="H128" s="536">
        <v>2000</v>
      </c>
      <c r="I128" s="518">
        <v>392</v>
      </c>
    </row>
    <row r="129" spans="1:9" ht="18" customHeight="1" x14ac:dyDescent="0.3">
      <c r="A129" s="80">
        <v>121</v>
      </c>
      <c r="B129" s="382" t="s">
        <v>660</v>
      </c>
      <c r="C129" s="384" t="s">
        <v>639</v>
      </c>
      <c r="D129" s="383" t="s">
        <v>621</v>
      </c>
      <c r="E129" s="382" t="s">
        <v>631</v>
      </c>
      <c r="F129" s="543" t="s">
        <v>334</v>
      </c>
      <c r="G129" s="551">
        <v>687.5</v>
      </c>
      <c r="H129" s="536">
        <v>687.5</v>
      </c>
      <c r="I129" s="518">
        <v>137.5</v>
      </c>
    </row>
    <row r="130" spans="1:9" ht="18" customHeight="1" x14ac:dyDescent="0.3">
      <c r="A130" s="80">
        <v>122</v>
      </c>
      <c r="B130" s="382" t="s">
        <v>660</v>
      </c>
      <c r="C130" s="405" t="s">
        <v>639</v>
      </c>
      <c r="D130" s="383" t="s">
        <v>621</v>
      </c>
      <c r="E130" s="382" t="s">
        <v>631</v>
      </c>
      <c r="F130" s="543" t="s">
        <v>334</v>
      </c>
      <c r="G130" s="551">
        <v>687.5</v>
      </c>
      <c r="H130" s="536">
        <v>687.5</v>
      </c>
      <c r="I130" s="518">
        <v>137.5</v>
      </c>
    </row>
    <row r="131" spans="1:9" ht="18" customHeight="1" x14ac:dyDescent="0.3">
      <c r="A131" s="80">
        <v>123</v>
      </c>
      <c r="B131" s="382" t="s">
        <v>660</v>
      </c>
      <c r="C131" s="428" t="s">
        <v>639</v>
      </c>
      <c r="D131" s="383" t="s">
        <v>621</v>
      </c>
      <c r="E131" s="382" t="s">
        <v>631</v>
      </c>
      <c r="F131" s="543" t="s">
        <v>334</v>
      </c>
      <c r="G131" s="551">
        <v>687.5</v>
      </c>
      <c r="H131" s="536">
        <v>687.5</v>
      </c>
      <c r="I131" s="518">
        <v>137.5</v>
      </c>
    </row>
    <row r="132" spans="1:9" ht="18" customHeight="1" x14ac:dyDescent="0.3">
      <c r="A132" s="80">
        <v>124</v>
      </c>
      <c r="B132" s="382" t="s">
        <v>660</v>
      </c>
      <c r="C132" s="428" t="s">
        <v>639</v>
      </c>
      <c r="D132" s="383" t="s">
        <v>621</v>
      </c>
      <c r="E132" s="382" t="s">
        <v>631</v>
      </c>
      <c r="F132" s="543" t="s">
        <v>334</v>
      </c>
      <c r="G132" s="551">
        <v>687.5</v>
      </c>
      <c r="H132" s="536">
        <v>687.5</v>
      </c>
      <c r="I132" s="518">
        <v>137.5</v>
      </c>
    </row>
    <row r="133" spans="1:9" ht="18" customHeight="1" x14ac:dyDescent="0.3">
      <c r="A133" s="80">
        <v>125</v>
      </c>
      <c r="B133" s="382" t="s">
        <v>660</v>
      </c>
      <c r="C133" s="428" t="s">
        <v>639</v>
      </c>
      <c r="D133" s="383" t="s">
        <v>621</v>
      </c>
      <c r="E133" s="382" t="s">
        <v>631</v>
      </c>
      <c r="F133" s="543" t="s">
        <v>334</v>
      </c>
      <c r="G133" s="551">
        <v>687.5</v>
      </c>
      <c r="H133" s="536">
        <v>687.5</v>
      </c>
      <c r="I133" s="518">
        <v>137.5</v>
      </c>
    </row>
    <row r="134" spans="1:9" ht="18" customHeight="1" x14ac:dyDescent="0.3">
      <c r="A134" s="80">
        <v>126</v>
      </c>
      <c r="B134" s="380" t="s">
        <v>633</v>
      </c>
      <c r="C134" s="405" t="s">
        <v>646</v>
      </c>
      <c r="D134" s="381" t="s">
        <v>616</v>
      </c>
      <c r="E134" s="382" t="s">
        <v>629</v>
      </c>
      <c r="F134" s="543" t="s">
        <v>334</v>
      </c>
      <c r="G134" s="551">
        <v>625</v>
      </c>
      <c r="H134" s="536">
        <v>625</v>
      </c>
      <c r="I134" s="518">
        <v>125</v>
      </c>
    </row>
    <row r="135" spans="1:9" ht="18" customHeight="1" x14ac:dyDescent="0.3">
      <c r="A135" s="80">
        <v>127</v>
      </c>
      <c r="B135" s="380" t="s">
        <v>633</v>
      </c>
      <c r="C135" s="405" t="s">
        <v>646</v>
      </c>
      <c r="D135" s="381" t="s">
        <v>616</v>
      </c>
      <c r="E135" s="382" t="s">
        <v>629</v>
      </c>
      <c r="F135" s="543" t="s">
        <v>334</v>
      </c>
      <c r="G135" s="551">
        <v>625</v>
      </c>
      <c r="H135" s="536">
        <v>625</v>
      </c>
      <c r="I135" s="518">
        <v>125</v>
      </c>
    </row>
    <row r="136" spans="1:9" ht="18" customHeight="1" x14ac:dyDescent="0.3">
      <c r="A136" s="80">
        <v>128</v>
      </c>
      <c r="B136" s="380" t="s">
        <v>633</v>
      </c>
      <c r="C136" s="428" t="s">
        <v>646</v>
      </c>
      <c r="D136" s="381" t="s">
        <v>616</v>
      </c>
      <c r="E136" s="382" t="s">
        <v>629</v>
      </c>
      <c r="F136" s="543" t="s">
        <v>334</v>
      </c>
      <c r="G136" s="551">
        <v>625</v>
      </c>
      <c r="H136" s="536">
        <v>625</v>
      </c>
      <c r="I136" s="518">
        <v>125</v>
      </c>
    </row>
    <row r="137" spans="1:9" ht="18" customHeight="1" x14ac:dyDescent="0.3">
      <c r="A137" s="80">
        <v>129</v>
      </c>
      <c r="B137" s="380" t="s">
        <v>633</v>
      </c>
      <c r="C137" s="428" t="s">
        <v>646</v>
      </c>
      <c r="D137" s="381" t="s">
        <v>616</v>
      </c>
      <c r="E137" s="382" t="s">
        <v>629</v>
      </c>
      <c r="F137" s="543" t="s">
        <v>334</v>
      </c>
      <c r="G137" s="551">
        <v>625</v>
      </c>
      <c r="H137" s="536">
        <v>625</v>
      </c>
      <c r="I137" s="518">
        <v>125</v>
      </c>
    </row>
    <row r="138" spans="1:9" ht="18" customHeight="1" x14ac:dyDescent="0.3">
      <c r="A138" s="80">
        <v>130</v>
      </c>
      <c r="B138" s="380" t="s">
        <v>633</v>
      </c>
      <c r="C138" s="428" t="s">
        <v>646</v>
      </c>
      <c r="D138" s="381" t="s">
        <v>616</v>
      </c>
      <c r="E138" s="382" t="s">
        <v>629</v>
      </c>
      <c r="F138" s="543" t="s">
        <v>334</v>
      </c>
      <c r="G138" s="551">
        <v>625</v>
      </c>
      <c r="H138" s="536">
        <v>625</v>
      </c>
      <c r="I138" s="518">
        <v>125</v>
      </c>
    </row>
    <row r="139" spans="1:9" ht="18" customHeight="1" x14ac:dyDescent="0.3">
      <c r="A139" s="80">
        <v>131</v>
      </c>
      <c r="B139" s="380" t="s">
        <v>633</v>
      </c>
      <c r="C139" s="428" t="s">
        <v>646</v>
      </c>
      <c r="D139" s="381" t="s">
        <v>616</v>
      </c>
      <c r="E139" s="382" t="s">
        <v>629</v>
      </c>
      <c r="F139" s="543" t="s">
        <v>334</v>
      </c>
      <c r="G139" s="551">
        <v>625</v>
      </c>
      <c r="H139" s="536">
        <v>625</v>
      </c>
      <c r="I139" s="518">
        <v>125</v>
      </c>
    </row>
    <row r="140" spans="1:9" ht="18" customHeight="1" x14ac:dyDescent="0.3">
      <c r="A140" s="80">
        <v>132</v>
      </c>
      <c r="B140" s="380" t="s">
        <v>633</v>
      </c>
      <c r="C140" s="428" t="s">
        <v>646</v>
      </c>
      <c r="D140" s="381" t="s">
        <v>616</v>
      </c>
      <c r="E140" s="382" t="s">
        <v>629</v>
      </c>
      <c r="F140" s="543" t="s">
        <v>334</v>
      </c>
      <c r="G140" s="551">
        <v>625</v>
      </c>
      <c r="H140" s="536">
        <v>625</v>
      </c>
      <c r="I140" s="518">
        <v>125</v>
      </c>
    </row>
    <row r="141" spans="1:9" ht="18" customHeight="1" x14ac:dyDescent="0.3">
      <c r="A141" s="80">
        <v>133</v>
      </c>
      <c r="B141" s="380" t="s">
        <v>925</v>
      </c>
      <c r="C141" s="428" t="s">
        <v>633</v>
      </c>
      <c r="D141" s="381" t="s">
        <v>616</v>
      </c>
      <c r="E141" s="382" t="s">
        <v>629</v>
      </c>
      <c r="F141" s="543" t="s">
        <v>0</v>
      </c>
      <c r="G141" s="551">
        <v>1250</v>
      </c>
      <c r="H141" s="536">
        <v>1250</v>
      </c>
      <c r="I141" s="550">
        <v>250</v>
      </c>
    </row>
    <row r="142" spans="1:9" ht="18" customHeight="1" x14ac:dyDescent="0.3">
      <c r="A142" s="80">
        <v>134</v>
      </c>
      <c r="B142" s="380" t="s">
        <v>646</v>
      </c>
      <c r="C142" s="381" t="s">
        <v>657</v>
      </c>
      <c r="D142" s="381" t="s">
        <v>616</v>
      </c>
      <c r="E142" s="382" t="s">
        <v>629</v>
      </c>
      <c r="F142" s="543" t="s">
        <v>0</v>
      </c>
      <c r="G142" s="551">
        <v>1625</v>
      </c>
      <c r="H142" s="536">
        <v>1625</v>
      </c>
      <c r="I142" s="550">
        <v>325</v>
      </c>
    </row>
    <row r="143" spans="1:9" ht="18" customHeight="1" x14ac:dyDescent="0.3">
      <c r="A143" s="80">
        <v>135</v>
      </c>
      <c r="B143" s="380" t="s">
        <v>925</v>
      </c>
      <c r="C143" s="428" t="s">
        <v>633</v>
      </c>
      <c r="D143" s="381" t="s">
        <v>616</v>
      </c>
      <c r="E143" s="382" t="s">
        <v>629</v>
      </c>
      <c r="F143" s="543" t="s">
        <v>0</v>
      </c>
      <c r="G143" s="551">
        <v>625</v>
      </c>
      <c r="H143" s="536">
        <v>625</v>
      </c>
      <c r="I143" s="550">
        <v>125</v>
      </c>
    </row>
    <row r="144" spans="1:9" ht="18" customHeight="1" x14ac:dyDescent="0.3">
      <c r="A144" s="80">
        <v>136</v>
      </c>
      <c r="B144" s="380" t="s">
        <v>925</v>
      </c>
      <c r="C144" s="428" t="s">
        <v>633</v>
      </c>
      <c r="D144" s="381" t="s">
        <v>616</v>
      </c>
      <c r="E144" s="382" t="s">
        <v>629</v>
      </c>
      <c r="F144" s="543" t="s">
        <v>0</v>
      </c>
      <c r="G144" s="551">
        <v>375</v>
      </c>
      <c r="H144" s="536">
        <v>375</v>
      </c>
      <c r="I144" s="550">
        <v>75</v>
      </c>
    </row>
    <row r="145" spans="1:9" ht="18" customHeight="1" x14ac:dyDescent="0.3">
      <c r="A145" s="80">
        <v>137</v>
      </c>
      <c r="B145" s="380" t="s">
        <v>646</v>
      </c>
      <c r="C145" s="428" t="s">
        <v>633</v>
      </c>
      <c r="D145" s="381" t="s">
        <v>616</v>
      </c>
      <c r="E145" s="382" t="s">
        <v>629</v>
      </c>
      <c r="F145" s="543" t="s">
        <v>0</v>
      </c>
      <c r="G145" s="551">
        <v>375</v>
      </c>
      <c r="H145" s="536">
        <v>375</v>
      </c>
      <c r="I145" s="550">
        <v>75</v>
      </c>
    </row>
    <row r="146" spans="1:9" ht="18" customHeight="1" x14ac:dyDescent="0.3">
      <c r="A146" s="80">
        <v>138</v>
      </c>
      <c r="B146" s="380" t="s">
        <v>779</v>
      </c>
      <c r="C146" s="428" t="s">
        <v>1089</v>
      </c>
      <c r="D146" s="383" t="s">
        <v>1090</v>
      </c>
      <c r="E146" s="382" t="s">
        <v>1091</v>
      </c>
      <c r="F146" s="543" t="s">
        <v>334</v>
      </c>
      <c r="G146" s="551">
        <v>687.5</v>
      </c>
      <c r="H146" s="536">
        <v>687.5</v>
      </c>
      <c r="I146" s="518">
        <v>137.5</v>
      </c>
    </row>
    <row r="147" spans="1:9" ht="18" customHeight="1" x14ac:dyDescent="0.3">
      <c r="A147" s="80">
        <v>139</v>
      </c>
      <c r="B147" s="380" t="s">
        <v>779</v>
      </c>
      <c r="C147" s="428" t="s">
        <v>1089</v>
      </c>
      <c r="D147" s="383" t="s">
        <v>1090</v>
      </c>
      <c r="E147" s="382" t="s">
        <v>1091</v>
      </c>
      <c r="F147" s="543" t="s">
        <v>334</v>
      </c>
      <c r="G147" s="551">
        <v>687.5</v>
      </c>
      <c r="H147" s="536">
        <v>687.5</v>
      </c>
      <c r="I147" s="518">
        <v>137.5</v>
      </c>
    </row>
    <row r="148" spans="1:9" ht="18" customHeight="1" x14ac:dyDescent="0.3">
      <c r="A148" s="80">
        <v>140</v>
      </c>
      <c r="B148" s="382" t="s">
        <v>637</v>
      </c>
      <c r="C148" s="384" t="s">
        <v>784</v>
      </c>
      <c r="D148" s="383" t="s">
        <v>619</v>
      </c>
      <c r="E148" s="382" t="s">
        <v>631</v>
      </c>
      <c r="F148" s="543" t="s">
        <v>334</v>
      </c>
      <c r="G148" s="551">
        <v>1062.5</v>
      </c>
      <c r="H148" s="536">
        <v>1062.5</v>
      </c>
      <c r="I148" s="533">
        <v>208.25</v>
      </c>
    </row>
    <row r="149" spans="1:9" ht="18" customHeight="1" x14ac:dyDescent="0.3">
      <c r="A149" s="80">
        <v>141</v>
      </c>
      <c r="B149" s="382" t="s">
        <v>637</v>
      </c>
      <c r="C149" s="428" t="s">
        <v>784</v>
      </c>
      <c r="D149" s="383" t="s">
        <v>619</v>
      </c>
      <c r="E149" s="382" t="s">
        <v>631</v>
      </c>
      <c r="F149" s="543" t="s">
        <v>334</v>
      </c>
      <c r="G149" s="551">
        <v>1062.5</v>
      </c>
      <c r="H149" s="536">
        <v>1062.5</v>
      </c>
      <c r="I149" s="533">
        <v>208.25</v>
      </c>
    </row>
    <row r="150" spans="1:9" ht="18" customHeight="1" x14ac:dyDescent="0.3">
      <c r="A150" s="80">
        <v>142</v>
      </c>
      <c r="B150" s="382" t="s">
        <v>637</v>
      </c>
      <c r="C150" s="428" t="s">
        <v>784</v>
      </c>
      <c r="D150" s="383" t="s">
        <v>619</v>
      </c>
      <c r="E150" s="382" t="s">
        <v>631</v>
      </c>
      <c r="F150" s="543" t="s">
        <v>334</v>
      </c>
      <c r="G150" s="551">
        <v>1062.5</v>
      </c>
      <c r="H150" s="536">
        <v>1062.5</v>
      </c>
      <c r="I150" s="518">
        <v>208.25</v>
      </c>
    </row>
    <row r="151" spans="1:9" ht="18" customHeight="1" x14ac:dyDescent="0.3">
      <c r="A151" s="80">
        <v>143</v>
      </c>
      <c r="B151" s="382" t="s">
        <v>637</v>
      </c>
      <c r="C151" s="428" t="s">
        <v>784</v>
      </c>
      <c r="D151" s="383" t="s">
        <v>619</v>
      </c>
      <c r="E151" s="382" t="s">
        <v>631</v>
      </c>
      <c r="F151" s="543" t="s">
        <v>334</v>
      </c>
      <c r="G151" s="551">
        <v>1062.5</v>
      </c>
      <c r="H151" s="536">
        <v>1062.5</v>
      </c>
      <c r="I151" s="518">
        <v>208.25</v>
      </c>
    </row>
    <row r="152" spans="1:9" ht="18" customHeight="1" x14ac:dyDescent="0.3">
      <c r="A152" s="80">
        <v>144</v>
      </c>
      <c r="B152" s="382" t="s">
        <v>637</v>
      </c>
      <c r="C152" s="428" t="s">
        <v>784</v>
      </c>
      <c r="D152" s="383" t="s">
        <v>619</v>
      </c>
      <c r="E152" s="382" t="s">
        <v>631</v>
      </c>
      <c r="F152" s="543" t="s">
        <v>334</v>
      </c>
      <c r="G152" s="551">
        <v>1062.5</v>
      </c>
      <c r="H152" s="536">
        <v>1062.5</v>
      </c>
      <c r="I152" s="518">
        <v>208.25</v>
      </c>
    </row>
    <row r="153" spans="1:9" ht="18" customHeight="1" x14ac:dyDescent="0.3">
      <c r="A153" s="80">
        <v>145</v>
      </c>
      <c r="B153" s="382" t="s">
        <v>637</v>
      </c>
      <c r="C153" s="428" t="s">
        <v>784</v>
      </c>
      <c r="D153" s="383" t="s">
        <v>619</v>
      </c>
      <c r="E153" s="382" t="s">
        <v>631</v>
      </c>
      <c r="F153" s="543" t="s">
        <v>334</v>
      </c>
      <c r="G153" s="551">
        <v>1062.5</v>
      </c>
      <c r="H153" s="536">
        <v>1062.5</v>
      </c>
      <c r="I153" s="518">
        <v>208.25</v>
      </c>
    </row>
    <row r="154" spans="1:9" ht="18" customHeight="1" x14ac:dyDescent="0.3">
      <c r="A154" s="80">
        <v>146</v>
      </c>
      <c r="B154" s="382" t="s">
        <v>637</v>
      </c>
      <c r="C154" s="428" t="s">
        <v>784</v>
      </c>
      <c r="D154" s="383" t="s">
        <v>619</v>
      </c>
      <c r="E154" s="382" t="s">
        <v>631</v>
      </c>
      <c r="F154" s="543" t="s">
        <v>334</v>
      </c>
      <c r="G154" s="551">
        <v>1062.5</v>
      </c>
      <c r="H154" s="536">
        <v>1062.5</v>
      </c>
      <c r="I154" s="518">
        <v>208.25</v>
      </c>
    </row>
    <row r="155" spans="1:9" ht="18" customHeight="1" x14ac:dyDescent="0.3">
      <c r="A155" s="80">
        <v>147</v>
      </c>
      <c r="B155" s="380" t="s">
        <v>515</v>
      </c>
      <c r="C155" s="405" t="s">
        <v>512</v>
      </c>
      <c r="D155" s="381" t="s">
        <v>513</v>
      </c>
      <c r="E155" s="382" t="s">
        <v>631</v>
      </c>
      <c r="F155" s="543" t="s">
        <v>334</v>
      </c>
      <c r="G155" s="551">
        <v>825</v>
      </c>
      <c r="H155" s="536">
        <v>825</v>
      </c>
      <c r="I155" s="533">
        <v>161.69999999999999</v>
      </c>
    </row>
    <row r="156" spans="1:9" ht="18" customHeight="1" x14ac:dyDescent="0.3">
      <c r="A156" s="80">
        <v>148</v>
      </c>
      <c r="B156" s="380" t="s">
        <v>515</v>
      </c>
      <c r="C156" s="428" t="s">
        <v>512</v>
      </c>
      <c r="D156" s="381" t="s">
        <v>513</v>
      </c>
      <c r="E156" s="382" t="s">
        <v>631</v>
      </c>
      <c r="F156" s="543" t="s">
        <v>334</v>
      </c>
      <c r="G156" s="551">
        <v>825</v>
      </c>
      <c r="H156" s="536">
        <v>825</v>
      </c>
      <c r="I156" s="533">
        <v>161.69999999999999</v>
      </c>
    </row>
    <row r="157" spans="1:9" ht="18" customHeight="1" x14ac:dyDescent="0.3">
      <c r="A157" s="80">
        <v>149</v>
      </c>
      <c r="B157" s="380" t="s">
        <v>515</v>
      </c>
      <c r="C157" s="428" t="s">
        <v>512</v>
      </c>
      <c r="D157" s="381" t="s">
        <v>513</v>
      </c>
      <c r="E157" s="382" t="s">
        <v>631</v>
      </c>
      <c r="F157" s="543" t="s">
        <v>334</v>
      </c>
      <c r="G157" s="551">
        <v>825</v>
      </c>
      <c r="H157" s="536">
        <v>825</v>
      </c>
      <c r="I157" s="518">
        <v>161.69999999999999</v>
      </c>
    </row>
    <row r="158" spans="1:9" ht="18" customHeight="1" x14ac:dyDescent="0.3">
      <c r="A158" s="80">
        <v>150</v>
      </c>
      <c r="B158" s="380" t="s">
        <v>515</v>
      </c>
      <c r="C158" s="428" t="s">
        <v>512</v>
      </c>
      <c r="D158" s="381" t="s">
        <v>513</v>
      </c>
      <c r="E158" s="382" t="s">
        <v>631</v>
      </c>
      <c r="F158" s="543" t="s">
        <v>334</v>
      </c>
      <c r="G158" s="551">
        <v>825</v>
      </c>
      <c r="H158" s="536">
        <v>825</v>
      </c>
      <c r="I158" s="518">
        <v>161.69999999999999</v>
      </c>
    </row>
    <row r="159" spans="1:9" ht="18" customHeight="1" x14ac:dyDescent="0.3">
      <c r="A159" s="80">
        <v>151</v>
      </c>
      <c r="B159" s="380" t="s">
        <v>515</v>
      </c>
      <c r="C159" s="428" t="s">
        <v>512</v>
      </c>
      <c r="D159" s="381" t="s">
        <v>513</v>
      </c>
      <c r="E159" s="382" t="s">
        <v>631</v>
      </c>
      <c r="F159" s="543" t="s">
        <v>334</v>
      </c>
      <c r="G159" s="551">
        <v>825</v>
      </c>
      <c r="H159" s="536">
        <v>825</v>
      </c>
      <c r="I159" s="518">
        <v>161.69999999999999</v>
      </c>
    </row>
    <row r="160" spans="1:9" ht="18" customHeight="1" x14ac:dyDescent="0.3">
      <c r="A160" s="80">
        <v>152</v>
      </c>
      <c r="B160" s="380" t="s">
        <v>515</v>
      </c>
      <c r="C160" s="428" t="s">
        <v>512</v>
      </c>
      <c r="D160" s="381" t="s">
        <v>513</v>
      </c>
      <c r="E160" s="382" t="s">
        <v>631</v>
      </c>
      <c r="F160" s="543" t="s">
        <v>334</v>
      </c>
      <c r="G160" s="551">
        <v>825</v>
      </c>
      <c r="H160" s="536">
        <v>825</v>
      </c>
      <c r="I160" s="518">
        <v>161.69999999999999</v>
      </c>
    </row>
    <row r="161" spans="1:9" ht="18" customHeight="1" x14ac:dyDescent="0.3">
      <c r="A161" s="80">
        <v>153</v>
      </c>
      <c r="B161" s="380" t="s">
        <v>515</v>
      </c>
      <c r="C161" s="428" t="s">
        <v>512</v>
      </c>
      <c r="D161" s="381" t="s">
        <v>513</v>
      </c>
      <c r="E161" s="382" t="s">
        <v>631</v>
      </c>
      <c r="F161" s="543" t="s">
        <v>334</v>
      </c>
      <c r="G161" s="551">
        <v>825</v>
      </c>
      <c r="H161" s="536">
        <v>825</v>
      </c>
      <c r="I161" s="518">
        <v>161.69999999999999</v>
      </c>
    </row>
    <row r="162" spans="1:9" ht="18" customHeight="1" x14ac:dyDescent="0.3">
      <c r="A162" s="80">
        <v>154</v>
      </c>
      <c r="B162" s="384" t="s">
        <v>1169</v>
      </c>
      <c r="C162" s="428" t="s">
        <v>1170</v>
      </c>
      <c r="D162" s="383" t="s">
        <v>1166</v>
      </c>
      <c r="E162" s="382" t="s">
        <v>672</v>
      </c>
      <c r="F162" s="543" t="s">
        <v>334</v>
      </c>
      <c r="G162" s="551">
        <v>0</v>
      </c>
      <c r="H162" s="536">
        <v>100</v>
      </c>
      <c r="I162" s="550">
        <v>19.600000000000001</v>
      </c>
    </row>
    <row r="163" spans="1:9" ht="18" customHeight="1" x14ac:dyDescent="0.3">
      <c r="A163" s="80">
        <v>155</v>
      </c>
      <c r="B163" s="382" t="s">
        <v>516</v>
      </c>
      <c r="C163" s="384" t="s">
        <v>641</v>
      </c>
      <c r="D163" s="383" t="s">
        <v>623</v>
      </c>
      <c r="E163" s="382" t="s">
        <v>631</v>
      </c>
      <c r="F163" s="543" t="s">
        <v>334</v>
      </c>
      <c r="G163" s="551">
        <v>1250</v>
      </c>
      <c r="H163" s="536">
        <v>1250</v>
      </c>
      <c r="I163" s="533">
        <v>245</v>
      </c>
    </row>
    <row r="164" spans="1:9" ht="18" customHeight="1" x14ac:dyDescent="0.3">
      <c r="A164" s="80">
        <v>156</v>
      </c>
      <c r="B164" s="382" t="s">
        <v>516</v>
      </c>
      <c r="C164" s="428" t="s">
        <v>641</v>
      </c>
      <c r="D164" s="383" t="s">
        <v>623</v>
      </c>
      <c r="E164" s="382" t="s">
        <v>631</v>
      </c>
      <c r="F164" s="543" t="s">
        <v>334</v>
      </c>
      <c r="G164" s="551">
        <v>1250</v>
      </c>
      <c r="H164" s="536">
        <v>1250</v>
      </c>
      <c r="I164" s="533">
        <v>245</v>
      </c>
    </row>
    <row r="165" spans="1:9" ht="18" customHeight="1" x14ac:dyDescent="0.3">
      <c r="A165" s="80">
        <v>157</v>
      </c>
      <c r="B165" s="382" t="s">
        <v>516</v>
      </c>
      <c r="C165" s="428" t="s">
        <v>641</v>
      </c>
      <c r="D165" s="383" t="s">
        <v>623</v>
      </c>
      <c r="E165" s="382" t="s">
        <v>631</v>
      </c>
      <c r="F165" s="543" t="s">
        <v>334</v>
      </c>
      <c r="G165" s="551">
        <v>1250</v>
      </c>
      <c r="H165" s="536">
        <v>1250</v>
      </c>
      <c r="I165" s="518">
        <v>245</v>
      </c>
    </row>
    <row r="166" spans="1:9" ht="18" customHeight="1" x14ac:dyDescent="0.3">
      <c r="A166" s="80">
        <v>158</v>
      </c>
      <c r="B166" s="382" t="s">
        <v>516</v>
      </c>
      <c r="C166" s="428" t="s">
        <v>641</v>
      </c>
      <c r="D166" s="383" t="s">
        <v>623</v>
      </c>
      <c r="E166" s="382" t="s">
        <v>631</v>
      </c>
      <c r="F166" s="543" t="s">
        <v>334</v>
      </c>
      <c r="G166" s="551">
        <v>1250</v>
      </c>
      <c r="H166" s="536">
        <v>1250</v>
      </c>
      <c r="I166" s="518">
        <v>245</v>
      </c>
    </row>
    <row r="167" spans="1:9" ht="18" customHeight="1" x14ac:dyDescent="0.3">
      <c r="A167" s="80">
        <v>159</v>
      </c>
      <c r="B167" s="382" t="s">
        <v>516</v>
      </c>
      <c r="C167" s="428" t="s">
        <v>641</v>
      </c>
      <c r="D167" s="383" t="s">
        <v>623</v>
      </c>
      <c r="E167" s="382" t="s">
        <v>631</v>
      </c>
      <c r="F167" s="543" t="s">
        <v>334</v>
      </c>
      <c r="G167" s="551">
        <v>1250</v>
      </c>
      <c r="H167" s="536">
        <v>1250</v>
      </c>
      <c r="I167" s="518">
        <v>245</v>
      </c>
    </row>
    <row r="168" spans="1:9" ht="18" customHeight="1" x14ac:dyDescent="0.3">
      <c r="A168" s="80">
        <v>160</v>
      </c>
      <c r="B168" s="382" t="s">
        <v>516</v>
      </c>
      <c r="C168" s="428" t="s">
        <v>641</v>
      </c>
      <c r="D168" s="383" t="s">
        <v>623</v>
      </c>
      <c r="E168" s="382" t="s">
        <v>631</v>
      </c>
      <c r="F168" s="543" t="s">
        <v>334</v>
      </c>
      <c r="G168" s="551">
        <v>1250</v>
      </c>
      <c r="H168" s="536">
        <v>1250</v>
      </c>
      <c r="I168" s="518">
        <v>245</v>
      </c>
    </row>
    <row r="169" spans="1:9" ht="18" customHeight="1" x14ac:dyDescent="0.3">
      <c r="A169" s="80">
        <v>161</v>
      </c>
      <c r="B169" s="382" t="s">
        <v>516</v>
      </c>
      <c r="C169" s="428" t="s">
        <v>641</v>
      </c>
      <c r="D169" s="383" t="s">
        <v>623</v>
      </c>
      <c r="E169" s="382" t="s">
        <v>631</v>
      </c>
      <c r="F169" s="543" t="s">
        <v>334</v>
      </c>
      <c r="G169" s="551">
        <v>1250</v>
      </c>
      <c r="H169" s="536">
        <v>1250</v>
      </c>
      <c r="I169" s="518">
        <v>245</v>
      </c>
    </row>
    <row r="170" spans="1:9" ht="18" customHeight="1" x14ac:dyDescent="0.3">
      <c r="A170" s="80">
        <v>162</v>
      </c>
      <c r="B170" s="381" t="s">
        <v>512</v>
      </c>
      <c r="C170" s="428" t="s">
        <v>1363</v>
      </c>
      <c r="D170" s="381" t="s">
        <v>1174</v>
      </c>
      <c r="E170" s="382" t="s">
        <v>672</v>
      </c>
      <c r="F170" s="543" t="s">
        <v>334</v>
      </c>
      <c r="G170" s="580">
        <v>100</v>
      </c>
      <c r="H170" s="581">
        <v>100</v>
      </c>
      <c r="I170" s="550">
        <v>19.600000000000001</v>
      </c>
    </row>
    <row r="171" spans="1:9" ht="18" customHeight="1" x14ac:dyDescent="0.3">
      <c r="A171" s="80">
        <v>163</v>
      </c>
      <c r="B171" s="628" t="s">
        <v>674</v>
      </c>
      <c r="C171" s="428" t="s">
        <v>793</v>
      </c>
      <c r="D171" s="503" t="s">
        <v>965</v>
      </c>
      <c r="E171" s="382" t="s">
        <v>631</v>
      </c>
      <c r="F171" s="543" t="s">
        <v>334</v>
      </c>
      <c r="G171" s="551">
        <v>500</v>
      </c>
      <c r="H171" s="536">
        <v>500</v>
      </c>
      <c r="I171" s="518">
        <v>100</v>
      </c>
    </row>
    <row r="172" spans="1:9" ht="18" customHeight="1" x14ac:dyDescent="0.3">
      <c r="A172" s="80">
        <v>164</v>
      </c>
      <c r="B172" s="628" t="s">
        <v>674</v>
      </c>
      <c r="C172" s="428" t="s">
        <v>793</v>
      </c>
      <c r="D172" s="503" t="s">
        <v>965</v>
      </c>
      <c r="E172" s="382" t="s">
        <v>631</v>
      </c>
      <c r="F172" s="543" t="s">
        <v>334</v>
      </c>
      <c r="G172" s="551">
        <v>500</v>
      </c>
      <c r="H172" s="536">
        <v>500</v>
      </c>
      <c r="I172" s="518">
        <v>100</v>
      </c>
    </row>
    <row r="173" spans="1:9" ht="18" customHeight="1" x14ac:dyDescent="0.3">
      <c r="A173" s="80">
        <v>165</v>
      </c>
      <c r="B173" s="628" t="s">
        <v>674</v>
      </c>
      <c r="C173" s="428" t="s">
        <v>793</v>
      </c>
      <c r="D173" s="503" t="s">
        <v>965</v>
      </c>
      <c r="E173" s="382" t="s">
        <v>631</v>
      </c>
      <c r="F173" s="543" t="s">
        <v>334</v>
      </c>
      <c r="G173" s="551">
        <v>500</v>
      </c>
      <c r="H173" s="536">
        <v>500</v>
      </c>
      <c r="I173" s="518">
        <v>100</v>
      </c>
    </row>
    <row r="174" spans="1:9" ht="18" customHeight="1" x14ac:dyDescent="0.3">
      <c r="A174" s="80">
        <v>166</v>
      </c>
      <c r="B174" s="628" t="s">
        <v>674</v>
      </c>
      <c r="C174" s="428" t="s">
        <v>793</v>
      </c>
      <c r="D174" s="503" t="s">
        <v>965</v>
      </c>
      <c r="E174" s="382" t="s">
        <v>631</v>
      </c>
      <c r="F174" s="543" t="s">
        <v>334</v>
      </c>
      <c r="G174" s="551">
        <v>500</v>
      </c>
      <c r="H174" s="536">
        <v>500</v>
      </c>
      <c r="I174" s="518">
        <v>100</v>
      </c>
    </row>
    <row r="175" spans="1:9" ht="18" customHeight="1" x14ac:dyDescent="0.3">
      <c r="A175" s="80">
        <v>167</v>
      </c>
      <c r="B175" s="628" t="s">
        <v>674</v>
      </c>
      <c r="C175" s="428" t="s">
        <v>793</v>
      </c>
      <c r="D175" s="503" t="s">
        <v>965</v>
      </c>
      <c r="E175" s="382" t="s">
        <v>631</v>
      </c>
      <c r="F175" s="543" t="s">
        <v>334</v>
      </c>
      <c r="G175" s="551">
        <v>500</v>
      </c>
      <c r="H175" s="536">
        <v>500</v>
      </c>
      <c r="I175" s="518">
        <v>100</v>
      </c>
    </row>
    <row r="176" spans="1:9" ht="18" customHeight="1" x14ac:dyDescent="0.3">
      <c r="A176" s="80">
        <v>168</v>
      </c>
      <c r="B176" s="506" t="s">
        <v>1207</v>
      </c>
      <c r="C176" s="388" t="s">
        <v>1208</v>
      </c>
      <c r="D176" s="390" t="s">
        <v>1388</v>
      </c>
      <c r="E176" s="382" t="s">
        <v>672</v>
      </c>
      <c r="F176" s="543" t="s">
        <v>334</v>
      </c>
      <c r="G176" s="582">
        <v>100</v>
      </c>
      <c r="H176" s="583">
        <v>100</v>
      </c>
      <c r="I176" s="533">
        <v>19.600000000000001</v>
      </c>
    </row>
    <row r="177" spans="1:9" ht="18" customHeight="1" x14ac:dyDescent="0.3">
      <c r="A177" s="80">
        <v>169</v>
      </c>
      <c r="B177" s="506" t="s">
        <v>685</v>
      </c>
      <c r="C177" s="388" t="s">
        <v>1196</v>
      </c>
      <c r="D177" s="390" t="s">
        <v>1389</v>
      </c>
      <c r="E177" s="382" t="s">
        <v>672</v>
      </c>
      <c r="F177" s="543" t="s">
        <v>334</v>
      </c>
      <c r="G177" s="582">
        <v>100</v>
      </c>
      <c r="H177" s="583">
        <v>100</v>
      </c>
      <c r="I177" s="533">
        <v>19.600000000000001</v>
      </c>
    </row>
    <row r="178" spans="1:9" ht="18" customHeight="1" x14ac:dyDescent="0.3">
      <c r="A178" s="80">
        <v>170</v>
      </c>
      <c r="B178" s="506" t="s">
        <v>682</v>
      </c>
      <c r="C178" s="388" t="s">
        <v>841</v>
      </c>
      <c r="D178" s="390" t="s">
        <v>1390</v>
      </c>
      <c r="E178" s="382" t="s">
        <v>672</v>
      </c>
      <c r="F178" s="543" t="s">
        <v>334</v>
      </c>
      <c r="G178" s="582">
        <v>100</v>
      </c>
      <c r="H178" s="583">
        <v>100</v>
      </c>
      <c r="I178" s="533">
        <v>19.600000000000001</v>
      </c>
    </row>
    <row r="179" spans="1:9" ht="18" customHeight="1" x14ac:dyDescent="0.3">
      <c r="A179" s="80">
        <v>171</v>
      </c>
      <c r="B179" s="428" t="s">
        <v>1333</v>
      </c>
      <c r="C179" s="428" t="s">
        <v>1334</v>
      </c>
      <c r="D179" s="388">
        <v>61001079044</v>
      </c>
      <c r="E179" s="382" t="s">
        <v>672</v>
      </c>
      <c r="F179" s="543" t="s">
        <v>334</v>
      </c>
      <c r="G179" s="582">
        <v>100</v>
      </c>
      <c r="H179" s="583">
        <v>100</v>
      </c>
      <c r="I179" s="550">
        <v>19.600000000000001</v>
      </c>
    </row>
    <row r="180" spans="1:9" ht="18" customHeight="1" x14ac:dyDescent="0.3">
      <c r="A180" s="80">
        <v>172</v>
      </c>
      <c r="B180" s="388" t="s">
        <v>1206</v>
      </c>
      <c r="C180" s="388" t="s">
        <v>1216</v>
      </c>
      <c r="D180" s="381" t="s">
        <v>1391</v>
      </c>
      <c r="E180" s="382" t="s">
        <v>672</v>
      </c>
      <c r="F180" s="543" t="s">
        <v>334</v>
      </c>
      <c r="G180" s="582">
        <v>100</v>
      </c>
      <c r="H180" s="583">
        <v>100</v>
      </c>
      <c r="I180" s="533">
        <v>19.600000000000001</v>
      </c>
    </row>
    <row r="181" spans="1:9" ht="18" customHeight="1" x14ac:dyDescent="0.3">
      <c r="A181" s="80">
        <v>173</v>
      </c>
      <c r="B181" s="506" t="s">
        <v>725</v>
      </c>
      <c r="C181" s="388" t="s">
        <v>1199</v>
      </c>
      <c r="D181" s="390" t="s">
        <v>1392</v>
      </c>
      <c r="E181" s="382" t="s">
        <v>672</v>
      </c>
      <c r="F181" s="543" t="s">
        <v>334</v>
      </c>
      <c r="G181" s="582">
        <v>100</v>
      </c>
      <c r="H181" s="583">
        <v>100</v>
      </c>
      <c r="I181" s="533">
        <v>19.600000000000001</v>
      </c>
    </row>
    <row r="182" spans="1:9" ht="18" customHeight="1" x14ac:dyDescent="0.3">
      <c r="A182" s="80">
        <v>174</v>
      </c>
      <c r="B182" s="388" t="s">
        <v>717</v>
      </c>
      <c r="C182" s="388" t="s">
        <v>1215</v>
      </c>
      <c r="D182" s="381" t="s">
        <v>1393</v>
      </c>
      <c r="E182" s="382" t="s">
        <v>672</v>
      </c>
      <c r="F182" s="543" t="s">
        <v>334</v>
      </c>
      <c r="G182" s="582">
        <v>100</v>
      </c>
      <c r="H182" s="583">
        <v>100</v>
      </c>
      <c r="I182" s="533">
        <v>19.600000000000001</v>
      </c>
    </row>
    <row r="183" spans="1:9" ht="18" customHeight="1" x14ac:dyDescent="0.3">
      <c r="A183" s="80">
        <v>175</v>
      </c>
      <c r="B183" s="506" t="s">
        <v>735</v>
      </c>
      <c r="C183" s="388" t="s">
        <v>1257</v>
      </c>
      <c r="D183" s="390" t="s">
        <v>1394</v>
      </c>
      <c r="E183" s="382" t="s">
        <v>672</v>
      </c>
      <c r="F183" s="543" t="s">
        <v>334</v>
      </c>
      <c r="G183" s="582">
        <v>100</v>
      </c>
      <c r="H183" s="583">
        <v>100</v>
      </c>
      <c r="I183" s="533">
        <v>19.600000000000001</v>
      </c>
    </row>
    <row r="184" spans="1:9" ht="18" customHeight="1" x14ac:dyDescent="0.3">
      <c r="A184" s="80">
        <v>176</v>
      </c>
      <c r="B184" s="506" t="s">
        <v>795</v>
      </c>
      <c r="C184" s="388" t="s">
        <v>1233</v>
      </c>
      <c r="D184" s="390" t="s">
        <v>1395</v>
      </c>
      <c r="E184" s="382" t="s">
        <v>672</v>
      </c>
      <c r="F184" s="543" t="s">
        <v>334</v>
      </c>
      <c r="G184" s="582">
        <v>100</v>
      </c>
      <c r="H184" s="583">
        <v>100</v>
      </c>
      <c r="I184" s="533">
        <v>19.600000000000001</v>
      </c>
    </row>
    <row r="185" spans="1:9" ht="18" customHeight="1" x14ac:dyDescent="0.3">
      <c r="A185" s="80">
        <v>177</v>
      </c>
      <c r="B185" s="388" t="s">
        <v>1217</v>
      </c>
      <c r="C185" s="388" t="s">
        <v>1218</v>
      </c>
      <c r="D185" s="381" t="s">
        <v>1396</v>
      </c>
      <c r="E185" s="382" t="s">
        <v>672</v>
      </c>
      <c r="F185" s="543" t="s">
        <v>334</v>
      </c>
      <c r="G185" s="582">
        <v>100</v>
      </c>
      <c r="H185" s="583">
        <v>100</v>
      </c>
      <c r="I185" s="533">
        <v>19.600000000000001</v>
      </c>
    </row>
    <row r="186" spans="1:9" ht="18" customHeight="1" x14ac:dyDescent="0.3">
      <c r="A186" s="80">
        <v>178</v>
      </c>
      <c r="B186" s="506" t="s">
        <v>1193</v>
      </c>
      <c r="C186" s="388" t="s">
        <v>1194</v>
      </c>
      <c r="D186" s="390" t="s">
        <v>1397</v>
      </c>
      <c r="E186" s="382" t="s">
        <v>672</v>
      </c>
      <c r="F186" s="543" t="s">
        <v>334</v>
      </c>
      <c r="G186" s="582">
        <v>100</v>
      </c>
      <c r="H186" s="583">
        <v>100</v>
      </c>
      <c r="I186" s="533">
        <v>19.600000000000001</v>
      </c>
    </row>
    <row r="187" spans="1:9" ht="18" customHeight="1" x14ac:dyDescent="0.3">
      <c r="A187" s="80">
        <v>179</v>
      </c>
      <c r="B187" s="506" t="s">
        <v>516</v>
      </c>
      <c r="C187" s="388" t="s">
        <v>1243</v>
      </c>
      <c r="D187" s="390" t="s">
        <v>1398</v>
      </c>
      <c r="E187" s="382" t="s">
        <v>672</v>
      </c>
      <c r="F187" s="543" t="s">
        <v>334</v>
      </c>
      <c r="G187" s="582">
        <v>100</v>
      </c>
      <c r="H187" s="583">
        <v>100</v>
      </c>
      <c r="I187" s="533">
        <v>19.600000000000001</v>
      </c>
    </row>
    <row r="188" spans="1:9" ht="18" customHeight="1" x14ac:dyDescent="0.3">
      <c r="A188" s="80">
        <v>180</v>
      </c>
      <c r="B188" s="506" t="s">
        <v>1244</v>
      </c>
      <c r="C188" s="388" t="s">
        <v>1245</v>
      </c>
      <c r="D188" s="390" t="s">
        <v>1399</v>
      </c>
      <c r="E188" s="382" t="s">
        <v>672</v>
      </c>
      <c r="F188" s="543" t="s">
        <v>334</v>
      </c>
      <c r="G188" s="582">
        <v>100</v>
      </c>
      <c r="H188" s="583">
        <v>100</v>
      </c>
      <c r="I188" s="533">
        <v>19.600000000000001</v>
      </c>
    </row>
    <row r="189" spans="1:9" ht="18" customHeight="1" x14ac:dyDescent="0.3">
      <c r="A189" s="80">
        <v>181</v>
      </c>
      <c r="B189" s="506" t="s">
        <v>719</v>
      </c>
      <c r="C189" s="388" t="s">
        <v>1195</v>
      </c>
      <c r="D189" s="390" t="s">
        <v>1400</v>
      </c>
      <c r="E189" s="382" t="s">
        <v>672</v>
      </c>
      <c r="F189" s="543" t="s">
        <v>334</v>
      </c>
      <c r="G189" s="582">
        <v>100</v>
      </c>
      <c r="H189" s="583">
        <v>100</v>
      </c>
      <c r="I189" s="533">
        <v>19.600000000000001</v>
      </c>
    </row>
    <row r="190" spans="1:9" ht="18" customHeight="1" x14ac:dyDescent="0.3">
      <c r="A190" s="80">
        <v>182</v>
      </c>
      <c r="B190" s="428" t="s">
        <v>1244</v>
      </c>
      <c r="C190" s="428" t="s">
        <v>1335</v>
      </c>
      <c r="D190" s="388">
        <v>33001023146</v>
      </c>
      <c r="E190" s="382" t="s">
        <v>672</v>
      </c>
      <c r="F190" s="543" t="s">
        <v>334</v>
      </c>
      <c r="G190" s="582">
        <v>100</v>
      </c>
      <c r="H190" s="583">
        <v>100</v>
      </c>
      <c r="I190" s="550">
        <v>19.600000000000001</v>
      </c>
    </row>
    <row r="191" spans="1:9" ht="18" customHeight="1" x14ac:dyDescent="0.3">
      <c r="A191" s="80">
        <v>183</v>
      </c>
      <c r="B191" s="428" t="s">
        <v>671</v>
      </c>
      <c r="C191" s="428" t="s">
        <v>1336</v>
      </c>
      <c r="D191" s="388">
        <v>33001017910</v>
      </c>
      <c r="E191" s="382" t="s">
        <v>672</v>
      </c>
      <c r="F191" s="543" t="s">
        <v>334</v>
      </c>
      <c r="G191" s="582">
        <v>100</v>
      </c>
      <c r="H191" s="583">
        <v>100</v>
      </c>
      <c r="I191" s="550">
        <v>20</v>
      </c>
    </row>
    <row r="192" spans="1:9" ht="18" customHeight="1" x14ac:dyDescent="0.3">
      <c r="A192" s="80">
        <v>184</v>
      </c>
      <c r="B192" s="428" t="s">
        <v>1331</v>
      </c>
      <c r="C192" s="428" t="s">
        <v>1332</v>
      </c>
      <c r="D192" s="388">
        <v>33001015200</v>
      </c>
      <c r="E192" s="382" t="s">
        <v>672</v>
      </c>
      <c r="F192" s="543" t="s">
        <v>334</v>
      </c>
      <c r="G192" s="582">
        <v>100</v>
      </c>
      <c r="H192" s="583">
        <v>100</v>
      </c>
      <c r="I192" s="550">
        <v>20</v>
      </c>
    </row>
    <row r="193" spans="1:9" ht="18" customHeight="1" x14ac:dyDescent="0.3">
      <c r="A193" s="80">
        <v>185</v>
      </c>
      <c r="B193" s="428" t="s">
        <v>688</v>
      </c>
      <c r="C193" s="428" t="s">
        <v>1339</v>
      </c>
      <c r="D193" s="388">
        <v>33001013469</v>
      </c>
      <c r="E193" s="382" t="s">
        <v>672</v>
      </c>
      <c r="F193" s="543" t="s">
        <v>334</v>
      </c>
      <c r="G193" s="582">
        <v>150</v>
      </c>
      <c r="H193" s="583">
        <v>150</v>
      </c>
      <c r="I193" s="550">
        <v>29.4</v>
      </c>
    </row>
    <row r="194" spans="1:9" ht="18" customHeight="1" x14ac:dyDescent="0.3">
      <c r="A194" s="80">
        <v>186</v>
      </c>
      <c r="B194" s="428" t="s">
        <v>1337</v>
      </c>
      <c r="C194" s="428" t="s">
        <v>1338</v>
      </c>
      <c r="D194" s="388">
        <v>33001001788</v>
      </c>
      <c r="E194" s="382" t="s">
        <v>672</v>
      </c>
      <c r="F194" s="543" t="s">
        <v>334</v>
      </c>
      <c r="G194" s="582">
        <v>100</v>
      </c>
      <c r="H194" s="583">
        <v>100</v>
      </c>
      <c r="I194" s="550">
        <v>20</v>
      </c>
    </row>
    <row r="195" spans="1:9" ht="18" customHeight="1" x14ac:dyDescent="0.3">
      <c r="A195" s="80">
        <v>187</v>
      </c>
      <c r="B195" s="506" t="s">
        <v>1227</v>
      </c>
      <c r="C195" s="388" t="s">
        <v>1228</v>
      </c>
      <c r="D195" s="390" t="s">
        <v>1401</v>
      </c>
      <c r="E195" s="382" t="s">
        <v>672</v>
      </c>
      <c r="F195" s="543" t="s">
        <v>334</v>
      </c>
      <c r="G195" s="582">
        <v>100</v>
      </c>
      <c r="H195" s="583">
        <v>100</v>
      </c>
      <c r="I195" s="533">
        <v>19.600000000000001</v>
      </c>
    </row>
    <row r="196" spans="1:9" ht="18" customHeight="1" x14ac:dyDescent="0.3">
      <c r="A196" s="80">
        <v>188</v>
      </c>
      <c r="B196" s="388" t="s">
        <v>1241</v>
      </c>
      <c r="C196" s="388" t="s">
        <v>1242</v>
      </c>
      <c r="D196" s="381" t="s">
        <v>1402</v>
      </c>
      <c r="E196" s="382" t="s">
        <v>672</v>
      </c>
      <c r="F196" s="543" t="s">
        <v>334</v>
      </c>
      <c r="G196" s="582">
        <v>100</v>
      </c>
      <c r="H196" s="583">
        <v>100</v>
      </c>
      <c r="I196" s="533">
        <v>19.600000000000001</v>
      </c>
    </row>
    <row r="197" spans="1:9" ht="18" customHeight="1" x14ac:dyDescent="0.3">
      <c r="A197" s="80">
        <v>189</v>
      </c>
      <c r="B197" s="388" t="s">
        <v>686</v>
      </c>
      <c r="C197" s="388" t="s">
        <v>1240</v>
      </c>
      <c r="D197" s="381" t="s">
        <v>1403</v>
      </c>
      <c r="E197" s="382" t="s">
        <v>672</v>
      </c>
      <c r="F197" s="543" t="s">
        <v>334</v>
      </c>
      <c r="G197" s="582">
        <v>100</v>
      </c>
      <c r="H197" s="583">
        <v>100</v>
      </c>
      <c r="I197" s="533">
        <v>19.600000000000001</v>
      </c>
    </row>
    <row r="198" spans="1:9" ht="18" customHeight="1" x14ac:dyDescent="0.3">
      <c r="A198" s="80">
        <v>190</v>
      </c>
      <c r="B198" s="506" t="s">
        <v>1222</v>
      </c>
      <c r="C198" s="388" t="s">
        <v>1223</v>
      </c>
      <c r="D198" s="390" t="s">
        <v>1404</v>
      </c>
      <c r="E198" s="382" t="s">
        <v>672</v>
      </c>
      <c r="F198" s="543" t="s">
        <v>334</v>
      </c>
      <c r="G198" s="582">
        <v>100</v>
      </c>
      <c r="H198" s="583">
        <v>100</v>
      </c>
      <c r="I198" s="533">
        <v>19.600000000000001</v>
      </c>
    </row>
    <row r="199" spans="1:9" ht="18" customHeight="1" x14ac:dyDescent="0.3">
      <c r="A199" s="80">
        <v>191</v>
      </c>
      <c r="B199" s="506" t="s">
        <v>1206</v>
      </c>
      <c r="C199" s="388" t="s">
        <v>864</v>
      </c>
      <c r="D199" s="390" t="s">
        <v>1405</v>
      </c>
      <c r="E199" s="382" t="s">
        <v>672</v>
      </c>
      <c r="F199" s="543" t="s">
        <v>334</v>
      </c>
      <c r="G199" s="582">
        <v>100</v>
      </c>
      <c r="H199" s="583">
        <v>100</v>
      </c>
      <c r="I199" s="533">
        <v>19.600000000000001</v>
      </c>
    </row>
    <row r="200" spans="1:9" ht="18" customHeight="1" x14ac:dyDescent="0.3">
      <c r="A200" s="80">
        <v>192</v>
      </c>
      <c r="B200" s="506" t="s">
        <v>1260</v>
      </c>
      <c r="C200" s="388" t="s">
        <v>1261</v>
      </c>
      <c r="D200" s="390" t="s">
        <v>1406</v>
      </c>
      <c r="E200" s="382" t="s">
        <v>672</v>
      </c>
      <c r="F200" s="543" t="s">
        <v>334</v>
      </c>
      <c r="G200" s="582">
        <v>100</v>
      </c>
      <c r="H200" s="583">
        <v>100</v>
      </c>
      <c r="I200" s="533">
        <v>20</v>
      </c>
    </row>
    <row r="201" spans="1:9" ht="18" customHeight="1" x14ac:dyDescent="0.3">
      <c r="A201" s="80">
        <v>193</v>
      </c>
      <c r="B201" s="506" t="s">
        <v>1213</v>
      </c>
      <c r="C201" s="388" t="s">
        <v>1214</v>
      </c>
      <c r="D201" s="390" t="s">
        <v>1407</v>
      </c>
      <c r="E201" s="382" t="s">
        <v>672</v>
      </c>
      <c r="F201" s="543" t="s">
        <v>334</v>
      </c>
      <c r="G201" s="582">
        <v>100</v>
      </c>
      <c r="H201" s="583">
        <v>100</v>
      </c>
      <c r="I201" s="533">
        <v>19.600000000000001</v>
      </c>
    </row>
    <row r="202" spans="1:9" ht="18" customHeight="1" x14ac:dyDescent="0.3">
      <c r="A202" s="80">
        <v>194</v>
      </c>
      <c r="B202" s="506" t="s">
        <v>707</v>
      </c>
      <c r="C202" s="388" t="s">
        <v>1246</v>
      </c>
      <c r="D202" s="390" t="s">
        <v>1408</v>
      </c>
      <c r="E202" s="382" t="s">
        <v>672</v>
      </c>
      <c r="F202" s="543" t="s">
        <v>334</v>
      </c>
      <c r="G202" s="582">
        <v>100</v>
      </c>
      <c r="H202" s="583">
        <v>100</v>
      </c>
      <c r="I202" s="533">
        <v>19.600000000000001</v>
      </c>
    </row>
    <row r="203" spans="1:9" ht="18" customHeight="1" x14ac:dyDescent="0.3">
      <c r="A203" s="80">
        <v>195</v>
      </c>
      <c r="B203" s="506" t="s">
        <v>682</v>
      </c>
      <c r="C203" s="388" t="s">
        <v>1197</v>
      </c>
      <c r="D203" s="390" t="s">
        <v>1409</v>
      </c>
      <c r="E203" s="382" t="s">
        <v>672</v>
      </c>
      <c r="F203" s="543" t="s">
        <v>334</v>
      </c>
      <c r="G203" s="582">
        <v>100</v>
      </c>
      <c r="H203" s="583">
        <v>100</v>
      </c>
      <c r="I203" s="533">
        <v>19.600000000000001</v>
      </c>
    </row>
    <row r="204" spans="1:9" ht="18" customHeight="1" x14ac:dyDescent="0.3">
      <c r="A204" s="80">
        <v>196</v>
      </c>
      <c r="B204" s="506" t="s">
        <v>675</v>
      </c>
      <c r="C204" s="388" t="s">
        <v>1235</v>
      </c>
      <c r="D204" s="390" t="s">
        <v>1410</v>
      </c>
      <c r="E204" s="382" t="s">
        <v>672</v>
      </c>
      <c r="F204" s="543" t="s">
        <v>334</v>
      </c>
      <c r="G204" s="582">
        <v>100</v>
      </c>
      <c r="H204" s="583">
        <v>100</v>
      </c>
      <c r="I204" s="533">
        <v>19.600000000000001</v>
      </c>
    </row>
    <row r="205" spans="1:9" ht="18" customHeight="1" x14ac:dyDescent="0.3">
      <c r="A205" s="80">
        <v>197</v>
      </c>
      <c r="B205" s="506" t="s">
        <v>516</v>
      </c>
      <c r="C205" s="388" t="s">
        <v>1253</v>
      </c>
      <c r="D205" s="390" t="s">
        <v>1411</v>
      </c>
      <c r="E205" s="382" t="s">
        <v>672</v>
      </c>
      <c r="F205" s="543" t="s">
        <v>334</v>
      </c>
      <c r="G205" s="582">
        <v>100</v>
      </c>
      <c r="H205" s="583">
        <v>100</v>
      </c>
      <c r="I205" s="533">
        <v>19.600000000000001</v>
      </c>
    </row>
    <row r="206" spans="1:9" ht="18" customHeight="1" x14ac:dyDescent="0.3">
      <c r="A206" s="80">
        <v>198</v>
      </c>
      <c r="B206" s="577" t="s">
        <v>1249</v>
      </c>
      <c r="C206" s="388" t="s">
        <v>1250</v>
      </c>
      <c r="D206" s="578" t="s">
        <v>1412</v>
      </c>
      <c r="E206" s="382" t="s">
        <v>672</v>
      </c>
      <c r="F206" s="543" t="s">
        <v>334</v>
      </c>
      <c r="G206" s="582">
        <v>100</v>
      </c>
      <c r="H206" s="583">
        <v>100</v>
      </c>
      <c r="I206" s="533">
        <v>20</v>
      </c>
    </row>
    <row r="207" spans="1:9" ht="18" customHeight="1" x14ac:dyDescent="0.3">
      <c r="A207" s="80">
        <v>199</v>
      </c>
      <c r="B207" s="577" t="s">
        <v>674</v>
      </c>
      <c r="C207" s="388" t="s">
        <v>1251</v>
      </c>
      <c r="D207" s="578" t="s">
        <v>1413</v>
      </c>
      <c r="E207" s="382" t="s">
        <v>672</v>
      </c>
      <c r="F207" s="543" t="s">
        <v>334</v>
      </c>
      <c r="G207" s="582">
        <v>100</v>
      </c>
      <c r="H207" s="583">
        <v>100</v>
      </c>
      <c r="I207" s="533">
        <v>19.600000000000001</v>
      </c>
    </row>
    <row r="208" spans="1:9" ht="18" customHeight="1" x14ac:dyDescent="0.3">
      <c r="A208" s="80">
        <v>200</v>
      </c>
      <c r="B208" s="506" t="s">
        <v>1202</v>
      </c>
      <c r="C208" s="388" t="s">
        <v>1203</v>
      </c>
      <c r="D208" s="390" t="s">
        <v>1414</v>
      </c>
      <c r="E208" s="382" t="s">
        <v>672</v>
      </c>
      <c r="F208" s="543" t="s">
        <v>334</v>
      </c>
      <c r="G208" s="582">
        <v>100</v>
      </c>
      <c r="H208" s="583">
        <v>100</v>
      </c>
      <c r="I208" s="533">
        <v>19.600000000000001</v>
      </c>
    </row>
    <row r="209" spans="1:9" ht="18" customHeight="1" x14ac:dyDescent="0.3">
      <c r="A209" s="80">
        <v>201</v>
      </c>
      <c r="B209" s="506" t="s">
        <v>673</v>
      </c>
      <c r="C209" s="388" t="s">
        <v>1248</v>
      </c>
      <c r="D209" s="390" t="s">
        <v>1415</v>
      </c>
      <c r="E209" s="382" t="s">
        <v>672</v>
      </c>
      <c r="F209" s="543" t="s">
        <v>334</v>
      </c>
      <c r="G209" s="582">
        <v>100</v>
      </c>
      <c r="H209" s="583">
        <v>100</v>
      </c>
      <c r="I209" s="533">
        <v>19.600000000000001</v>
      </c>
    </row>
    <row r="210" spans="1:9" ht="18" customHeight="1" x14ac:dyDescent="0.3">
      <c r="A210" s="80">
        <v>202</v>
      </c>
      <c r="B210" s="506" t="s">
        <v>675</v>
      </c>
      <c r="C210" s="388" t="s">
        <v>1258</v>
      </c>
      <c r="D210" s="390" t="s">
        <v>1416</v>
      </c>
      <c r="E210" s="382" t="s">
        <v>672</v>
      </c>
      <c r="F210" s="543" t="s">
        <v>334</v>
      </c>
      <c r="G210" s="582">
        <v>100</v>
      </c>
      <c r="H210" s="583">
        <v>100</v>
      </c>
      <c r="I210" s="533">
        <v>19.600000000000001</v>
      </c>
    </row>
    <row r="211" spans="1:9" ht="18" customHeight="1" x14ac:dyDescent="0.3">
      <c r="A211" s="80">
        <v>203</v>
      </c>
      <c r="B211" s="506" t="s">
        <v>733</v>
      </c>
      <c r="C211" s="388" t="s">
        <v>1256</v>
      </c>
      <c r="D211" s="390" t="s">
        <v>1417</v>
      </c>
      <c r="E211" s="382" t="s">
        <v>672</v>
      </c>
      <c r="F211" s="543" t="s">
        <v>334</v>
      </c>
      <c r="G211" s="582">
        <v>100</v>
      </c>
      <c r="H211" s="583">
        <v>100</v>
      </c>
      <c r="I211" s="533">
        <v>19.600000000000001</v>
      </c>
    </row>
    <row r="212" spans="1:9" ht="18" customHeight="1" x14ac:dyDescent="0.3">
      <c r="A212" s="80">
        <v>204</v>
      </c>
      <c r="B212" s="506" t="s">
        <v>1209</v>
      </c>
      <c r="C212" s="388" t="s">
        <v>1210</v>
      </c>
      <c r="D212" s="390" t="s">
        <v>1418</v>
      </c>
      <c r="E212" s="382" t="s">
        <v>672</v>
      </c>
      <c r="F212" s="543" t="s">
        <v>334</v>
      </c>
      <c r="G212" s="582">
        <v>100</v>
      </c>
      <c r="H212" s="583">
        <v>100</v>
      </c>
      <c r="I212" s="533">
        <v>20</v>
      </c>
    </row>
    <row r="213" spans="1:9" ht="18" customHeight="1" x14ac:dyDescent="0.3">
      <c r="A213" s="80">
        <v>205</v>
      </c>
      <c r="B213" s="506" t="s">
        <v>646</v>
      </c>
      <c r="C213" s="388" t="s">
        <v>1211</v>
      </c>
      <c r="D213" s="390" t="s">
        <v>1419</v>
      </c>
      <c r="E213" s="382" t="s">
        <v>672</v>
      </c>
      <c r="F213" s="543" t="s">
        <v>334</v>
      </c>
      <c r="G213" s="582">
        <v>100</v>
      </c>
      <c r="H213" s="583">
        <v>100</v>
      </c>
      <c r="I213" s="533">
        <v>19.600000000000001</v>
      </c>
    </row>
    <row r="214" spans="1:9" ht="18" customHeight="1" x14ac:dyDescent="0.3">
      <c r="A214" s="80">
        <v>206</v>
      </c>
      <c r="B214" s="506" t="s">
        <v>683</v>
      </c>
      <c r="C214" s="388" t="s">
        <v>1255</v>
      </c>
      <c r="D214" s="390" t="s">
        <v>1420</v>
      </c>
      <c r="E214" s="382" t="s">
        <v>672</v>
      </c>
      <c r="F214" s="543" t="s">
        <v>334</v>
      </c>
      <c r="G214" s="582">
        <v>100</v>
      </c>
      <c r="H214" s="583">
        <v>100</v>
      </c>
      <c r="I214" s="533">
        <v>19.600000000000001</v>
      </c>
    </row>
    <row r="215" spans="1:9" ht="18" customHeight="1" x14ac:dyDescent="0.3">
      <c r="A215" s="80">
        <v>207</v>
      </c>
      <c r="B215" s="506" t="s">
        <v>1259</v>
      </c>
      <c r="C215" s="388" t="s">
        <v>1254</v>
      </c>
      <c r="D215" s="390" t="s">
        <v>1421</v>
      </c>
      <c r="E215" s="382" t="s">
        <v>672</v>
      </c>
      <c r="F215" s="543" t="s">
        <v>334</v>
      </c>
      <c r="G215" s="582">
        <v>100</v>
      </c>
      <c r="H215" s="583">
        <v>100</v>
      </c>
      <c r="I215" s="533">
        <v>20</v>
      </c>
    </row>
    <row r="216" spans="1:9" ht="18" customHeight="1" x14ac:dyDescent="0.3">
      <c r="A216" s="80">
        <v>208</v>
      </c>
      <c r="B216" s="506" t="s">
        <v>807</v>
      </c>
      <c r="C216" s="388" t="s">
        <v>1204</v>
      </c>
      <c r="D216" s="390" t="s">
        <v>1422</v>
      </c>
      <c r="E216" s="382" t="s">
        <v>672</v>
      </c>
      <c r="F216" s="543" t="s">
        <v>334</v>
      </c>
      <c r="G216" s="582">
        <v>100</v>
      </c>
      <c r="H216" s="583">
        <v>100</v>
      </c>
      <c r="I216" s="533">
        <v>20</v>
      </c>
    </row>
    <row r="217" spans="1:9" ht="18" customHeight="1" x14ac:dyDescent="0.3">
      <c r="A217" s="80">
        <v>209</v>
      </c>
      <c r="B217" s="388" t="s">
        <v>695</v>
      </c>
      <c r="C217" s="428" t="s">
        <v>1277</v>
      </c>
      <c r="D217" s="381" t="s">
        <v>1423</v>
      </c>
      <c r="E217" s="382" t="s">
        <v>672</v>
      </c>
      <c r="F217" s="543" t="s">
        <v>334</v>
      </c>
      <c r="G217" s="582">
        <v>150</v>
      </c>
      <c r="H217" s="583">
        <v>150</v>
      </c>
      <c r="I217" s="550">
        <v>29.4</v>
      </c>
    </row>
    <row r="218" spans="1:9" ht="18" customHeight="1" x14ac:dyDescent="0.3">
      <c r="A218" s="80">
        <v>210</v>
      </c>
      <c r="B218" s="506" t="s">
        <v>516</v>
      </c>
      <c r="C218" s="388" t="s">
        <v>1254</v>
      </c>
      <c r="D218" s="390" t="s">
        <v>1424</v>
      </c>
      <c r="E218" s="382" t="s">
        <v>672</v>
      </c>
      <c r="F218" s="543" t="s">
        <v>334</v>
      </c>
      <c r="G218" s="582">
        <v>100</v>
      </c>
      <c r="H218" s="583">
        <v>100</v>
      </c>
      <c r="I218" s="533">
        <v>19.600000000000001</v>
      </c>
    </row>
    <row r="219" spans="1:9" ht="18" customHeight="1" x14ac:dyDescent="0.3">
      <c r="A219" s="80">
        <v>211</v>
      </c>
      <c r="B219" s="506" t="s">
        <v>742</v>
      </c>
      <c r="C219" s="388" t="s">
        <v>1212</v>
      </c>
      <c r="D219" s="390" t="s">
        <v>1425</v>
      </c>
      <c r="E219" s="382" t="s">
        <v>672</v>
      </c>
      <c r="F219" s="543" t="s">
        <v>334</v>
      </c>
      <c r="G219" s="582">
        <v>100</v>
      </c>
      <c r="H219" s="583">
        <v>100</v>
      </c>
      <c r="I219" s="533">
        <v>19.600000000000001</v>
      </c>
    </row>
    <row r="220" spans="1:9" ht="18" customHeight="1" x14ac:dyDescent="0.3">
      <c r="A220" s="80">
        <v>212</v>
      </c>
      <c r="B220" s="506" t="s">
        <v>658</v>
      </c>
      <c r="C220" s="388" t="s">
        <v>1205</v>
      </c>
      <c r="D220" s="390" t="s">
        <v>1426</v>
      </c>
      <c r="E220" s="382" t="s">
        <v>672</v>
      </c>
      <c r="F220" s="543" t="s">
        <v>334</v>
      </c>
      <c r="G220" s="582">
        <v>100</v>
      </c>
      <c r="H220" s="583">
        <v>100</v>
      </c>
      <c r="I220" s="533">
        <v>20</v>
      </c>
    </row>
    <row r="221" spans="1:9" ht="18" customHeight="1" x14ac:dyDescent="0.3">
      <c r="A221" s="80">
        <v>213</v>
      </c>
      <c r="B221" s="506" t="s">
        <v>646</v>
      </c>
      <c r="C221" s="388" t="s">
        <v>1252</v>
      </c>
      <c r="D221" s="390" t="s">
        <v>1427</v>
      </c>
      <c r="E221" s="382" t="s">
        <v>672</v>
      </c>
      <c r="F221" s="543" t="s">
        <v>334</v>
      </c>
      <c r="G221" s="582">
        <v>100</v>
      </c>
      <c r="H221" s="583">
        <v>100</v>
      </c>
      <c r="I221" s="533">
        <v>19.600000000000001</v>
      </c>
    </row>
    <row r="222" spans="1:9" ht="18" customHeight="1" x14ac:dyDescent="0.3">
      <c r="A222" s="80">
        <v>214</v>
      </c>
      <c r="B222" s="388" t="s">
        <v>733</v>
      </c>
      <c r="C222" s="388" t="s">
        <v>1219</v>
      </c>
      <c r="D222" s="381" t="s">
        <v>1428</v>
      </c>
      <c r="E222" s="382" t="s">
        <v>672</v>
      </c>
      <c r="F222" s="543" t="s">
        <v>334</v>
      </c>
      <c r="G222" s="582">
        <v>100</v>
      </c>
      <c r="H222" s="583">
        <v>100</v>
      </c>
      <c r="I222" s="533">
        <v>19.600000000000001</v>
      </c>
    </row>
    <row r="223" spans="1:9" ht="18" customHeight="1" x14ac:dyDescent="0.3">
      <c r="A223" s="80">
        <v>215</v>
      </c>
      <c r="B223" s="506" t="s">
        <v>1220</v>
      </c>
      <c r="C223" s="388" t="s">
        <v>1221</v>
      </c>
      <c r="D223" s="390" t="s">
        <v>1429</v>
      </c>
      <c r="E223" s="382" t="s">
        <v>672</v>
      </c>
      <c r="F223" s="543" t="s">
        <v>334</v>
      </c>
      <c r="G223" s="582">
        <v>100</v>
      </c>
      <c r="H223" s="583">
        <v>100</v>
      </c>
      <c r="I223" s="533">
        <v>19.600000000000001</v>
      </c>
    </row>
    <row r="224" spans="1:9" ht="18" customHeight="1" x14ac:dyDescent="0.3">
      <c r="A224" s="80">
        <v>216</v>
      </c>
      <c r="B224" s="506" t="s">
        <v>1224</v>
      </c>
      <c r="C224" s="388" t="s">
        <v>1225</v>
      </c>
      <c r="D224" s="390" t="s">
        <v>1430</v>
      </c>
      <c r="E224" s="382" t="s">
        <v>672</v>
      </c>
      <c r="F224" s="543" t="s">
        <v>334</v>
      </c>
      <c r="G224" s="582">
        <v>100</v>
      </c>
      <c r="H224" s="583">
        <v>100</v>
      </c>
      <c r="I224" s="533">
        <v>19.600000000000001</v>
      </c>
    </row>
    <row r="225" spans="1:9" ht="18" customHeight="1" x14ac:dyDescent="0.3">
      <c r="A225" s="80">
        <v>217</v>
      </c>
      <c r="B225" s="506" t="s">
        <v>685</v>
      </c>
      <c r="C225" s="388" t="s">
        <v>1276</v>
      </c>
      <c r="D225" s="390" t="s">
        <v>1431</v>
      </c>
      <c r="E225" s="382" t="s">
        <v>672</v>
      </c>
      <c r="F225" s="543" t="s">
        <v>334</v>
      </c>
      <c r="G225" s="582">
        <v>100</v>
      </c>
      <c r="H225" s="583">
        <v>100</v>
      </c>
      <c r="I225" s="533">
        <v>20</v>
      </c>
    </row>
    <row r="226" spans="1:9" ht="18" customHeight="1" x14ac:dyDescent="0.3">
      <c r="A226" s="80">
        <v>218</v>
      </c>
      <c r="B226" s="506" t="s">
        <v>1238</v>
      </c>
      <c r="C226" s="388" t="s">
        <v>1239</v>
      </c>
      <c r="D226" s="390" t="s">
        <v>1432</v>
      </c>
      <c r="E226" s="382" t="s">
        <v>672</v>
      </c>
      <c r="F226" s="543" t="s">
        <v>334</v>
      </c>
      <c r="G226" s="582">
        <v>100</v>
      </c>
      <c r="H226" s="583">
        <v>100</v>
      </c>
      <c r="I226" s="533">
        <v>19.600000000000001</v>
      </c>
    </row>
    <row r="227" spans="1:9" ht="18" customHeight="1" x14ac:dyDescent="0.3">
      <c r="A227" s="80">
        <v>219</v>
      </c>
      <c r="B227" s="506" t="s">
        <v>1236</v>
      </c>
      <c r="C227" s="388" t="s">
        <v>1237</v>
      </c>
      <c r="D227" s="390" t="s">
        <v>1433</v>
      </c>
      <c r="E227" s="382" t="s">
        <v>672</v>
      </c>
      <c r="F227" s="543" t="s">
        <v>334</v>
      </c>
      <c r="G227" s="582">
        <v>100</v>
      </c>
      <c r="H227" s="583">
        <v>100</v>
      </c>
      <c r="I227" s="533">
        <v>19.600000000000001</v>
      </c>
    </row>
    <row r="228" spans="1:9" ht="18" customHeight="1" x14ac:dyDescent="0.3">
      <c r="A228" s="80">
        <v>220</v>
      </c>
      <c r="B228" s="506" t="s">
        <v>660</v>
      </c>
      <c r="C228" s="388" t="s">
        <v>1231</v>
      </c>
      <c r="D228" s="390" t="s">
        <v>1434</v>
      </c>
      <c r="E228" s="382" t="s">
        <v>672</v>
      </c>
      <c r="F228" s="543" t="s">
        <v>334</v>
      </c>
      <c r="G228" s="582">
        <v>100</v>
      </c>
      <c r="H228" s="583">
        <v>100</v>
      </c>
      <c r="I228" s="533">
        <v>19.600000000000001</v>
      </c>
    </row>
    <row r="229" spans="1:9" ht="18" customHeight="1" x14ac:dyDescent="0.3">
      <c r="A229" s="80">
        <v>221</v>
      </c>
      <c r="B229" s="506" t="s">
        <v>696</v>
      </c>
      <c r="C229" s="388" t="s">
        <v>1234</v>
      </c>
      <c r="D229" s="390" t="s">
        <v>1435</v>
      </c>
      <c r="E229" s="382" t="s">
        <v>672</v>
      </c>
      <c r="F229" s="543" t="s">
        <v>334</v>
      </c>
      <c r="G229" s="582">
        <v>100</v>
      </c>
      <c r="H229" s="583">
        <v>100</v>
      </c>
      <c r="I229" s="533">
        <v>19.600000000000001</v>
      </c>
    </row>
    <row r="230" spans="1:9" ht="18" customHeight="1" x14ac:dyDescent="0.3">
      <c r="A230" s="80">
        <v>222</v>
      </c>
      <c r="B230" s="506" t="s">
        <v>1226</v>
      </c>
      <c r="C230" s="388" t="s">
        <v>1203</v>
      </c>
      <c r="D230" s="390" t="s">
        <v>1436</v>
      </c>
      <c r="E230" s="382" t="s">
        <v>672</v>
      </c>
      <c r="F230" s="543" t="s">
        <v>334</v>
      </c>
      <c r="G230" s="582">
        <v>100</v>
      </c>
      <c r="H230" s="583">
        <v>100</v>
      </c>
      <c r="I230" s="533">
        <v>19.600000000000001</v>
      </c>
    </row>
    <row r="231" spans="1:9" ht="18" customHeight="1" x14ac:dyDescent="0.3">
      <c r="A231" s="80">
        <v>223</v>
      </c>
      <c r="B231" s="506" t="s">
        <v>671</v>
      </c>
      <c r="C231" s="388" t="s">
        <v>1232</v>
      </c>
      <c r="D231" s="390" t="s">
        <v>1437</v>
      </c>
      <c r="E231" s="382" t="s">
        <v>672</v>
      </c>
      <c r="F231" s="543" t="s">
        <v>334</v>
      </c>
      <c r="G231" s="582">
        <v>100</v>
      </c>
      <c r="H231" s="583">
        <v>100</v>
      </c>
      <c r="I231" s="533">
        <v>19.600000000000001</v>
      </c>
    </row>
    <row r="232" spans="1:9" ht="18" customHeight="1" x14ac:dyDescent="0.3">
      <c r="A232" s="80">
        <v>224</v>
      </c>
      <c r="B232" s="506" t="s">
        <v>660</v>
      </c>
      <c r="C232" s="388" t="s">
        <v>1229</v>
      </c>
      <c r="D232" s="390" t="s">
        <v>1438</v>
      </c>
      <c r="E232" s="382" t="s">
        <v>672</v>
      </c>
      <c r="F232" s="543" t="s">
        <v>334</v>
      </c>
      <c r="G232" s="582">
        <v>100</v>
      </c>
      <c r="H232" s="583">
        <v>100</v>
      </c>
      <c r="I232" s="533">
        <v>19.600000000000001</v>
      </c>
    </row>
    <row r="233" spans="1:9" ht="18" customHeight="1" x14ac:dyDescent="0.3">
      <c r="A233" s="80">
        <v>225</v>
      </c>
      <c r="B233" s="506" t="s">
        <v>1227</v>
      </c>
      <c r="C233" s="388" t="s">
        <v>1230</v>
      </c>
      <c r="D233" s="390" t="s">
        <v>1439</v>
      </c>
      <c r="E233" s="382" t="s">
        <v>672</v>
      </c>
      <c r="F233" s="543" t="s">
        <v>334</v>
      </c>
      <c r="G233" s="582">
        <v>100</v>
      </c>
      <c r="H233" s="583">
        <v>100</v>
      </c>
      <c r="I233" s="533">
        <v>19.600000000000001</v>
      </c>
    </row>
    <row r="234" spans="1:9" ht="18" customHeight="1" x14ac:dyDescent="0.3">
      <c r="A234" s="80">
        <v>226</v>
      </c>
      <c r="B234" s="506" t="s">
        <v>725</v>
      </c>
      <c r="C234" s="388" t="s">
        <v>1192</v>
      </c>
      <c r="D234" s="390" t="s">
        <v>1440</v>
      </c>
      <c r="E234" s="382" t="s">
        <v>672</v>
      </c>
      <c r="F234" s="543" t="s">
        <v>334</v>
      </c>
      <c r="G234" s="582">
        <v>100</v>
      </c>
      <c r="H234" s="583">
        <v>100</v>
      </c>
      <c r="I234" s="533">
        <v>20</v>
      </c>
    </row>
    <row r="235" spans="1:9" ht="18" customHeight="1" x14ac:dyDescent="0.3">
      <c r="A235" s="80">
        <v>227</v>
      </c>
      <c r="B235" s="428" t="s">
        <v>1282</v>
      </c>
      <c r="C235" s="428" t="s">
        <v>1283</v>
      </c>
      <c r="D235" s="381">
        <v>62006017068</v>
      </c>
      <c r="E235" s="382" t="s">
        <v>672</v>
      </c>
      <c r="F235" s="543" t="s">
        <v>334</v>
      </c>
      <c r="G235" s="582">
        <v>100</v>
      </c>
      <c r="H235" s="583">
        <v>100</v>
      </c>
      <c r="I235" s="550">
        <v>19.600000000000001</v>
      </c>
    </row>
    <row r="236" spans="1:9" ht="18" customHeight="1" x14ac:dyDescent="0.3">
      <c r="A236" s="80">
        <v>228</v>
      </c>
      <c r="B236" s="506" t="s">
        <v>1263</v>
      </c>
      <c r="C236" s="388" t="s">
        <v>1264</v>
      </c>
      <c r="D236" s="390">
        <v>56001024846</v>
      </c>
      <c r="E236" s="382" t="s">
        <v>672</v>
      </c>
      <c r="F236" s="543" t="s">
        <v>334</v>
      </c>
      <c r="G236" s="582">
        <v>100</v>
      </c>
      <c r="H236" s="583">
        <v>100</v>
      </c>
      <c r="I236" s="533">
        <v>19.600000000000001</v>
      </c>
    </row>
    <row r="237" spans="1:9" ht="18" customHeight="1" x14ac:dyDescent="0.3">
      <c r="A237" s="80">
        <v>229</v>
      </c>
      <c r="B237" s="428" t="s">
        <v>675</v>
      </c>
      <c r="C237" s="428" t="s">
        <v>1298</v>
      </c>
      <c r="D237" s="381">
        <v>56001023706</v>
      </c>
      <c r="E237" s="382" t="s">
        <v>672</v>
      </c>
      <c r="F237" s="543" t="s">
        <v>334</v>
      </c>
      <c r="G237" s="582">
        <v>100</v>
      </c>
      <c r="H237" s="583">
        <v>100</v>
      </c>
      <c r="I237" s="550">
        <v>19.600000000000001</v>
      </c>
    </row>
    <row r="238" spans="1:9" ht="18" customHeight="1" x14ac:dyDescent="0.3">
      <c r="A238" s="80">
        <v>230</v>
      </c>
      <c r="B238" s="428" t="s">
        <v>685</v>
      </c>
      <c r="C238" s="428" t="s">
        <v>1373</v>
      </c>
      <c r="D238" s="388">
        <v>54001060904</v>
      </c>
      <c r="E238" s="382" t="s">
        <v>672</v>
      </c>
      <c r="F238" s="543" t="s">
        <v>334</v>
      </c>
      <c r="G238" s="580">
        <v>100</v>
      </c>
      <c r="H238" s="581">
        <v>100</v>
      </c>
      <c r="I238" s="550">
        <v>19.600000000000001</v>
      </c>
    </row>
    <row r="239" spans="1:9" ht="18" customHeight="1" x14ac:dyDescent="0.3">
      <c r="A239" s="80">
        <v>231</v>
      </c>
      <c r="B239" s="428" t="s">
        <v>681</v>
      </c>
      <c r="C239" s="428" t="s">
        <v>1387</v>
      </c>
      <c r="D239" s="388">
        <v>54001060827</v>
      </c>
      <c r="E239" s="382" t="s">
        <v>672</v>
      </c>
      <c r="F239" s="543" t="s">
        <v>334</v>
      </c>
      <c r="G239" s="580">
        <v>150</v>
      </c>
      <c r="H239" s="581">
        <v>150</v>
      </c>
      <c r="I239" s="550">
        <v>29.4</v>
      </c>
    </row>
    <row r="240" spans="1:9" ht="18" customHeight="1" x14ac:dyDescent="0.3">
      <c r="A240" s="80">
        <v>232</v>
      </c>
      <c r="B240" s="428" t="s">
        <v>715</v>
      </c>
      <c r="C240" s="428" t="s">
        <v>1378</v>
      </c>
      <c r="D240" s="388">
        <v>54001059963</v>
      </c>
      <c r="E240" s="382" t="s">
        <v>672</v>
      </c>
      <c r="F240" s="543" t="s">
        <v>334</v>
      </c>
      <c r="G240" s="580">
        <v>100</v>
      </c>
      <c r="H240" s="581">
        <v>100</v>
      </c>
      <c r="I240" s="550">
        <v>19.600000000000001</v>
      </c>
    </row>
    <row r="241" spans="1:9" ht="18" customHeight="1" x14ac:dyDescent="0.3">
      <c r="A241" s="80">
        <v>233</v>
      </c>
      <c r="B241" s="428" t="s">
        <v>1357</v>
      </c>
      <c r="C241" s="428" t="s">
        <v>1358</v>
      </c>
      <c r="D241" s="388">
        <v>54001059708</v>
      </c>
      <c r="E241" s="382" t="s">
        <v>672</v>
      </c>
      <c r="F241" s="543" t="s">
        <v>334</v>
      </c>
      <c r="G241" s="580">
        <v>100</v>
      </c>
      <c r="H241" s="581">
        <v>100</v>
      </c>
      <c r="I241" s="550">
        <v>19.600000000000001</v>
      </c>
    </row>
    <row r="242" spans="1:9" ht="18" customHeight="1" x14ac:dyDescent="0.3">
      <c r="A242" s="80">
        <v>234</v>
      </c>
      <c r="B242" s="428" t="s">
        <v>646</v>
      </c>
      <c r="C242" s="428" t="s">
        <v>1322</v>
      </c>
      <c r="D242" s="388">
        <v>54001057175</v>
      </c>
      <c r="E242" s="382" t="s">
        <v>672</v>
      </c>
      <c r="F242" s="543" t="s">
        <v>334</v>
      </c>
      <c r="G242" s="580">
        <v>100</v>
      </c>
      <c r="H242" s="581">
        <v>100</v>
      </c>
      <c r="I242" s="550">
        <v>19.600000000000001</v>
      </c>
    </row>
    <row r="243" spans="1:9" ht="18" customHeight="1" x14ac:dyDescent="0.3">
      <c r="A243" s="80">
        <v>235</v>
      </c>
      <c r="B243" s="428" t="s">
        <v>712</v>
      </c>
      <c r="C243" s="428" t="s">
        <v>1285</v>
      </c>
      <c r="D243" s="388">
        <v>54001053373</v>
      </c>
      <c r="E243" s="382" t="s">
        <v>672</v>
      </c>
      <c r="F243" s="543" t="s">
        <v>334</v>
      </c>
      <c r="G243" s="580">
        <v>100</v>
      </c>
      <c r="H243" s="581">
        <v>100</v>
      </c>
      <c r="I243" s="550">
        <v>20</v>
      </c>
    </row>
    <row r="244" spans="1:9" ht="18" customHeight="1" x14ac:dyDescent="0.3">
      <c r="A244" s="80">
        <v>236</v>
      </c>
      <c r="B244" s="428" t="s">
        <v>646</v>
      </c>
      <c r="C244" s="428" t="s">
        <v>1386</v>
      </c>
      <c r="D244" s="388">
        <v>54001053080</v>
      </c>
      <c r="E244" s="382" t="s">
        <v>672</v>
      </c>
      <c r="F244" s="543" t="s">
        <v>334</v>
      </c>
      <c r="G244" s="580">
        <v>100</v>
      </c>
      <c r="H244" s="581">
        <v>100</v>
      </c>
      <c r="I244" s="550">
        <v>19.600000000000001</v>
      </c>
    </row>
    <row r="245" spans="1:9" ht="18" customHeight="1" x14ac:dyDescent="0.3">
      <c r="A245" s="80">
        <v>237</v>
      </c>
      <c r="B245" s="428" t="s">
        <v>1184</v>
      </c>
      <c r="C245" s="428" t="s">
        <v>1185</v>
      </c>
      <c r="D245" s="388">
        <v>54001052426</v>
      </c>
      <c r="E245" s="382" t="s">
        <v>672</v>
      </c>
      <c r="F245" s="543" t="s">
        <v>334</v>
      </c>
      <c r="G245" s="580">
        <v>100</v>
      </c>
      <c r="H245" s="581">
        <v>100</v>
      </c>
      <c r="I245" s="550">
        <v>20</v>
      </c>
    </row>
    <row r="246" spans="1:9" ht="18" customHeight="1" x14ac:dyDescent="0.3">
      <c r="A246" s="80">
        <v>238</v>
      </c>
      <c r="B246" s="428" t="s">
        <v>1350</v>
      </c>
      <c r="C246" s="428" t="s">
        <v>1351</v>
      </c>
      <c r="D246" s="388">
        <v>54001048001</v>
      </c>
      <c r="E246" s="382" t="s">
        <v>672</v>
      </c>
      <c r="F246" s="543" t="s">
        <v>334</v>
      </c>
      <c r="G246" s="580">
        <v>100</v>
      </c>
      <c r="H246" s="581">
        <v>100</v>
      </c>
      <c r="I246" s="550">
        <v>19.600000000000001</v>
      </c>
    </row>
    <row r="247" spans="1:9" ht="18" customHeight="1" x14ac:dyDescent="0.3">
      <c r="A247" s="80">
        <v>239</v>
      </c>
      <c r="B247" s="428" t="s">
        <v>665</v>
      </c>
      <c r="C247" s="428" t="s">
        <v>1374</v>
      </c>
      <c r="D247" s="388">
        <v>54001044992</v>
      </c>
      <c r="E247" s="382" t="s">
        <v>672</v>
      </c>
      <c r="F247" s="543" t="s">
        <v>334</v>
      </c>
      <c r="G247" s="580">
        <v>100</v>
      </c>
      <c r="H247" s="581">
        <v>100</v>
      </c>
      <c r="I247" s="550">
        <v>19.600000000000001</v>
      </c>
    </row>
    <row r="248" spans="1:9" ht="18" customHeight="1" x14ac:dyDescent="0.3">
      <c r="A248" s="80">
        <v>240</v>
      </c>
      <c r="B248" s="428" t="s">
        <v>715</v>
      </c>
      <c r="C248" s="428" t="s">
        <v>1372</v>
      </c>
      <c r="D248" s="388">
        <v>54001044248</v>
      </c>
      <c r="E248" s="382" t="s">
        <v>672</v>
      </c>
      <c r="F248" s="543" t="s">
        <v>334</v>
      </c>
      <c r="G248" s="580">
        <v>100</v>
      </c>
      <c r="H248" s="581">
        <v>100</v>
      </c>
      <c r="I248" s="550">
        <v>19.600000000000001</v>
      </c>
    </row>
    <row r="249" spans="1:9" ht="18" customHeight="1" x14ac:dyDescent="0.3">
      <c r="A249" s="80">
        <v>241</v>
      </c>
      <c r="B249" s="428" t="s">
        <v>688</v>
      </c>
      <c r="C249" s="428" t="s">
        <v>1375</v>
      </c>
      <c r="D249" s="388">
        <v>54001043680</v>
      </c>
      <c r="E249" s="382" t="s">
        <v>672</v>
      </c>
      <c r="F249" s="543" t="s">
        <v>334</v>
      </c>
      <c r="G249" s="580">
        <v>100</v>
      </c>
      <c r="H249" s="581">
        <v>100</v>
      </c>
      <c r="I249" s="550">
        <v>20</v>
      </c>
    </row>
    <row r="250" spans="1:9" ht="18" customHeight="1" x14ac:dyDescent="0.3">
      <c r="A250" s="80">
        <v>242</v>
      </c>
      <c r="B250" s="428" t="s">
        <v>1371</v>
      </c>
      <c r="C250" s="428" t="s">
        <v>1378</v>
      </c>
      <c r="D250" s="388">
        <v>54001042402</v>
      </c>
      <c r="E250" s="382" t="s">
        <v>672</v>
      </c>
      <c r="F250" s="543" t="s">
        <v>334</v>
      </c>
      <c r="G250" s="580">
        <v>100</v>
      </c>
      <c r="H250" s="581">
        <v>100</v>
      </c>
      <c r="I250" s="550">
        <v>19.600000000000001</v>
      </c>
    </row>
    <row r="251" spans="1:9" ht="18" customHeight="1" x14ac:dyDescent="0.3">
      <c r="A251" s="80">
        <v>243</v>
      </c>
      <c r="B251" s="428" t="s">
        <v>777</v>
      </c>
      <c r="C251" s="428" t="s">
        <v>1366</v>
      </c>
      <c r="D251" s="388">
        <v>54001041446</v>
      </c>
      <c r="E251" s="382" t="s">
        <v>672</v>
      </c>
      <c r="F251" s="543" t="s">
        <v>334</v>
      </c>
      <c r="G251" s="580">
        <v>100</v>
      </c>
      <c r="H251" s="581">
        <v>100</v>
      </c>
      <c r="I251" s="550">
        <v>20</v>
      </c>
    </row>
    <row r="252" spans="1:9" ht="18" customHeight="1" x14ac:dyDescent="0.3">
      <c r="A252" s="80">
        <v>244</v>
      </c>
      <c r="B252" s="428" t="s">
        <v>660</v>
      </c>
      <c r="C252" s="428" t="s">
        <v>819</v>
      </c>
      <c r="D252" s="388">
        <v>54001039829</v>
      </c>
      <c r="E252" s="382" t="s">
        <v>672</v>
      </c>
      <c r="F252" s="543" t="s">
        <v>334</v>
      </c>
      <c r="G252" s="580">
        <v>100</v>
      </c>
      <c r="H252" s="581">
        <v>100</v>
      </c>
      <c r="I252" s="550">
        <v>20</v>
      </c>
    </row>
    <row r="253" spans="1:9" ht="18" customHeight="1" x14ac:dyDescent="0.3">
      <c r="A253" s="80">
        <v>245</v>
      </c>
      <c r="B253" s="428" t="s">
        <v>1346</v>
      </c>
      <c r="C253" s="428" t="s">
        <v>1293</v>
      </c>
      <c r="D253" s="388">
        <v>54001038723</v>
      </c>
      <c r="E253" s="382" t="s">
        <v>672</v>
      </c>
      <c r="F253" s="543" t="s">
        <v>334</v>
      </c>
      <c r="G253" s="580">
        <v>100</v>
      </c>
      <c r="H253" s="581">
        <v>100</v>
      </c>
      <c r="I253" s="550">
        <v>19.600000000000001</v>
      </c>
    </row>
    <row r="254" spans="1:9" ht="18" customHeight="1" x14ac:dyDescent="0.3">
      <c r="A254" s="80">
        <v>246</v>
      </c>
      <c r="B254" s="428" t="s">
        <v>674</v>
      </c>
      <c r="C254" s="428" t="s">
        <v>1384</v>
      </c>
      <c r="D254" s="388">
        <v>54001037776</v>
      </c>
      <c r="E254" s="382" t="s">
        <v>672</v>
      </c>
      <c r="F254" s="543" t="s">
        <v>334</v>
      </c>
      <c r="G254" s="580">
        <v>100</v>
      </c>
      <c r="H254" s="581">
        <v>100</v>
      </c>
      <c r="I254" s="550">
        <v>19.600000000000001</v>
      </c>
    </row>
    <row r="255" spans="1:9" ht="18" customHeight="1" x14ac:dyDescent="0.3">
      <c r="A255" s="80">
        <v>247</v>
      </c>
      <c r="B255" s="428" t="s">
        <v>712</v>
      </c>
      <c r="C255" s="428" t="s">
        <v>1383</v>
      </c>
      <c r="D255" s="388">
        <v>54001037670</v>
      </c>
      <c r="E255" s="382" t="s">
        <v>672</v>
      </c>
      <c r="F255" s="543" t="s">
        <v>334</v>
      </c>
      <c r="G255" s="580">
        <v>100</v>
      </c>
      <c r="H255" s="581">
        <v>100</v>
      </c>
      <c r="I255" s="550">
        <v>19.600000000000001</v>
      </c>
    </row>
    <row r="256" spans="1:9" ht="18" customHeight="1" x14ac:dyDescent="0.3">
      <c r="A256" s="80">
        <v>248</v>
      </c>
      <c r="B256" s="428" t="s">
        <v>1367</v>
      </c>
      <c r="C256" s="428" t="s">
        <v>1368</v>
      </c>
      <c r="D256" s="388">
        <v>54001036356</v>
      </c>
      <c r="E256" s="382" t="s">
        <v>672</v>
      </c>
      <c r="F256" s="543" t="s">
        <v>334</v>
      </c>
      <c r="G256" s="580">
        <v>100</v>
      </c>
      <c r="H256" s="581">
        <v>100</v>
      </c>
      <c r="I256" s="550">
        <v>20</v>
      </c>
    </row>
    <row r="257" spans="1:9" ht="18" customHeight="1" x14ac:dyDescent="0.3">
      <c r="A257" s="80">
        <v>249</v>
      </c>
      <c r="B257" s="428" t="s">
        <v>1259</v>
      </c>
      <c r="C257" s="428" t="s">
        <v>1187</v>
      </c>
      <c r="D257" s="388">
        <v>54001035753</v>
      </c>
      <c r="E257" s="382" t="s">
        <v>672</v>
      </c>
      <c r="F257" s="543" t="s">
        <v>334</v>
      </c>
      <c r="G257" s="580">
        <v>100</v>
      </c>
      <c r="H257" s="581">
        <v>100</v>
      </c>
      <c r="I257" s="550">
        <v>20</v>
      </c>
    </row>
    <row r="258" spans="1:9" ht="18" customHeight="1" x14ac:dyDescent="0.3">
      <c r="A258" s="80">
        <v>250</v>
      </c>
      <c r="B258" s="428" t="s">
        <v>1376</v>
      </c>
      <c r="C258" s="428" t="s">
        <v>1377</v>
      </c>
      <c r="D258" s="388">
        <v>54001035561</v>
      </c>
      <c r="E258" s="382" t="s">
        <v>672</v>
      </c>
      <c r="F258" s="543" t="s">
        <v>334</v>
      </c>
      <c r="G258" s="580">
        <v>100</v>
      </c>
      <c r="H258" s="581">
        <v>100</v>
      </c>
      <c r="I258" s="550">
        <v>20</v>
      </c>
    </row>
    <row r="259" spans="1:9" ht="18" customHeight="1" x14ac:dyDescent="0.3">
      <c r="A259" s="80">
        <v>251</v>
      </c>
      <c r="B259" s="428" t="s">
        <v>646</v>
      </c>
      <c r="C259" s="428" t="s">
        <v>1308</v>
      </c>
      <c r="D259" s="388">
        <v>54001033080</v>
      </c>
      <c r="E259" s="382" t="s">
        <v>672</v>
      </c>
      <c r="F259" s="543" t="s">
        <v>334</v>
      </c>
      <c r="G259" s="580">
        <v>100</v>
      </c>
      <c r="H259" s="581">
        <v>100</v>
      </c>
      <c r="I259" s="550">
        <v>20</v>
      </c>
    </row>
    <row r="260" spans="1:9" ht="18" customHeight="1" x14ac:dyDescent="0.3">
      <c r="A260" s="80">
        <v>252</v>
      </c>
      <c r="B260" s="428" t="s">
        <v>1259</v>
      </c>
      <c r="C260" s="428" t="s">
        <v>1308</v>
      </c>
      <c r="D260" s="388">
        <v>54001032906</v>
      </c>
      <c r="E260" s="382" t="s">
        <v>672</v>
      </c>
      <c r="F260" s="543" t="s">
        <v>334</v>
      </c>
      <c r="G260" s="580">
        <v>100</v>
      </c>
      <c r="H260" s="581">
        <v>100</v>
      </c>
      <c r="I260" s="550">
        <v>19.600000000000001</v>
      </c>
    </row>
    <row r="261" spans="1:9" ht="18" customHeight="1" x14ac:dyDescent="0.3">
      <c r="A261" s="80">
        <v>253</v>
      </c>
      <c r="B261" s="428" t="s">
        <v>1364</v>
      </c>
      <c r="C261" s="428" t="s">
        <v>1365</v>
      </c>
      <c r="D261" s="388">
        <v>54001028982</v>
      </c>
      <c r="E261" s="382" t="s">
        <v>672</v>
      </c>
      <c r="F261" s="543" t="s">
        <v>334</v>
      </c>
      <c r="G261" s="580">
        <v>100</v>
      </c>
      <c r="H261" s="581">
        <v>100</v>
      </c>
      <c r="I261" s="550">
        <v>20</v>
      </c>
    </row>
    <row r="262" spans="1:9" ht="18" customHeight="1" x14ac:dyDescent="0.3">
      <c r="A262" s="80">
        <v>254</v>
      </c>
      <c r="B262" s="428" t="s">
        <v>707</v>
      </c>
      <c r="C262" s="428" t="s">
        <v>1190</v>
      </c>
      <c r="D262" s="388">
        <v>54001026811</v>
      </c>
      <c r="E262" s="382" t="s">
        <v>672</v>
      </c>
      <c r="F262" s="543" t="s">
        <v>334</v>
      </c>
      <c r="G262" s="580">
        <v>100</v>
      </c>
      <c r="H262" s="581">
        <v>100</v>
      </c>
      <c r="I262" s="550">
        <v>20</v>
      </c>
    </row>
    <row r="263" spans="1:9" ht="18" customHeight="1" x14ac:dyDescent="0.3">
      <c r="A263" s="80">
        <v>255</v>
      </c>
      <c r="B263" s="428" t="s">
        <v>694</v>
      </c>
      <c r="C263" s="428" t="s">
        <v>1341</v>
      </c>
      <c r="D263" s="388">
        <v>54001024872</v>
      </c>
      <c r="E263" s="382" t="s">
        <v>672</v>
      </c>
      <c r="F263" s="543" t="s">
        <v>334</v>
      </c>
      <c r="G263" s="580">
        <v>100</v>
      </c>
      <c r="H263" s="581">
        <v>100</v>
      </c>
      <c r="I263" s="550">
        <v>20</v>
      </c>
    </row>
    <row r="264" spans="1:9" ht="18" customHeight="1" x14ac:dyDescent="0.3">
      <c r="A264" s="80">
        <v>256</v>
      </c>
      <c r="B264" s="428" t="s">
        <v>807</v>
      </c>
      <c r="C264" s="428" t="s">
        <v>1345</v>
      </c>
      <c r="D264" s="388">
        <v>54001020953</v>
      </c>
      <c r="E264" s="382" t="s">
        <v>672</v>
      </c>
      <c r="F264" s="543" t="s">
        <v>334</v>
      </c>
      <c r="G264" s="580">
        <v>100</v>
      </c>
      <c r="H264" s="581">
        <v>100</v>
      </c>
      <c r="I264" s="550">
        <v>20</v>
      </c>
    </row>
    <row r="265" spans="1:9" ht="18" customHeight="1" x14ac:dyDescent="0.3">
      <c r="A265" s="80">
        <v>257</v>
      </c>
      <c r="B265" s="630" t="s">
        <v>681</v>
      </c>
      <c r="C265" s="428" t="s">
        <v>1385</v>
      </c>
      <c r="D265" s="388">
        <v>54001020544</v>
      </c>
      <c r="E265" s="382" t="s">
        <v>672</v>
      </c>
      <c r="F265" s="543" t="s">
        <v>334</v>
      </c>
      <c r="G265" s="580">
        <v>100</v>
      </c>
      <c r="H265" s="581">
        <v>100</v>
      </c>
      <c r="I265" s="550">
        <v>20</v>
      </c>
    </row>
    <row r="266" spans="1:9" ht="18" customHeight="1" x14ac:dyDescent="0.3">
      <c r="A266" s="80">
        <v>258</v>
      </c>
      <c r="B266" s="630" t="s">
        <v>1284</v>
      </c>
      <c r="C266" s="428" t="s">
        <v>1370</v>
      </c>
      <c r="D266" s="585">
        <v>54001019703</v>
      </c>
      <c r="E266" s="382" t="s">
        <v>672</v>
      </c>
      <c r="F266" s="543" t="s">
        <v>334</v>
      </c>
      <c r="G266" s="580">
        <v>100</v>
      </c>
      <c r="H266" s="581">
        <v>100</v>
      </c>
      <c r="I266" s="550">
        <v>20</v>
      </c>
    </row>
    <row r="267" spans="1:9" ht="18" customHeight="1" x14ac:dyDescent="0.3">
      <c r="A267" s="80">
        <v>259</v>
      </c>
      <c r="B267" s="428" t="s">
        <v>682</v>
      </c>
      <c r="C267" s="428" t="s">
        <v>1308</v>
      </c>
      <c r="D267" s="388">
        <v>54001019052</v>
      </c>
      <c r="E267" s="382" t="s">
        <v>672</v>
      </c>
      <c r="F267" s="543" t="s">
        <v>334</v>
      </c>
      <c r="G267" s="580">
        <v>100</v>
      </c>
      <c r="H267" s="581">
        <v>100</v>
      </c>
      <c r="I267" s="550">
        <v>19.600000000000001</v>
      </c>
    </row>
    <row r="268" spans="1:9" ht="18" customHeight="1" x14ac:dyDescent="0.3">
      <c r="A268" s="80">
        <v>260</v>
      </c>
      <c r="B268" s="428" t="s">
        <v>725</v>
      </c>
      <c r="C268" s="428" t="s">
        <v>1359</v>
      </c>
      <c r="D268" s="388">
        <v>54001018780</v>
      </c>
      <c r="E268" s="382" t="s">
        <v>672</v>
      </c>
      <c r="F268" s="543" t="s">
        <v>334</v>
      </c>
      <c r="G268" s="580">
        <v>100</v>
      </c>
      <c r="H268" s="581">
        <v>100</v>
      </c>
      <c r="I268" s="550">
        <v>19.600000000000001</v>
      </c>
    </row>
    <row r="269" spans="1:9" ht="18" customHeight="1" x14ac:dyDescent="0.3">
      <c r="A269" s="80">
        <v>261</v>
      </c>
      <c r="B269" s="428" t="s">
        <v>717</v>
      </c>
      <c r="C269" s="428" t="s">
        <v>1379</v>
      </c>
      <c r="D269" s="388">
        <v>54001018477</v>
      </c>
      <c r="E269" s="382" t="s">
        <v>672</v>
      </c>
      <c r="F269" s="543" t="s">
        <v>334</v>
      </c>
      <c r="G269" s="580">
        <v>100</v>
      </c>
      <c r="H269" s="581">
        <v>100</v>
      </c>
      <c r="I269" s="550">
        <v>20</v>
      </c>
    </row>
    <row r="270" spans="1:9" ht="18" customHeight="1" x14ac:dyDescent="0.3">
      <c r="A270" s="80">
        <v>262</v>
      </c>
      <c r="B270" s="428" t="s">
        <v>635</v>
      </c>
      <c r="C270" s="428" t="s">
        <v>1382</v>
      </c>
      <c r="D270" s="388">
        <v>54001018416</v>
      </c>
      <c r="E270" s="382" t="s">
        <v>672</v>
      </c>
      <c r="F270" s="543" t="s">
        <v>334</v>
      </c>
      <c r="G270" s="580">
        <v>100</v>
      </c>
      <c r="H270" s="581">
        <v>100</v>
      </c>
      <c r="I270" s="550">
        <v>20</v>
      </c>
    </row>
    <row r="271" spans="1:9" ht="18" customHeight="1" x14ac:dyDescent="0.3">
      <c r="A271" s="80">
        <v>263</v>
      </c>
      <c r="B271" s="428" t="s">
        <v>1369</v>
      </c>
      <c r="C271" s="428" t="s">
        <v>815</v>
      </c>
      <c r="D271" s="388">
        <v>54001017809</v>
      </c>
      <c r="E271" s="382" t="s">
        <v>672</v>
      </c>
      <c r="F271" s="543" t="s">
        <v>334</v>
      </c>
      <c r="G271" s="580">
        <v>100</v>
      </c>
      <c r="H271" s="581">
        <v>100</v>
      </c>
      <c r="I271" s="550">
        <v>20</v>
      </c>
    </row>
    <row r="272" spans="1:9" ht="18" customHeight="1" x14ac:dyDescent="0.3">
      <c r="A272" s="80">
        <v>264</v>
      </c>
      <c r="B272" s="428" t="s">
        <v>725</v>
      </c>
      <c r="C272" s="428" t="s">
        <v>1380</v>
      </c>
      <c r="D272" s="388">
        <v>54001016315</v>
      </c>
      <c r="E272" s="382" t="s">
        <v>672</v>
      </c>
      <c r="F272" s="543" t="s">
        <v>334</v>
      </c>
      <c r="G272" s="580">
        <v>100</v>
      </c>
      <c r="H272" s="581">
        <v>100</v>
      </c>
      <c r="I272" s="550">
        <v>20</v>
      </c>
    </row>
    <row r="273" spans="1:9" ht="18" customHeight="1" x14ac:dyDescent="0.3">
      <c r="A273" s="80">
        <v>265</v>
      </c>
      <c r="B273" s="428" t="s">
        <v>1357</v>
      </c>
      <c r="C273" s="428" t="s">
        <v>1187</v>
      </c>
      <c r="D273" s="388">
        <v>54001015854</v>
      </c>
      <c r="E273" s="382" t="s">
        <v>672</v>
      </c>
      <c r="F273" s="543" t="s">
        <v>334</v>
      </c>
      <c r="G273" s="580">
        <v>100</v>
      </c>
      <c r="H273" s="581">
        <v>100</v>
      </c>
      <c r="I273" s="550">
        <v>19.600000000000001</v>
      </c>
    </row>
    <row r="274" spans="1:9" ht="18" customHeight="1" x14ac:dyDescent="0.3">
      <c r="A274" s="80">
        <v>266</v>
      </c>
      <c r="B274" s="428" t="s">
        <v>1346</v>
      </c>
      <c r="C274" s="428" t="s">
        <v>815</v>
      </c>
      <c r="D274" s="388">
        <v>54001013463</v>
      </c>
      <c r="E274" s="382" t="s">
        <v>672</v>
      </c>
      <c r="F274" s="543" t="s">
        <v>334</v>
      </c>
      <c r="G274" s="580">
        <v>100</v>
      </c>
      <c r="H274" s="581">
        <v>100</v>
      </c>
      <c r="I274" s="550">
        <v>19.600000000000001</v>
      </c>
    </row>
    <row r="275" spans="1:9" ht="18" customHeight="1" x14ac:dyDescent="0.3">
      <c r="A275" s="80">
        <v>267</v>
      </c>
      <c r="B275" s="428" t="s">
        <v>1355</v>
      </c>
      <c r="C275" s="428" t="s">
        <v>1356</v>
      </c>
      <c r="D275" s="388">
        <v>54001013251</v>
      </c>
      <c r="E275" s="382" t="s">
        <v>672</v>
      </c>
      <c r="F275" s="543" t="s">
        <v>334</v>
      </c>
      <c r="G275" s="580">
        <v>100</v>
      </c>
      <c r="H275" s="581">
        <v>100</v>
      </c>
      <c r="I275" s="550">
        <v>20</v>
      </c>
    </row>
    <row r="276" spans="1:9" ht="18" customHeight="1" x14ac:dyDescent="0.3">
      <c r="A276" s="80">
        <v>268</v>
      </c>
      <c r="B276" s="428" t="s">
        <v>1188</v>
      </c>
      <c r="C276" s="428" t="s">
        <v>1189</v>
      </c>
      <c r="D276" s="388">
        <v>54001013040</v>
      </c>
      <c r="E276" s="382" t="s">
        <v>672</v>
      </c>
      <c r="F276" s="543" t="s">
        <v>334</v>
      </c>
      <c r="G276" s="580">
        <v>100</v>
      </c>
      <c r="H276" s="581">
        <v>100</v>
      </c>
      <c r="I276" s="550">
        <v>20</v>
      </c>
    </row>
    <row r="277" spans="1:9" ht="18" customHeight="1" x14ac:dyDescent="0.3">
      <c r="A277" s="80">
        <v>269</v>
      </c>
      <c r="B277" s="428" t="s">
        <v>1352</v>
      </c>
      <c r="C277" s="428" t="s">
        <v>1353</v>
      </c>
      <c r="D277" s="388">
        <v>54001013030</v>
      </c>
      <c r="E277" s="382" t="s">
        <v>672</v>
      </c>
      <c r="F277" s="543" t="s">
        <v>334</v>
      </c>
      <c r="G277" s="580">
        <v>100</v>
      </c>
      <c r="H277" s="581">
        <v>100</v>
      </c>
      <c r="I277" s="550">
        <v>20</v>
      </c>
    </row>
    <row r="278" spans="1:9" ht="18" customHeight="1" x14ac:dyDescent="0.3">
      <c r="A278" s="80">
        <v>270</v>
      </c>
      <c r="B278" s="428" t="s">
        <v>1354</v>
      </c>
      <c r="C278" s="428" t="s">
        <v>730</v>
      </c>
      <c r="D278" s="388">
        <v>54001012507</v>
      </c>
      <c r="E278" s="382" t="s">
        <v>672</v>
      </c>
      <c r="F278" s="543" t="s">
        <v>334</v>
      </c>
      <c r="G278" s="580">
        <v>100</v>
      </c>
      <c r="H278" s="581">
        <v>100</v>
      </c>
      <c r="I278" s="550">
        <v>20</v>
      </c>
    </row>
    <row r="279" spans="1:9" ht="18" customHeight="1" x14ac:dyDescent="0.3">
      <c r="A279" s="80">
        <v>271</v>
      </c>
      <c r="B279" s="428" t="s">
        <v>646</v>
      </c>
      <c r="C279" s="428" t="s">
        <v>1361</v>
      </c>
      <c r="D279" s="388">
        <v>54001012491</v>
      </c>
      <c r="E279" s="382" t="s">
        <v>672</v>
      </c>
      <c r="F279" s="543" t="s">
        <v>334</v>
      </c>
      <c r="G279" s="580">
        <v>100</v>
      </c>
      <c r="H279" s="581">
        <v>100</v>
      </c>
      <c r="I279" s="550">
        <v>20</v>
      </c>
    </row>
    <row r="280" spans="1:9" ht="18" customHeight="1" x14ac:dyDescent="0.3">
      <c r="A280" s="80">
        <v>272</v>
      </c>
      <c r="B280" s="428" t="s">
        <v>1371</v>
      </c>
      <c r="C280" s="428" t="s">
        <v>1372</v>
      </c>
      <c r="D280" s="585">
        <v>54001010382</v>
      </c>
      <c r="E280" s="382" t="s">
        <v>672</v>
      </c>
      <c r="F280" s="543" t="s">
        <v>334</v>
      </c>
      <c r="G280" s="580">
        <v>100</v>
      </c>
      <c r="H280" s="581">
        <v>100</v>
      </c>
      <c r="I280" s="550">
        <v>19.600000000000001</v>
      </c>
    </row>
    <row r="281" spans="1:9" ht="18" customHeight="1" x14ac:dyDescent="0.3">
      <c r="A281" s="80">
        <v>273</v>
      </c>
      <c r="B281" s="428" t="s">
        <v>667</v>
      </c>
      <c r="C281" s="428" t="s">
        <v>1351</v>
      </c>
      <c r="D281" s="388">
        <v>54001009764</v>
      </c>
      <c r="E281" s="382" t="s">
        <v>672</v>
      </c>
      <c r="F281" s="543" t="s">
        <v>334</v>
      </c>
      <c r="G281" s="580">
        <v>100</v>
      </c>
      <c r="H281" s="581">
        <v>100</v>
      </c>
      <c r="I281" s="550">
        <v>19.600000000000001</v>
      </c>
    </row>
    <row r="282" spans="1:9" ht="18" customHeight="1" x14ac:dyDescent="0.3">
      <c r="A282" s="80">
        <v>274</v>
      </c>
      <c r="B282" s="428" t="s">
        <v>857</v>
      </c>
      <c r="C282" s="428" t="s">
        <v>713</v>
      </c>
      <c r="D282" s="388">
        <v>54001008236</v>
      </c>
      <c r="E282" s="382" t="s">
        <v>672</v>
      </c>
      <c r="F282" s="543" t="s">
        <v>334</v>
      </c>
      <c r="G282" s="580">
        <v>100</v>
      </c>
      <c r="H282" s="581">
        <v>100</v>
      </c>
      <c r="I282" s="550">
        <v>19.600000000000001</v>
      </c>
    </row>
    <row r="283" spans="1:9" ht="18" customHeight="1" x14ac:dyDescent="0.3">
      <c r="A283" s="80">
        <v>275</v>
      </c>
      <c r="B283" s="428" t="s">
        <v>660</v>
      </c>
      <c r="C283" s="428" t="s">
        <v>1344</v>
      </c>
      <c r="D283" s="388">
        <v>54001006660</v>
      </c>
      <c r="E283" s="382" t="s">
        <v>672</v>
      </c>
      <c r="F283" s="543" t="s">
        <v>334</v>
      </c>
      <c r="G283" s="580">
        <v>100</v>
      </c>
      <c r="H283" s="581">
        <v>100</v>
      </c>
      <c r="I283" s="550">
        <v>19.600000000000001</v>
      </c>
    </row>
    <row r="284" spans="1:9" ht="18" customHeight="1" x14ac:dyDescent="0.3">
      <c r="A284" s="80">
        <v>276</v>
      </c>
      <c r="B284" s="428" t="s">
        <v>658</v>
      </c>
      <c r="C284" s="428" t="s">
        <v>1360</v>
      </c>
      <c r="D284" s="388">
        <v>54001005954</v>
      </c>
      <c r="E284" s="382" t="s">
        <v>672</v>
      </c>
      <c r="F284" s="543" t="s">
        <v>334</v>
      </c>
      <c r="G284" s="580">
        <v>100</v>
      </c>
      <c r="H284" s="581">
        <v>100</v>
      </c>
      <c r="I284" s="550">
        <v>19.600000000000001</v>
      </c>
    </row>
    <row r="285" spans="1:9" ht="18" customHeight="1" x14ac:dyDescent="0.3">
      <c r="A285" s="80">
        <v>277</v>
      </c>
      <c r="B285" s="428" t="s">
        <v>646</v>
      </c>
      <c r="C285" s="428" t="s">
        <v>1187</v>
      </c>
      <c r="D285" s="585">
        <v>54001005767</v>
      </c>
      <c r="E285" s="382" t="s">
        <v>672</v>
      </c>
      <c r="F285" s="543" t="s">
        <v>334</v>
      </c>
      <c r="G285" s="580">
        <v>100</v>
      </c>
      <c r="H285" s="581">
        <v>100</v>
      </c>
      <c r="I285" s="550">
        <v>20</v>
      </c>
    </row>
    <row r="286" spans="1:9" ht="18" customHeight="1" x14ac:dyDescent="0.3">
      <c r="A286" s="80">
        <v>278</v>
      </c>
      <c r="B286" s="428" t="s">
        <v>1186</v>
      </c>
      <c r="C286" s="428" t="s">
        <v>1187</v>
      </c>
      <c r="D286" s="388">
        <v>54001003349</v>
      </c>
      <c r="E286" s="382" t="s">
        <v>672</v>
      </c>
      <c r="F286" s="543" t="s">
        <v>334</v>
      </c>
      <c r="G286" s="580">
        <v>100</v>
      </c>
      <c r="H286" s="581">
        <v>100</v>
      </c>
      <c r="I286" s="550">
        <v>20</v>
      </c>
    </row>
    <row r="287" spans="1:9" ht="18" customHeight="1" x14ac:dyDescent="0.3">
      <c r="A287" s="80">
        <v>279</v>
      </c>
      <c r="B287" s="428" t="s">
        <v>735</v>
      </c>
      <c r="C287" s="428" t="s">
        <v>1347</v>
      </c>
      <c r="D287" s="388">
        <v>54001001593</v>
      </c>
      <c r="E287" s="382" t="s">
        <v>672</v>
      </c>
      <c r="F287" s="543" t="s">
        <v>334</v>
      </c>
      <c r="G287" s="580">
        <v>100</v>
      </c>
      <c r="H287" s="581">
        <v>100</v>
      </c>
      <c r="I287" s="550">
        <v>19.600000000000001</v>
      </c>
    </row>
    <row r="288" spans="1:9" ht="18" customHeight="1" x14ac:dyDescent="0.3">
      <c r="A288" s="80">
        <v>280</v>
      </c>
      <c r="B288" s="428" t="s">
        <v>1362</v>
      </c>
      <c r="C288" s="428" t="s">
        <v>1361</v>
      </c>
      <c r="D288" s="388">
        <v>54001001118</v>
      </c>
      <c r="E288" s="382" t="s">
        <v>672</v>
      </c>
      <c r="F288" s="543" t="s">
        <v>334</v>
      </c>
      <c r="G288" s="580">
        <v>100</v>
      </c>
      <c r="H288" s="581">
        <v>100</v>
      </c>
      <c r="I288" s="550">
        <v>20</v>
      </c>
    </row>
    <row r="289" spans="1:9" ht="18" customHeight="1" x14ac:dyDescent="0.3">
      <c r="A289" s="80">
        <v>281</v>
      </c>
      <c r="B289" s="386" t="s">
        <v>1181</v>
      </c>
      <c r="C289" s="406" t="s">
        <v>644</v>
      </c>
      <c r="D289" s="387">
        <v>53001012047</v>
      </c>
      <c r="E289" s="382" t="s">
        <v>631</v>
      </c>
      <c r="F289" s="543" t="s">
        <v>334</v>
      </c>
      <c r="G289" s="551">
        <v>625</v>
      </c>
      <c r="H289" s="536">
        <v>625</v>
      </c>
      <c r="I289" s="518">
        <v>125</v>
      </c>
    </row>
    <row r="290" spans="1:9" ht="18" customHeight="1" x14ac:dyDescent="0.3">
      <c r="A290" s="80">
        <v>282</v>
      </c>
      <c r="B290" s="386" t="s">
        <v>1181</v>
      </c>
      <c r="C290" s="372" t="s">
        <v>644</v>
      </c>
      <c r="D290" s="387">
        <v>53001012047</v>
      </c>
      <c r="E290" s="382" t="s">
        <v>631</v>
      </c>
      <c r="F290" s="543" t="s">
        <v>334</v>
      </c>
      <c r="G290" s="551">
        <v>625</v>
      </c>
      <c r="H290" s="536">
        <v>625</v>
      </c>
      <c r="I290" s="518">
        <v>125</v>
      </c>
    </row>
    <row r="291" spans="1:9" ht="18" customHeight="1" x14ac:dyDescent="0.3">
      <c r="A291" s="80">
        <v>283</v>
      </c>
      <c r="B291" s="386" t="s">
        <v>1181</v>
      </c>
      <c r="C291" s="428" t="s">
        <v>644</v>
      </c>
      <c r="D291" s="387">
        <v>53001012047</v>
      </c>
      <c r="E291" s="382" t="s">
        <v>631</v>
      </c>
      <c r="F291" s="543" t="s">
        <v>334</v>
      </c>
      <c r="G291" s="551">
        <v>625</v>
      </c>
      <c r="H291" s="536">
        <v>625</v>
      </c>
      <c r="I291" s="518">
        <v>125</v>
      </c>
    </row>
    <row r="292" spans="1:9" ht="18" customHeight="1" x14ac:dyDescent="0.3">
      <c r="A292" s="80">
        <v>284</v>
      </c>
      <c r="B292" s="386" t="s">
        <v>1181</v>
      </c>
      <c r="C292" s="428" t="s">
        <v>644</v>
      </c>
      <c r="D292" s="387">
        <v>53001012047</v>
      </c>
      <c r="E292" s="382" t="s">
        <v>631</v>
      </c>
      <c r="F292" s="543" t="s">
        <v>334</v>
      </c>
      <c r="G292" s="551">
        <v>625</v>
      </c>
      <c r="H292" s="536">
        <v>625</v>
      </c>
      <c r="I292" s="518">
        <v>125</v>
      </c>
    </row>
    <row r="293" spans="1:9" ht="18" customHeight="1" x14ac:dyDescent="0.3">
      <c r="A293" s="80">
        <v>285</v>
      </c>
      <c r="B293" s="386" t="s">
        <v>1181</v>
      </c>
      <c r="C293" s="428" t="s">
        <v>644</v>
      </c>
      <c r="D293" s="387">
        <v>53001012047</v>
      </c>
      <c r="E293" s="382" t="s">
        <v>631</v>
      </c>
      <c r="F293" s="543" t="s">
        <v>334</v>
      </c>
      <c r="G293" s="551">
        <v>625</v>
      </c>
      <c r="H293" s="536">
        <v>625</v>
      </c>
      <c r="I293" s="518">
        <v>125</v>
      </c>
    </row>
    <row r="294" spans="1:9" ht="18" customHeight="1" x14ac:dyDescent="0.3">
      <c r="A294" s="80">
        <v>286</v>
      </c>
      <c r="B294" s="386" t="s">
        <v>1181</v>
      </c>
      <c r="C294" s="428" t="s">
        <v>644</v>
      </c>
      <c r="D294" s="387">
        <v>53001012047</v>
      </c>
      <c r="E294" s="382" t="s">
        <v>631</v>
      </c>
      <c r="F294" s="543" t="s">
        <v>334</v>
      </c>
      <c r="G294" s="551">
        <v>625</v>
      </c>
      <c r="H294" s="536">
        <v>625</v>
      </c>
      <c r="I294" s="518">
        <v>125</v>
      </c>
    </row>
    <row r="295" spans="1:9" ht="18" customHeight="1" x14ac:dyDescent="0.3">
      <c r="A295" s="80">
        <v>287</v>
      </c>
      <c r="B295" s="386" t="s">
        <v>1181</v>
      </c>
      <c r="C295" s="428" t="s">
        <v>644</v>
      </c>
      <c r="D295" s="387">
        <v>53001012047</v>
      </c>
      <c r="E295" s="382" t="s">
        <v>631</v>
      </c>
      <c r="F295" s="543" t="s">
        <v>334</v>
      </c>
      <c r="G295" s="551">
        <v>625</v>
      </c>
      <c r="H295" s="536">
        <v>625</v>
      </c>
      <c r="I295" s="518">
        <v>125</v>
      </c>
    </row>
    <row r="296" spans="1:9" ht="18" customHeight="1" x14ac:dyDescent="0.3">
      <c r="A296" s="80">
        <v>288</v>
      </c>
      <c r="B296" s="380" t="s">
        <v>665</v>
      </c>
      <c r="C296" s="405" t="s">
        <v>1182</v>
      </c>
      <c r="D296" s="388">
        <v>49001012816</v>
      </c>
      <c r="E296" s="382" t="s">
        <v>631</v>
      </c>
      <c r="F296" s="543" t="s">
        <v>334</v>
      </c>
      <c r="G296" s="551">
        <v>187.5</v>
      </c>
      <c r="H296" s="536">
        <v>187.5</v>
      </c>
      <c r="I296" s="533">
        <v>36.75</v>
      </c>
    </row>
    <row r="297" spans="1:9" ht="18" customHeight="1" x14ac:dyDescent="0.3">
      <c r="A297" s="80">
        <v>289</v>
      </c>
      <c r="B297" s="380" t="s">
        <v>665</v>
      </c>
      <c r="C297" s="428" t="s">
        <v>1182</v>
      </c>
      <c r="D297" s="388">
        <v>49001012816</v>
      </c>
      <c r="E297" s="382" t="s">
        <v>631</v>
      </c>
      <c r="F297" s="543" t="s">
        <v>334</v>
      </c>
      <c r="G297" s="551">
        <v>187.5</v>
      </c>
      <c r="H297" s="536">
        <v>187.5</v>
      </c>
      <c r="I297" s="533">
        <v>36.75</v>
      </c>
    </row>
    <row r="298" spans="1:9" ht="18" customHeight="1" x14ac:dyDescent="0.3">
      <c r="A298" s="80">
        <v>290</v>
      </c>
      <c r="B298" s="380" t="s">
        <v>665</v>
      </c>
      <c r="C298" s="428" t="s">
        <v>1182</v>
      </c>
      <c r="D298" s="388">
        <v>49001012816</v>
      </c>
      <c r="E298" s="382" t="s">
        <v>631</v>
      </c>
      <c r="F298" s="543" t="s">
        <v>334</v>
      </c>
      <c r="G298" s="551">
        <v>187.5</v>
      </c>
      <c r="H298" s="536">
        <v>187.5</v>
      </c>
      <c r="I298" s="518">
        <v>36.75</v>
      </c>
    </row>
    <row r="299" spans="1:9" ht="18" customHeight="1" x14ac:dyDescent="0.3">
      <c r="A299" s="80">
        <v>291</v>
      </c>
      <c r="B299" s="380" t="s">
        <v>665</v>
      </c>
      <c r="C299" s="428" t="s">
        <v>1182</v>
      </c>
      <c r="D299" s="388">
        <v>49001012816</v>
      </c>
      <c r="E299" s="382" t="s">
        <v>631</v>
      </c>
      <c r="F299" s="543" t="s">
        <v>334</v>
      </c>
      <c r="G299" s="551">
        <v>187.5</v>
      </c>
      <c r="H299" s="536">
        <v>187.5</v>
      </c>
      <c r="I299" s="518">
        <v>36.75</v>
      </c>
    </row>
    <row r="300" spans="1:9" ht="18" customHeight="1" x14ac:dyDescent="0.3">
      <c r="A300" s="80">
        <v>292</v>
      </c>
      <c r="B300" s="380" t="s">
        <v>665</v>
      </c>
      <c r="C300" s="428" t="s">
        <v>1182</v>
      </c>
      <c r="D300" s="388">
        <v>49001012816</v>
      </c>
      <c r="E300" s="382" t="s">
        <v>631</v>
      </c>
      <c r="F300" s="543" t="s">
        <v>334</v>
      </c>
      <c r="G300" s="551">
        <v>187.5</v>
      </c>
      <c r="H300" s="536">
        <v>187.5</v>
      </c>
      <c r="I300" s="518">
        <v>36.75</v>
      </c>
    </row>
    <row r="301" spans="1:9" ht="18" customHeight="1" x14ac:dyDescent="0.3">
      <c r="A301" s="80">
        <v>293</v>
      </c>
      <c r="B301" s="380" t="s">
        <v>665</v>
      </c>
      <c r="C301" s="428" t="s">
        <v>1182</v>
      </c>
      <c r="D301" s="388">
        <v>49001012816</v>
      </c>
      <c r="E301" s="382" t="s">
        <v>631</v>
      </c>
      <c r="F301" s="543" t="s">
        <v>334</v>
      </c>
      <c r="G301" s="551">
        <v>187.5</v>
      </c>
      <c r="H301" s="536">
        <v>187.5</v>
      </c>
      <c r="I301" s="518">
        <v>36.75</v>
      </c>
    </row>
    <row r="302" spans="1:9" ht="18" customHeight="1" x14ac:dyDescent="0.3">
      <c r="A302" s="80">
        <v>294</v>
      </c>
      <c r="B302" s="380" t="s">
        <v>665</v>
      </c>
      <c r="C302" s="428" t="s">
        <v>1182</v>
      </c>
      <c r="D302" s="388">
        <v>49001012816</v>
      </c>
      <c r="E302" s="382" t="s">
        <v>631</v>
      </c>
      <c r="F302" s="543" t="s">
        <v>334</v>
      </c>
      <c r="G302" s="551">
        <v>187.5</v>
      </c>
      <c r="H302" s="536">
        <v>187.5</v>
      </c>
      <c r="I302" s="518">
        <v>36.75</v>
      </c>
    </row>
    <row r="303" spans="1:9" ht="18" customHeight="1" x14ac:dyDescent="0.3">
      <c r="A303" s="80">
        <v>295</v>
      </c>
      <c r="B303" s="506" t="s">
        <v>715</v>
      </c>
      <c r="C303" s="388" t="s">
        <v>1198</v>
      </c>
      <c r="D303" s="390">
        <v>48001005115</v>
      </c>
      <c r="E303" s="382" t="s">
        <v>672</v>
      </c>
      <c r="F303" s="543" t="s">
        <v>334</v>
      </c>
      <c r="G303" s="582">
        <v>100</v>
      </c>
      <c r="H303" s="583">
        <v>100</v>
      </c>
      <c r="I303" s="533">
        <v>19.600000000000001</v>
      </c>
    </row>
    <row r="304" spans="1:9" ht="18" customHeight="1" x14ac:dyDescent="0.3">
      <c r="A304" s="80">
        <v>296</v>
      </c>
      <c r="B304" s="380" t="s">
        <v>643</v>
      </c>
      <c r="C304" s="405" t="s">
        <v>666</v>
      </c>
      <c r="D304" s="382">
        <v>47001001316</v>
      </c>
      <c r="E304" s="382" t="s">
        <v>631</v>
      </c>
      <c r="F304" s="543" t="s">
        <v>334</v>
      </c>
      <c r="G304" s="551">
        <v>500</v>
      </c>
      <c r="H304" s="536">
        <v>500</v>
      </c>
      <c r="I304" s="518">
        <v>100</v>
      </c>
    </row>
    <row r="305" spans="1:9" ht="18" customHeight="1" x14ac:dyDescent="0.3">
      <c r="A305" s="80">
        <v>297</v>
      </c>
      <c r="B305" s="380" t="s">
        <v>643</v>
      </c>
      <c r="C305" s="428" t="s">
        <v>666</v>
      </c>
      <c r="D305" s="382">
        <v>47001001316</v>
      </c>
      <c r="E305" s="382" t="s">
        <v>631</v>
      </c>
      <c r="F305" s="543" t="s">
        <v>334</v>
      </c>
      <c r="G305" s="551">
        <v>500</v>
      </c>
      <c r="H305" s="536">
        <v>500</v>
      </c>
      <c r="I305" s="518">
        <v>100</v>
      </c>
    </row>
    <row r="306" spans="1:9" ht="18" customHeight="1" x14ac:dyDescent="0.3">
      <c r="A306" s="80">
        <v>298</v>
      </c>
      <c r="B306" s="380" t="s">
        <v>643</v>
      </c>
      <c r="C306" s="428" t="s">
        <v>666</v>
      </c>
      <c r="D306" s="382">
        <v>47001001316</v>
      </c>
      <c r="E306" s="382" t="s">
        <v>631</v>
      </c>
      <c r="F306" s="543" t="s">
        <v>334</v>
      </c>
      <c r="G306" s="551">
        <v>500</v>
      </c>
      <c r="H306" s="536">
        <v>500</v>
      </c>
      <c r="I306" s="518">
        <v>100</v>
      </c>
    </row>
    <row r="307" spans="1:9" ht="18" customHeight="1" x14ac:dyDescent="0.3">
      <c r="A307" s="80">
        <v>299</v>
      </c>
      <c r="B307" s="380" t="s">
        <v>643</v>
      </c>
      <c r="C307" s="428" t="s">
        <v>666</v>
      </c>
      <c r="D307" s="382">
        <v>47001001316</v>
      </c>
      <c r="E307" s="382" t="s">
        <v>631</v>
      </c>
      <c r="F307" s="543" t="s">
        <v>334</v>
      </c>
      <c r="G307" s="551">
        <v>500</v>
      </c>
      <c r="H307" s="536">
        <v>500</v>
      </c>
      <c r="I307" s="518">
        <v>100</v>
      </c>
    </row>
    <row r="308" spans="1:9" ht="18" customHeight="1" x14ac:dyDescent="0.3">
      <c r="A308" s="80">
        <v>300</v>
      </c>
      <c r="B308" s="380" t="s">
        <v>643</v>
      </c>
      <c r="C308" s="428" t="s">
        <v>666</v>
      </c>
      <c r="D308" s="382">
        <v>47001001316</v>
      </c>
      <c r="E308" s="382" t="s">
        <v>631</v>
      </c>
      <c r="F308" s="543" t="s">
        <v>334</v>
      </c>
      <c r="G308" s="551">
        <v>500</v>
      </c>
      <c r="H308" s="536">
        <v>500</v>
      </c>
      <c r="I308" s="518">
        <v>100</v>
      </c>
    </row>
    <row r="309" spans="1:9" ht="18" customHeight="1" x14ac:dyDescent="0.3">
      <c r="A309" s="80">
        <v>301</v>
      </c>
      <c r="B309" s="380" t="s">
        <v>643</v>
      </c>
      <c r="C309" s="428" t="s">
        <v>666</v>
      </c>
      <c r="D309" s="382">
        <v>47001001316</v>
      </c>
      <c r="E309" s="382" t="s">
        <v>631</v>
      </c>
      <c r="F309" s="543" t="s">
        <v>334</v>
      </c>
      <c r="G309" s="551">
        <v>500</v>
      </c>
      <c r="H309" s="536">
        <v>500</v>
      </c>
      <c r="I309" s="518">
        <v>100</v>
      </c>
    </row>
    <row r="310" spans="1:9" ht="18" customHeight="1" x14ac:dyDescent="0.3">
      <c r="A310" s="80">
        <v>302</v>
      </c>
      <c r="B310" s="380" t="s">
        <v>643</v>
      </c>
      <c r="C310" s="428" t="s">
        <v>666</v>
      </c>
      <c r="D310" s="382">
        <v>47001001316</v>
      </c>
      <c r="E310" s="382" t="s">
        <v>631</v>
      </c>
      <c r="F310" s="543" t="s">
        <v>334</v>
      </c>
      <c r="G310" s="551">
        <v>500</v>
      </c>
      <c r="H310" s="536">
        <v>500</v>
      </c>
      <c r="I310" s="518">
        <v>100</v>
      </c>
    </row>
    <row r="311" spans="1:9" ht="18" customHeight="1" x14ac:dyDescent="0.3">
      <c r="A311" s="80">
        <v>303</v>
      </c>
      <c r="B311" s="506" t="s">
        <v>671</v>
      </c>
      <c r="C311" s="388" t="s">
        <v>1262</v>
      </c>
      <c r="D311" s="390">
        <v>45001001390</v>
      </c>
      <c r="E311" s="382" t="s">
        <v>672</v>
      </c>
      <c r="F311" s="543" t="s">
        <v>334</v>
      </c>
      <c r="G311" s="582">
        <v>100</v>
      </c>
      <c r="H311" s="583">
        <v>100</v>
      </c>
      <c r="I311" s="533">
        <v>19.600000000000001</v>
      </c>
    </row>
    <row r="312" spans="1:9" ht="18" customHeight="1" x14ac:dyDescent="0.3">
      <c r="A312" s="80">
        <v>304</v>
      </c>
      <c r="B312" s="428" t="s">
        <v>1348</v>
      </c>
      <c r="C312" s="428" t="s">
        <v>1349</v>
      </c>
      <c r="D312" s="388">
        <v>38001027343</v>
      </c>
      <c r="E312" s="382" t="s">
        <v>672</v>
      </c>
      <c r="F312" s="543" t="s">
        <v>334</v>
      </c>
      <c r="G312" s="580">
        <v>100</v>
      </c>
      <c r="H312" s="581">
        <v>100</v>
      </c>
      <c r="I312" s="550">
        <v>19.600000000000001</v>
      </c>
    </row>
    <row r="313" spans="1:9" ht="18" customHeight="1" x14ac:dyDescent="0.3">
      <c r="A313" s="80">
        <v>305</v>
      </c>
      <c r="B313" s="428" t="s">
        <v>1342</v>
      </c>
      <c r="C313" s="428" t="s">
        <v>1343</v>
      </c>
      <c r="D313" s="388">
        <v>38001025027</v>
      </c>
      <c r="E313" s="382" t="s">
        <v>672</v>
      </c>
      <c r="F313" s="543" t="s">
        <v>334</v>
      </c>
      <c r="G313" s="580">
        <v>100</v>
      </c>
      <c r="H313" s="581">
        <v>100</v>
      </c>
      <c r="I313" s="550">
        <v>19.600000000000001</v>
      </c>
    </row>
    <row r="314" spans="1:9" ht="18" customHeight="1" x14ac:dyDescent="0.3">
      <c r="A314" s="80">
        <v>306</v>
      </c>
      <c r="B314" s="506" t="s">
        <v>725</v>
      </c>
      <c r="C314" s="388" t="s">
        <v>1274</v>
      </c>
      <c r="D314" s="390">
        <v>36001040096</v>
      </c>
      <c r="E314" s="382" t="s">
        <v>672</v>
      </c>
      <c r="F314" s="543" t="s">
        <v>334</v>
      </c>
      <c r="G314" s="582">
        <v>100</v>
      </c>
      <c r="H314" s="583">
        <v>100</v>
      </c>
      <c r="I314" s="533">
        <v>19.600000000000001</v>
      </c>
    </row>
    <row r="315" spans="1:9" ht="18" customHeight="1" x14ac:dyDescent="0.3">
      <c r="A315" s="80">
        <v>307</v>
      </c>
      <c r="B315" s="506" t="s">
        <v>1272</v>
      </c>
      <c r="C315" s="388" t="s">
        <v>1273</v>
      </c>
      <c r="D315" s="390">
        <v>35601134428</v>
      </c>
      <c r="E315" s="382" t="s">
        <v>672</v>
      </c>
      <c r="F315" s="543" t="s">
        <v>334</v>
      </c>
      <c r="G315" s="582">
        <v>100</v>
      </c>
      <c r="H315" s="583">
        <v>100</v>
      </c>
      <c r="I315" s="533">
        <v>19.600000000000001</v>
      </c>
    </row>
    <row r="316" spans="1:9" ht="18" customHeight="1" x14ac:dyDescent="0.3">
      <c r="A316" s="80">
        <v>308</v>
      </c>
      <c r="B316" s="506" t="s">
        <v>1269</v>
      </c>
      <c r="C316" s="388" t="s">
        <v>1270</v>
      </c>
      <c r="D316" s="390">
        <v>35001124450</v>
      </c>
      <c r="E316" s="382" t="s">
        <v>672</v>
      </c>
      <c r="F316" s="543" t="s">
        <v>334</v>
      </c>
      <c r="G316" s="582">
        <v>100</v>
      </c>
      <c r="H316" s="583">
        <v>100</v>
      </c>
      <c r="I316" s="533">
        <v>19.600000000000001</v>
      </c>
    </row>
    <row r="317" spans="1:9" ht="18" customHeight="1" x14ac:dyDescent="0.3">
      <c r="A317" s="80">
        <v>309</v>
      </c>
      <c r="B317" s="506" t="s">
        <v>675</v>
      </c>
      <c r="C317" s="388" t="s">
        <v>1265</v>
      </c>
      <c r="D317" s="390">
        <v>35001123120</v>
      </c>
      <c r="E317" s="382" t="s">
        <v>672</v>
      </c>
      <c r="F317" s="543" t="s">
        <v>334</v>
      </c>
      <c r="G317" s="582">
        <v>100</v>
      </c>
      <c r="H317" s="583">
        <v>100</v>
      </c>
      <c r="I317" s="533">
        <v>19.600000000000001</v>
      </c>
    </row>
    <row r="318" spans="1:9" ht="18" customHeight="1" x14ac:dyDescent="0.3">
      <c r="A318" s="80">
        <v>310</v>
      </c>
      <c r="B318" s="506" t="s">
        <v>671</v>
      </c>
      <c r="C318" s="388" t="s">
        <v>1275</v>
      </c>
      <c r="D318" s="390">
        <v>35001118841</v>
      </c>
      <c r="E318" s="382" t="s">
        <v>672</v>
      </c>
      <c r="F318" s="543" t="s">
        <v>334</v>
      </c>
      <c r="G318" s="582">
        <v>100</v>
      </c>
      <c r="H318" s="583">
        <v>100</v>
      </c>
      <c r="I318" s="533">
        <v>19.600000000000001</v>
      </c>
    </row>
    <row r="319" spans="1:9" ht="18" customHeight="1" x14ac:dyDescent="0.3">
      <c r="A319" s="80">
        <v>311</v>
      </c>
      <c r="B319" s="506" t="s">
        <v>1267</v>
      </c>
      <c r="C319" s="388" t="s">
        <v>1268</v>
      </c>
      <c r="D319" s="390">
        <v>35001114364</v>
      </c>
      <c r="E319" s="382" t="s">
        <v>672</v>
      </c>
      <c r="F319" s="543" t="s">
        <v>334</v>
      </c>
      <c r="G319" s="582">
        <v>100</v>
      </c>
      <c r="H319" s="583">
        <v>100</v>
      </c>
      <c r="I319" s="533">
        <v>19.600000000000001</v>
      </c>
    </row>
    <row r="320" spans="1:9" ht="18" customHeight="1" x14ac:dyDescent="0.3">
      <c r="A320" s="80">
        <v>312</v>
      </c>
      <c r="B320" s="506" t="s">
        <v>516</v>
      </c>
      <c r="C320" s="388" t="s">
        <v>1266</v>
      </c>
      <c r="D320" s="390">
        <v>35001109836</v>
      </c>
      <c r="E320" s="382" t="s">
        <v>672</v>
      </c>
      <c r="F320" s="543" t="s">
        <v>334</v>
      </c>
      <c r="G320" s="582">
        <v>100</v>
      </c>
      <c r="H320" s="583">
        <v>100</v>
      </c>
      <c r="I320" s="533">
        <v>19.600000000000001</v>
      </c>
    </row>
    <row r="321" spans="1:9" ht="18" customHeight="1" x14ac:dyDescent="0.3">
      <c r="A321" s="80">
        <v>313</v>
      </c>
      <c r="B321" s="506" t="s">
        <v>718</v>
      </c>
      <c r="C321" s="388" t="s">
        <v>1271</v>
      </c>
      <c r="D321" s="390">
        <v>35001057433</v>
      </c>
      <c r="E321" s="382" t="s">
        <v>672</v>
      </c>
      <c r="F321" s="543" t="s">
        <v>334</v>
      </c>
      <c r="G321" s="582">
        <v>100</v>
      </c>
      <c r="H321" s="583">
        <v>100</v>
      </c>
      <c r="I321" s="533">
        <v>19.600000000000001</v>
      </c>
    </row>
    <row r="322" spans="1:9" ht="18" customHeight="1" x14ac:dyDescent="0.3">
      <c r="A322" s="80">
        <v>314</v>
      </c>
      <c r="B322" s="506" t="s">
        <v>703</v>
      </c>
      <c r="C322" s="388" t="s">
        <v>1247</v>
      </c>
      <c r="D322" s="390">
        <v>35001055663</v>
      </c>
      <c r="E322" s="382" t="s">
        <v>672</v>
      </c>
      <c r="F322" s="543" t="s">
        <v>334</v>
      </c>
      <c r="G322" s="582">
        <v>100</v>
      </c>
      <c r="H322" s="583">
        <v>100</v>
      </c>
      <c r="I322" s="533">
        <v>19.600000000000001</v>
      </c>
    </row>
    <row r="323" spans="1:9" ht="18" customHeight="1" x14ac:dyDescent="0.3">
      <c r="A323" s="80">
        <v>315</v>
      </c>
      <c r="B323" s="384" t="s">
        <v>1168</v>
      </c>
      <c r="C323" s="428" t="s">
        <v>713</v>
      </c>
      <c r="D323" s="382">
        <v>25001018699</v>
      </c>
      <c r="E323" s="382" t="s">
        <v>672</v>
      </c>
      <c r="F323" s="543" t="s">
        <v>334</v>
      </c>
      <c r="G323" s="551">
        <v>0</v>
      </c>
      <c r="H323" s="536">
        <v>100</v>
      </c>
      <c r="I323" s="550">
        <v>19.600000000000001</v>
      </c>
    </row>
    <row r="324" spans="1:9" ht="18" customHeight="1" x14ac:dyDescent="0.3">
      <c r="A324" s="80">
        <v>316</v>
      </c>
      <c r="B324" s="628" t="s">
        <v>668</v>
      </c>
      <c r="C324" s="405" t="s">
        <v>814</v>
      </c>
      <c r="D324" s="503">
        <v>25001010074</v>
      </c>
      <c r="E324" s="382" t="s">
        <v>631</v>
      </c>
      <c r="F324" s="543" t="s">
        <v>334</v>
      </c>
      <c r="G324" s="551">
        <v>625</v>
      </c>
      <c r="H324" s="536">
        <v>625</v>
      </c>
      <c r="I324" s="533">
        <v>122.5</v>
      </c>
    </row>
    <row r="325" spans="1:9" ht="18" customHeight="1" x14ac:dyDescent="0.3">
      <c r="A325" s="80">
        <v>317</v>
      </c>
      <c r="B325" s="628" t="s">
        <v>668</v>
      </c>
      <c r="C325" s="428" t="s">
        <v>814</v>
      </c>
      <c r="D325" s="503">
        <v>25001010074</v>
      </c>
      <c r="E325" s="382" t="s">
        <v>631</v>
      </c>
      <c r="F325" s="543" t="s">
        <v>334</v>
      </c>
      <c r="G325" s="551">
        <v>625</v>
      </c>
      <c r="H325" s="536">
        <v>625</v>
      </c>
      <c r="I325" s="533">
        <v>122.5</v>
      </c>
    </row>
    <row r="326" spans="1:9" ht="18" customHeight="1" x14ac:dyDescent="0.3">
      <c r="A326" s="80">
        <v>318</v>
      </c>
      <c r="B326" s="628" t="s">
        <v>668</v>
      </c>
      <c r="C326" s="428" t="s">
        <v>814</v>
      </c>
      <c r="D326" s="503">
        <v>25001010074</v>
      </c>
      <c r="E326" s="382" t="s">
        <v>631</v>
      </c>
      <c r="F326" s="543" t="s">
        <v>334</v>
      </c>
      <c r="G326" s="551">
        <v>625</v>
      </c>
      <c r="H326" s="536">
        <v>625</v>
      </c>
      <c r="I326" s="518">
        <v>122.5</v>
      </c>
    </row>
    <row r="327" spans="1:9" ht="18" customHeight="1" x14ac:dyDescent="0.3">
      <c r="A327" s="80">
        <v>319</v>
      </c>
      <c r="B327" s="628" t="s">
        <v>668</v>
      </c>
      <c r="C327" s="428" t="s">
        <v>814</v>
      </c>
      <c r="D327" s="503">
        <v>25001010074</v>
      </c>
      <c r="E327" s="382" t="s">
        <v>631</v>
      </c>
      <c r="F327" s="543" t="s">
        <v>334</v>
      </c>
      <c r="G327" s="551">
        <v>625</v>
      </c>
      <c r="H327" s="536">
        <v>625</v>
      </c>
      <c r="I327" s="518">
        <v>122.5</v>
      </c>
    </row>
    <row r="328" spans="1:9" ht="18" customHeight="1" x14ac:dyDescent="0.3">
      <c r="A328" s="80">
        <v>320</v>
      </c>
      <c r="B328" s="628" t="s">
        <v>668</v>
      </c>
      <c r="C328" s="428" t="s">
        <v>814</v>
      </c>
      <c r="D328" s="503">
        <v>25001010074</v>
      </c>
      <c r="E328" s="382" t="s">
        <v>631</v>
      </c>
      <c r="F328" s="543" t="s">
        <v>334</v>
      </c>
      <c r="G328" s="551">
        <v>625</v>
      </c>
      <c r="H328" s="536">
        <v>625</v>
      </c>
      <c r="I328" s="518">
        <v>122.5</v>
      </c>
    </row>
    <row r="329" spans="1:9" ht="18" customHeight="1" x14ac:dyDescent="0.3">
      <c r="A329" s="80">
        <v>321</v>
      </c>
      <c r="B329" s="628" t="s">
        <v>668</v>
      </c>
      <c r="C329" s="428" t="s">
        <v>814</v>
      </c>
      <c r="D329" s="503">
        <v>25001010074</v>
      </c>
      <c r="E329" s="382" t="s">
        <v>631</v>
      </c>
      <c r="F329" s="543" t="s">
        <v>334</v>
      </c>
      <c r="G329" s="551">
        <v>625</v>
      </c>
      <c r="H329" s="536">
        <v>625</v>
      </c>
      <c r="I329" s="518">
        <v>122.5</v>
      </c>
    </row>
    <row r="330" spans="1:9" ht="18" customHeight="1" x14ac:dyDescent="0.3">
      <c r="A330" s="80">
        <v>322</v>
      </c>
      <c r="B330" s="628" t="s">
        <v>668</v>
      </c>
      <c r="C330" s="428" t="s">
        <v>814</v>
      </c>
      <c r="D330" s="503">
        <v>25001010074</v>
      </c>
      <c r="E330" s="382" t="s">
        <v>631</v>
      </c>
      <c r="F330" s="543" t="s">
        <v>334</v>
      </c>
      <c r="G330" s="551">
        <v>625</v>
      </c>
      <c r="H330" s="536">
        <v>625</v>
      </c>
      <c r="I330" s="518">
        <v>122.5</v>
      </c>
    </row>
    <row r="331" spans="1:9" ht="18" customHeight="1" x14ac:dyDescent="0.3">
      <c r="A331" s="80">
        <v>323</v>
      </c>
      <c r="B331" s="506" t="s">
        <v>668</v>
      </c>
      <c r="C331" s="388" t="s">
        <v>814</v>
      </c>
      <c r="D331" s="390">
        <v>25001010074</v>
      </c>
      <c r="E331" s="382" t="s">
        <v>672</v>
      </c>
      <c r="F331" s="543" t="s">
        <v>334</v>
      </c>
      <c r="G331" s="582">
        <v>100</v>
      </c>
      <c r="H331" s="583">
        <v>100</v>
      </c>
      <c r="I331" s="533">
        <v>19.600000000000001</v>
      </c>
    </row>
    <row r="332" spans="1:9" ht="18" customHeight="1" x14ac:dyDescent="0.3">
      <c r="A332" s="80">
        <v>324</v>
      </c>
      <c r="B332" s="384" t="s">
        <v>873</v>
      </c>
      <c r="C332" s="428" t="s">
        <v>1167</v>
      </c>
      <c r="D332" s="382">
        <v>25001001013</v>
      </c>
      <c r="E332" s="382" t="s">
        <v>672</v>
      </c>
      <c r="F332" s="543" t="s">
        <v>334</v>
      </c>
      <c r="G332" s="551">
        <v>0</v>
      </c>
      <c r="H332" s="536">
        <v>150</v>
      </c>
      <c r="I332" s="550">
        <v>30</v>
      </c>
    </row>
    <row r="333" spans="1:9" ht="18" customHeight="1" x14ac:dyDescent="0.3">
      <c r="A333" s="80">
        <v>325</v>
      </c>
      <c r="B333" s="388" t="s">
        <v>1034</v>
      </c>
      <c r="C333" s="388" t="s">
        <v>1201</v>
      </c>
      <c r="D333" s="381">
        <v>21001041947</v>
      </c>
      <c r="E333" s="382" t="s">
        <v>672</v>
      </c>
      <c r="F333" s="543" t="s">
        <v>334</v>
      </c>
      <c r="G333" s="582">
        <v>100</v>
      </c>
      <c r="H333" s="583">
        <v>100</v>
      </c>
      <c r="I333" s="533">
        <v>19.600000000000001</v>
      </c>
    </row>
    <row r="334" spans="1:9" ht="18" customHeight="1" x14ac:dyDescent="0.3">
      <c r="A334" s="80">
        <v>326</v>
      </c>
      <c r="B334" s="388" t="s">
        <v>1177</v>
      </c>
      <c r="C334" s="388" t="s">
        <v>1200</v>
      </c>
      <c r="D334" s="381">
        <v>19001090289</v>
      </c>
      <c r="E334" s="382" t="s">
        <v>672</v>
      </c>
      <c r="F334" s="543" t="s">
        <v>334</v>
      </c>
      <c r="G334" s="582">
        <v>100</v>
      </c>
      <c r="H334" s="583">
        <v>100</v>
      </c>
      <c r="I334" s="533">
        <v>19.600000000000001</v>
      </c>
    </row>
    <row r="335" spans="1:9" ht="18" customHeight="1" x14ac:dyDescent="0.3">
      <c r="A335" s="80">
        <v>327</v>
      </c>
      <c r="B335" s="428" t="s">
        <v>516</v>
      </c>
      <c r="C335" s="428" t="s">
        <v>1319</v>
      </c>
      <c r="D335" s="381">
        <v>18001070971</v>
      </c>
      <c r="E335" s="382" t="s">
        <v>672</v>
      </c>
      <c r="F335" s="543" t="s">
        <v>334</v>
      </c>
      <c r="G335" s="582">
        <v>100</v>
      </c>
      <c r="H335" s="583">
        <v>100</v>
      </c>
      <c r="I335" s="550">
        <v>19.600000000000001</v>
      </c>
    </row>
    <row r="336" spans="1:9" ht="18" customHeight="1" x14ac:dyDescent="0.3">
      <c r="A336" s="80">
        <v>328</v>
      </c>
      <c r="B336" s="428" t="s">
        <v>1290</v>
      </c>
      <c r="C336" s="428" t="s">
        <v>1291</v>
      </c>
      <c r="D336" s="381">
        <v>18001068327</v>
      </c>
      <c r="E336" s="382" t="s">
        <v>672</v>
      </c>
      <c r="F336" s="543" t="s">
        <v>334</v>
      </c>
      <c r="G336" s="582">
        <v>100</v>
      </c>
      <c r="H336" s="583">
        <v>100</v>
      </c>
      <c r="I336" s="550">
        <v>19.600000000000001</v>
      </c>
    </row>
    <row r="337" spans="1:9" ht="18" customHeight="1" x14ac:dyDescent="0.3">
      <c r="A337" s="80">
        <v>329</v>
      </c>
      <c r="B337" s="428" t="s">
        <v>714</v>
      </c>
      <c r="C337" s="428" t="s">
        <v>1309</v>
      </c>
      <c r="D337" s="381">
        <v>18001068217</v>
      </c>
      <c r="E337" s="382" t="s">
        <v>672</v>
      </c>
      <c r="F337" s="543" t="s">
        <v>334</v>
      </c>
      <c r="G337" s="582">
        <v>100</v>
      </c>
      <c r="H337" s="583">
        <v>100</v>
      </c>
      <c r="I337" s="550">
        <v>19.600000000000001</v>
      </c>
    </row>
    <row r="338" spans="1:9" ht="18" customHeight="1" x14ac:dyDescent="0.3">
      <c r="A338" s="80">
        <v>330</v>
      </c>
      <c r="B338" s="428" t="s">
        <v>788</v>
      </c>
      <c r="C338" s="428" t="s">
        <v>1296</v>
      </c>
      <c r="D338" s="381">
        <v>18001066788</v>
      </c>
      <c r="E338" s="382" t="s">
        <v>672</v>
      </c>
      <c r="F338" s="543" t="s">
        <v>334</v>
      </c>
      <c r="G338" s="582">
        <v>100</v>
      </c>
      <c r="H338" s="583">
        <v>100</v>
      </c>
      <c r="I338" s="550">
        <v>19.600000000000001</v>
      </c>
    </row>
    <row r="339" spans="1:9" ht="18" customHeight="1" x14ac:dyDescent="0.3">
      <c r="A339" s="80">
        <v>331</v>
      </c>
      <c r="B339" s="428" t="s">
        <v>1226</v>
      </c>
      <c r="C339" s="428" t="s">
        <v>1294</v>
      </c>
      <c r="D339" s="381">
        <v>18001066193</v>
      </c>
      <c r="E339" s="382" t="s">
        <v>672</v>
      </c>
      <c r="F339" s="543" t="s">
        <v>334</v>
      </c>
      <c r="G339" s="582">
        <v>100</v>
      </c>
      <c r="H339" s="583">
        <v>100</v>
      </c>
      <c r="I339" s="550">
        <v>19.600000000000001</v>
      </c>
    </row>
    <row r="340" spans="1:9" ht="18" customHeight="1" x14ac:dyDescent="0.3">
      <c r="A340" s="80">
        <v>332</v>
      </c>
      <c r="B340" s="428" t="s">
        <v>1180</v>
      </c>
      <c r="C340" s="428" t="s">
        <v>1299</v>
      </c>
      <c r="D340" s="381">
        <v>18001065172</v>
      </c>
      <c r="E340" s="382" t="s">
        <v>672</v>
      </c>
      <c r="F340" s="543" t="s">
        <v>334</v>
      </c>
      <c r="G340" s="582">
        <v>100</v>
      </c>
      <c r="H340" s="583">
        <v>100</v>
      </c>
      <c r="I340" s="550">
        <v>19.600000000000001</v>
      </c>
    </row>
    <row r="341" spans="1:9" ht="18" customHeight="1" x14ac:dyDescent="0.3">
      <c r="A341" s="80">
        <v>333</v>
      </c>
      <c r="B341" s="428" t="s">
        <v>1324</v>
      </c>
      <c r="C341" s="428" t="s">
        <v>1325</v>
      </c>
      <c r="D341" s="381">
        <v>18001062150</v>
      </c>
      <c r="E341" s="382" t="s">
        <v>672</v>
      </c>
      <c r="F341" s="543" t="s">
        <v>334</v>
      </c>
      <c r="G341" s="582">
        <v>100</v>
      </c>
      <c r="H341" s="583">
        <v>100</v>
      </c>
      <c r="I341" s="550">
        <v>19.600000000000001</v>
      </c>
    </row>
    <row r="342" spans="1:9" ht="18" customHeight="1" x14ac:dyDescent="0.3">
      <c r="A342" s="80">
        <v>334</v>
      </c>
      <c r="B342" s="428" t="s">
        <v>665</v>
      </c>
      <c r="C342" s="428" t="s">
        <v>757</v>
      </c>
      <c r="D342" s="381">
        <v>18001059261</v>
      </c>
      <c r="E342" s="382" t="s">
        <v>672</v>
      </c>
      <c r="F342" s="543" t="s">
        <v>334</v>
      </c>
      <c r="G342" s="582">
        <v>100</v>
      </c>
      <c r="H342" s="583">
        <v>100</v>
      </c>
      <c r="I342" s="550">
        <v>19.600000000000001</v>
      </c>
    </row>
    <row r="343" spans="1:9" ht="18" customHeight="1" x14ac:dyDescent="0.3">
      <c r="A343" s="80">
        <v>335</v>
      </c>
      <c r="B343" s="428" t="s">
        <v>696</v>
      </c>
      <c r="C343" s="428" t="s">
        <v>1314</v>
      </c>
      <c r="D343" s="381">
        <v>18001058982</v>
      </c>
      <c r="E343" s="382" t="s">
        <v>672</v>
      </c>
      <c r="F343" s="543" t="s">
        <v>334</v>
      </c>
      <c r="G343" s="582">
        <v>100</v>
      </c>
      <c r="H343" s="583">
        <v>100</v>
      </c>
      <c r="I343" s="550">
        <v>19.600000000000001</v>
      </c>
    </row>
    <row r="344" spans="1:9" ht="18" customHeight="1" x14ac:dyDescent="0.3">
      <c r="A344" s="80">
        <v>336</v>
      </c>
      <c r="B344" s="428" t="s">
        <v>675</v>
      </c>
      <c r="C344" s="428" t="s">
        <v>1316</v>
      </c>
      <c r="D344" s="381">
        <v>18001057983</v>
      </c>
      <c r="E344" s="382" t="s">
        <v>672</v>
      </c>
      <c r="F344" s="543" t="s">
        <v>334</v>
      </c>
      <c r="G344" s="582">
        <v>100</v>
      </c>
      <c r="H344" s="583">
        <v>100</v>
      </c>
      <c r="I344" s="550">
        <v>19.600000000000001</v>
      </c>
    </row>
    <row r="345" spans="1:9" ht="18" customHeight="1" x14ac:dyDescent="0.3">
      <c r="A345" s="80">
        <v>337</v>
      </c>
      <c r="B345" s="428" t="s">
        <v>1280</v>
      </c>
      <c r="C345" s="428" t="s">
        <v>730</v>
      </c>
      <c r="D345" s="381">
        <v>18001057544</v>
      </c>
      <c r="E345" s="382" t="s">
        <v>672</v>
      </c>
      <c r="F345" s="543" t="s">
        <v>334</v>
      </c>
      <c r="G345" s="582">
        <v>100</v>
      </c>
      <c r="H345" s="583">
        <v>100</v>
      </c>
      <c r="I345" s="550">
        <v>19.600000000000001</v>
      </c>
    </row>
    <row r="346" spans="1:9" ht="18" customHeight="1" x14ac:dyDescent="0.3">
      <c r="A346" s="80">
        <v>338</v>
      </c>
      <c r="B346" s="428" t="s">
        <v>637</v>
      </c>
      <c r="C346" s="428" t="s">
        <v>1297</v>
      </c>
      <c r="D346" s="381">
        <v>18001057348</v>
      </c>
      <c r="E346" s="382" t="s">
        <v>672</v>
      </c>
      <c r="F346" s="543" t="s">
        <v>334</v>
      </c>
      <c r="G346" s="582">
        <v>100</v>
      </c>
      <c r="H346" s="583">
        <v>100</v>
      </c>
      <c r="I346" s="550">
        <v>19.600000000000001</v>
      </c>
    </row>
    <row r="347" spans="1:9" ht="18" customHeight="1" x14ac:dyDescent="0.3">
      <c r="A347" s="80">
        <v>339</v>
      </c>
      <c r="B347" s="428" t="s">
        <v>637</v>
      </c>
      <c r="C347" s="428" t="s">
        <v>1199</v>
      </c>
      <c r="D347" s="381">
        <v>18001054626</v>
      </c>
      <c r="E347" s="382" t="s">
        <v>672</v>
      </c>
      <c r="F347" s="543" t="s">
        <v>334</v>
      </c>
      <c r="G347" s="582">
        <v>100</v>
      </c>
      <c r="H347" s="583">
        <v>100</v>
      </c>
      <c r="I347" s="550">
        <v>20</v>
      </c>
    </row>
    <row r="348" spans="1:9" ht="18" customHeight="1" x14ac:dyDescent="0.3">
      <c r="A348" s="80">
        <v>340</v>
      </c>
      <c r="B348" s="428" t="s">
        <v>660</v>
      </c>
      <c r="C348" s="428" t="s">
        <v>1286</v>
      </c>
      <c r="D348" s="381">
        <v>18001054105</v>
      </c>
      <c r="E348" s="382" t="s">
        <v>672</v>
      </c>
      <c r="F348" s="543" t="s">
        <v>334</v>
      </c>
      <c r="G348" s="582">
        <v>100</v>
      </c>
      <c r="H348" s="583">
        <v>100</v>
      </c>
      <c r="I348" s="550">
        <v>20</v>
      </c>
    </row>
    <row r="349" spans="1:9" ht="18" customHeight="1" x14ac:dyDescent="0.3">
      <c r="A349" s="80">
        <v>341</v>
      </c>
      <c r="B349" s="428" t="s">
        <v>701</v>
      </c>
      <c r="C349" s="428" t="s">
        <v>1305</v>
      </c>
      <c r="D349" s="381">
        <v>18001053485</v>
      </c>
      <c r="E349" s="382" t="s">
        <v>672</v>
      </c>
      <c r="F349" s="543" t="s">
        <v>334</v>
      </c>
      <c r="G349" s="582">
        <v>100</v>
      </c>
      <c r="H349" s="583">
        <v>100</v>
      </c>
      <c r="I349" s="550">
        <v>19.600000000000001</v>
      </c>
    </row>
    <row r="350" spans="1:9" ht="18" customHeight="1" x14ac:dyDescent="0.3">
      <c r="A350" s="80">
        <v>342</v>
      </c>
      <c r="B350" s="428" t="s">
        <v>710</v>
      </c>
      <c r="C350" s="428" t="s">
        <v>827</v>
      </c>
      <c r="D350" s="381">
        <v>18001052861</v>
      </c>
      <c r="E350" s="382" t="s">
        <v>672</v>
      </c>
      <c r="F350" s="543" t="s">
        <v>334</v>
      </c>
      <c r="G350" s="582">
        <v>100</v>
      </c>
      <c r="H350" s="583">
        <v>100</v>
      </c>
      <c r="I350" s="550">
        <v>19.600000000000001</v>
      </c>
    </row>
    <row r="351" spans="1:9" ht="18" customHeight="1" x14ac:dyDescent="0.3">
      <c r="A351" s="80">
        <v>343</v>
      </c>
      <c r="B351" s="428" t="s">
        <v>740</v>
      </c>
      <c r="C351" s="428" t="s">
        <v>1287</v>
      </c>
      <c r="D351" s="381">
        <v>18001051808</v>
      </c>
      <c r="E351" s="382" t="s">
        <v>672</v>
      </c>
      <c r="F351" s="543" t="s">
        <v>334</v>
      </c>
      <c r="G351" s="582">
        <v>100</v>
      </c>
      <c r="H351" s="583">
        <v>100</v>
      </c>
      <c r="I351" s="550">
        <v>19.600000000000001</v>
      </c>
    </row>
    <row r="352" spans="1:9" ht="18" customHeight="1" x14ac:dyDescent="0.3">
      <c r="A352" s="80">
        <v>344</v>
      </c>
      <c r="B352" s="428" t="s">
        <v>658</v>
      </c>
      <c r="C352" s="428" t="s">
        <v>664</v>
      </c>
      <c r="D352" s="381">
        <v>18001051466</v>
      </c>
      <c r="E352" s="382" t="s">
        <v>672</v>
      </c>
      <c r="F352" s="543" t="s">
        <v>334</v>
      </c>
      <c r="G352" s="582">
        <v>100</v>
      </c>
      <c r="H352" s="583">
        <v>100</v>
      </c>
      <c r="I352" s="550">
        <v>20</v>
      </c>
    </row>
    <row r="353" spans="1:9" ht="18" customHeight="1" x14ac:dyDescent="0.3">
      <c r="A353" s="80">
        <v>345</v>
      </c>
      <c r="B353" s="428" t="s">
        <v>717</v>
      </c>
      <c r="C353" s="428" t="s">
        <v>1306</v>
      </c>
      <c r="D353" s="381">
        <v>18001049668</v>
      </c>
      <c r="E353" s="382" t="s">
        <v>672</v>
      </c>
      <c r="F353" s="543" t="s">
        <v>334</v>
      </c>
      <c r="G353" s="582">
        <v>100</v>
      </c>
      <c r="H353" s="583">
        <v>100</v>
      </c>
      <c r="I353" s="550">
        <v>19.600000000000001</v>
      </c>
    </row>
    <row r="354" spans="1:9" ht="18" customHeight="1" x14ac:dyDescent="0.3">
      <c r="A354" s="80">
        <v>346</v>
      </c>
      <c r="B354" s="428" t="s">
        <v>1222</v>
      </c>
      <c r="C354" s="428" t="s">
        <v>1327</v>
      </c>
      <c r="D354" s="381">
        <v>18001046872</v>
      </c>
      <c r="E354" s="382" t="s">
        <v>672</v>
      </c>
      <c r="F354" s="543" t="s">
        <v>334</v>
      </c>
      <c r="G354" s="582">
        <v>100</v>
      </c>
      <c r="H354" s="583">
        <v>100</v>
      </c>
      <c r="I354" s="550">
        <v>19.600000000000001</v>
      </c>
    </row>
    <row r="355" spans="1:9" ht="18" customHeight="1" x14ac:dyDescent="0.3">
      <c r="A355" s="80">
        <v>347</v>
      </c>
      <c r="B355" s="428" t="s">
        <v>1328</v>
      </c>
      <c r="C355" s="428" t="s">
        <v>1329</v>
      </c>
      <c r="D355" s="381">
        <v>18001044923</v>
      </c>
      <c r="E355" s="382" t="s">
        <v>672</v>
      </c>
      <c r="F355" s="543" t="s">
        <v>334</v>
      </c>
      <c r="G355" s="582">
        <v>100</v>
      </c>
      <c r="H355" s="583">
        <v>100</v>
      </c>
      <c r="I355" s="550">
        <v>20</v>
      </c>
    </row>
    <row r="356" spans="1:9" ht="18" customHeight="1" x14ac:dyDescent="0.3">
      <c r="A356" s="80">
        <v>348</v>
      </c>
      <c r="B356" s="428" t="s">
        <v>684</v>
      </c>
      <c r="C356" s="428" t="s">
        <v>1292</v>
      </c>
      <c r="D356" s="381">
        <v>18001044025</v>
      </c>
      <c r="E356" s="382" t="s">
        <v>672</v>
      </c>
      <c r="F356" s="543" t="s">
        <v>334</v>
      </c>
      <c r="G356" s="582">
        <v>100</v>
      </c>
      <c r="H356" s="583">
        <v>100</v>
      </c>
      <c r="I356" s="550">
        <v>19.600000000000001</v>
      </c>
    </row>
    <row r="357" spans="1:9" ht="18" customHeight="1" x14ac:dyDescent="0.3">
      <c r="A357" s="80">
        <v>349</v>
      </c>
      <c r="B357" s="428" t="s">
        <v>659</v>
      </c>
      <c r="C357" s="428" t="s">
        <v>1321</v>
      </c>
      <c r="D357" s="381">
        <v>18001043145</v>
      </c>
      <c r="E357" s="382" t="s">
        <v>672</v>
      </c>
      <c r="F357" s="543" t="s">
        <v>334</v>
      </c>
      <c r="G357" s="582">
        <v>100</v>
      </c>
      <c r="H357" s="583">
        <v>100</v>
      </c>
      <c r="I357" s="550">
        <v>19.600000000000001</v>
      </c>
    </row>
    <row r="358" spans="1:9" ht="18" customHeight="1" x14ac:dyDescent="0.3">
      <c r="A358" s="80">
        <v>350</v>
      </c>
      <c r="B358" s="428" t="s">
        <v>709</v>
      </c>
      <c r="C358" s="428" t="s">
        <v>1315</v>
      </c>
      <c r="D358" s="381">
        <v>18001041770</v>
      </c>
      <c r="E358" s="382" t="s">
        <v>672</v>
      </c>
      <c r="F358" s="543" t="s">
        <v>334</v>
      </c>
      <c r="G358" s="582">
        <v>100</v>
      </c>
      <c r="H358" s="583">
        <v>100</v>
      </c>
      <c r="I358" s="550">
        <v>20</v>
      </c>
    </row>
    <row r="359" spans="1:9" ht="18" customHeight="1" x14ac:dyDescent="0.3">
      <c r="A359" s="80">
        <v>351</v>
      </c>
      <c r="B359" s="428" t="s">
        <v>1310</v>
      </c>
      <c r="C359" s="428" t="s">
        <v>1311</v>
      </c>
      <c r="D359" s="381">
        <v>18001040263</v>
      </c>
      <c r="E359" s="382" t="s">
        <v>672</v>
      </c>
      <c r="F359" s="543" t="s">
        <v>334</v>
      </c>
      <c r="G359" s="582">
        <v>100</v>
      </c>
      <c r="H359" s="583">
        <v>100</v>
      </c>
      <c r="I359" s="550">
        <v>20</v>
      </c>
    </row>
    <row r="360" spans="1:9" ht="18" customHeight="1" x14ac:dyDescent="0.3">
      <c r="A360" s="80">
        <v>352</v>
      </c>
      <c r="B360" s="428" t="s">
        <v>699</v>
      </c>
      <c r="C360" s="428" t="s">
        <v>1322</v>
      </c>
      <c r="D360" s="381">
        <v>18001033928</v>
      </c>
      <c r="E360" s="382" t="s">
        <v>672</v>
      </c>
      <c r="F360" s="543" t="s">
        <v>334</v>
      </c>
      <c r="G360" s="582">
        <v>100</v>
      </c>
      <c r="H360" s="583">
        <v>100</v>
      </c>
      <c r="I360" s="550">
        <v>19.600000000000001</v>
      </c>
    </row>
    <row r="361" spans="1:9" ht="18" customHeight="1" x14ac:dyDescent="0.3">
      <c r="A361" s="80">
        <v>353</v>
      </c>
      <c r="B361" s="428" t="s">
        <v>859</v>
      </c>
      <c r="C361" s="428" t="s">
        <v>1295</v>
      </c>
      <c r="D361" s="381">
        <v>18001032658</v>
      </c>
      <c r="E361" s="382" t="s">
        <v>672</v>
      </c>
      <c r="F361" s="543" t="s">
        <v>334</v>
      </c>
      <c r="G361" s="582">
        <v>100</v>
      </c>
      <c r="H361" s="583">
        <v>100</v>
      </c>
      <c r="I361" s="550">
        <v>19.600000000000001</v>
      </c>
    </row>
    <row r="362" spans="1:9" ht="18" customHeight="1" x14ac:dyDescent="0.3">
      <c r="A362" s="80">
        <v>354</v>
      </c>
      <c r="B362" s="428" t="s">
        <v>684</v>
      </c>
      <c r="C362" s="428" t="s">
        <v>1288</v>
      </c>
      <c r="D362" s="381">
        <v>18001032643</v>
      </c>
      <c r="E362" s="382" t="s">
        <v>672</v>
      </c>
      <c r="F362" s="543" t="s">
        <v>334</v>
      </c>
      <c r="G362" s="582">
        <v>100</v>
      </c>
      <c r="H362" s="583">
        <v>100</v>
      </c>
      <c r="I362" s="550">
        <v>19.600000000000001</v>
      </c>
    </row>
    <row r="363" spans="1:9" ht="18" customHeight="1" x14ac:dyDescent="0.3">
      <c r="A363" s="80">
        <v>355</v>
      </c>
      <c r="B363" s="428" t="s">
        <v>838</v>
      </c>
      <c r="C363" s="428" t="s">
        <v>1281</v>
      </c>
      <c r="D363" s="381">
        <v>18001028209</v>
      </c>
      <c r="E363" s="382" t="s">
        <v>672</v>
      </c>
      <c r="F363" s="543" t="s">
        <v>334</v>
      </c>
      <c r="G363" s="582">
        <v>100</v>
      </c>
      <c r="H363" s="583">
        <v>100</v>
      </c>
      <c r="I363" s="550">
        <v>20</v>
      </c>
    </row>
    <row r="364" spans="1:9" ht="18" customHeight="1" x14ac:dyDescent="0.3">
      <c r="A364" s="80">
        <v>356</v>
      </c>
      <c r="B364" s="428" t="s">
        <v>686</v>
      </c>
      <c r="C364" s="428" t="s">
        <v>1191</v>
      </c>
      <c r="D364" s="381">
        <v>18001027847</v>
      </c>
      <c r="E364" s="382" t="s">
        <v>672</v>
      </c>
      <c r="F364" s="543" t="s">
        <v>334</v>
      </c>
      <c r="G364" s="582">
        <v>100</v>
      </c>
      <c r="H364" s="583">
        <v>100</v>
      </c>
      <c r="I364" s="550">
        <v>20</v>
      </c>
    </row>
    <row r="365" spans="1:9" ht="18" customHeight="1" x14ac:dyDescent="0.3">
      <c r="A365" s="80">
        <v>357</v>
      </c>
      <c r="B365" s="631" t="s">
        <v>695</v>
      </c>
      <c r="C365" s="428" t="s">
        <v>1320</v>
      </c>
      <c r="D365" s="390">
        <v>18001027655</v>
      </c>
      <c r="E365" s="382" t="s">
        <v>672</v>
      </c>
      <c r="F365" s="543" t="s">
        <v>334</v>
      </c>
      <c r="G365" s="582">
        <v>100</v>
      </c>
      <c r="H365" s="583">
        <v>100</v>
      </c>
      <c r="I365" s="550">
        <v>20</v>
      </c>
    </row>
    <row r="366" spans="1:9" ht="18" customHeight="1" x14ac:dyDescent="0.3">
      <c r="A366" s="80">
        <v>358</v>
      </c>
      <c r="B366" s="428" t="s">
        <v>665</v>
      </c>
      <c r="C366" s="428" t="s">
        <v>1289</v>
      </c>
      <c r="D366" s="381">
        <v>18001020834</v>
      </c>
      <c r="E366" s="382" t="s">
        <v>672</v>
      </c>
      <c r="F366" s="543" t="s">
        <v>334</v>
      </c>
      <c r="G366" s="582">
        <v>100</v>
      </c>
      <c r="H366" s="583">
        <v>100</v>
      </c>
      <c r="I366" s="550">
        <v>19.600000000000001</v>
      </c>
    </row>
    <row r="367" spans="1:9" ht="18" customHeight="1" x14ac:dyDescent="0.3">
      <c r="A367" s="80">
        <v>359</v>
      </c>
      <c r="B367" s="428" t="s">
        <v>1284</v>
      </c>
      <c r="C367" s="428" t="s">
        <v>1285</v>
      </c>
      <c r="D367" s="381">
        <v>18001018988</v>
      </c>
      <c r="E367" s="382" t="s">
        <v>672</v>
      </c>
      <c r="F367" s="543" t="s">
        <v>334</v>
      </c>
      <c r="G367" s="582">
        <v>100</v>
      </c>
      <c r="H367" s="583">
        <v>100</v>
      </c>
      <c r="I367" s="550">
        <v>19.600000000000001</v>
      </c>
    </row>
    <row r="368" spans="1:9" ht="18" customHeight="1" x14ac:dyDescent="0.3">
      <c r="A368" s="80">
        <v>360</v>
      </c>
      <c r="B368" s="428" t="s">
        <v>1317</v>
      </c>
      <c r="C368" s="428" t="s">
        <v>1318</v>
      </c>
      <c r="D368" s="381">
        <v>18001018701</v>
      </c>
      <c r="E368" s="382" t="s">
        <v>672</v>
      </c>
      <c r="F368" s="543" t="s">
        <v>334</v>
      </c>
      <c r="G368" s="582">
        <v>100</v>
      </c>
      <c r="H368" s="583">
        <v>100</v>
      </c>
      <c r="I368" s="550">
        <v>20</v>
      </c>
    </row>
    <row r="369" spans="1:9" ht="18" customHeight="1" x14ac:dyDescent="0.3">
      <c r="A369" s="80">
        <v>361</v>
      </c>
      <c r="B369" s="428" t="s">
        <v>646</v>
      </c>
      <c r="C369" s="428" t="s">
        <v>1312</v>
      </c>
      <c r="D369" s="381">
        <v>18001017835</v>
      </c>
      <c r="E369" s="382" t="s">
        <v>672</v>
      </c>
      <c r="F369" s="543" t="s">
        <v>334</v>
      </c>
      <c r="G369" s="582">
        <v>100</v>
      </c>
      <c r="H369" s="583">
        <v>100</v>
      </c>
      <c r="I369" s="550">
        <v>19.600000000000001</v>
      </c>
    </row>
    <row r="370" spans="1:9" ht="18" customHeight="1" x14ac:dyDescent="0.3">
      <c r="A370" s="80">
        <v>362</v>
      </c>
      <c r="B370" s="428" t="s">
        <v>671</v>
      </c>
      <c r="C370" s="428" t="s">
        <v>1306</v>
      </c>
      <c r="D370" s="381">
        <v>18001014459</v>
      </c>
      <c r="E370" s="382" t="s">
        <v>672</v>
      </c>
      <c r="F370" s="543" t="s">
        <v>334</v>
      </c>
      <c r="G370" s="582">
        <v>100</v>
      </c>
      <c r="H370" s="583">
        <v>100</v>
      </c>
      <c r="I370" s="550">
        <v>19.600000000000001</v>
      </c>
    </row>
    <row r="371" spans="1:9" ht="18" customHeight="1" x14ac:dyDescent="0.3">
      <c r="A371" s="80">
        <v>363</v>
      </c>
      <c r="B371" s="428" t="s">
        <v>689</v>
      </c>
      <c r="C371" s="428" t="s">
        <v>1302</v>
      </c>
      <c r="D371" s="381">
        <v>18001013967</v>
      </c>
      <c r="E371" s="382" t="s">
        <v>672</v>
      </c>
      <c r="F371" s="543" t="s">
        <v>334</v>
      </c>
      <c r="G371" s="582">
        <v>100</v>
      </c>
      <c r="H371" s="583">
        <v>100</v>
      </c>
      <c r="I371" s="550">
        <v>19.600000000000001</v>
      </c>
    </row>
    <row r="372" spans="1:9" ht="18" customHeight="1" x14ac:dyDescent="0.3">
      <c r="A372" s="80">
        <v>364</v>
      </c>
      <c r="B372" s="632" t="s">
        <v>673</v>
      </c>
      <c r="C372" s="428" t="s">
        <v>1314</v>
      </c>
      <c r="D372" s="586">
        <v>18001013510</v>
      </c>
      <c r="E372" s="382" t="s">
        <v>672</v>
      </c>
      <c r="F372" s="543" t="s">
        <v>334</v>
      </c>
      <c r="G372" s="582">
        <v>100</v>
      </c>
      <c r="H372" s="583">
        <v>100</v>
      </c>
      <c r="I372" s="550">
        <v>19.600000000000001</v>
      </c>
    </row>
    <row r="373" spans="1:9" ht="18" customHeight="1" x14ac:dyDescent="0.3">
      <c r="A373" s="80">
        <v>365</v>
      </c>
      <c r="B373" s="428" t="s">
        <v>1280</v>
      </c>
      <c r="C373" s="428" t="s">
        <v>1281</v>
      </c>
      <c r="D373" s="381">
        <v>18001011012</v>
      </c>
      <c r="E373" s="382" t="s">
        <v>672</v>
      </c>
      <c r="F373" s="543" t="s">
        <v>334</v>
      </c>
      <c r="G373" s="582">
        <v>100</v>
      </c>
      <c r="H373" s="583">
        <v>100</v>
      </c>
      <c r="I373" s="550">
        <v>20</v>
      </c>
    </row>
    <row r="374" spans="1:9" ht="18" customHeight="1" x14ac:dyDescent="0.3">
      <c r="A374" s="80">
        <v>366</v>
      </c>
      <c r="B374" s="428" t="s">
        <v>1313</v>
      </c>
      <c r="C374" s="428" t="s">
        <v>754</v>
      </c>
      <c r="D374" s="381">
        <v>18001009764</v>
      </c>
      <c r="E374" s="382" t="s">
        <v>672</v>
      </c>
      <c r="F374" s="543" t="s">
        <v>334</v>
      </c>
      <c r="G374" s="582">
        <v>100</v>
      </c>
      <c r="H374" s="583">
        <v>100</v>
      </c>
      <c r="I374" s="550">
        <v>19.600000000000001</v>
      </c>
    </row>
    <row r="375" spans="1:9" ht="18" customHeight="1" x14ac:dyDescent="0.3">
      <c r="A375" s="80">
        <v>367</v>
      </c>
      <c r="B375" s="428" t="s">
        <v>1300</v>
      </c>
      <c r="C375" s="428" t="s">
        <v>1301</v>
      </c>
      <c r="D375" s="381">
        <v>18001009614</v>
      </c>
      <c r="E375" s="382" t="s">
        <v>672</v>
      </c>
      <c r="F375" s="543" t="s">
        <v>334</v>
      </c>
      <c r="G375" s="582">
        <v>100</v>
      </c>
      <c r="H375" s="583">
        <v>100</v>
      </c>
      <c r="I375" s="550">
        <v>19.600000000000001</v>
      </c>
    </row>
    <row r="376" spans="1:9" ht="18" customHeight="1" x14ac:dyDescent="0.3">
      <c r="A376" s="80">
        <v>368</v>
      </c>
      <c r="B376" s="428" t="s">
        <v>1323</v>
      </c>
      <c r="C376" s="428" t="s">
        <v>1264</v>
      </c>
      <c r="D376" s="381">
        <v>18001009341</v>
      </c>
      <c r="E376" s="382" t="s">
        <v>672</v>
      </c>
      <c r="F376" s="543" t="s">
        <v>334</v>
      </c>
      <c r="G376" s="582">
        <v>100</v>
      </c>
      <c r="H376" s="583">
        <v>100</v>
      </c>
      <c r="I376" s="550">
        <v>19.600000000000001</v>
      </c>
    </row>
    <row r="377" spans="1:9" ht="18" customHeight="1" x14ac:dyDescent="0.3">
      <c r="A377" s="80">
        <v>369</v>
      </c>
      <c r="B377" s="428" t="s">
        <v>720</v>
      </c>
      <c r="C377" s="428" t="s">
        <v>1182</v>
      </c>
      <c r="D377" s="381">
        <v>18001009046</v>
      </c>
      <c r="E377" s="382" t="s">
        <v>672</v>
      </c>
      <c r="F377" s="543" t="s">
        <v>334</v>
      </c>
      <c r="G377" s="582">
        <v>100</v>
      </c>
      <c r="H377" s="583">
        <v>100</v>
      </c>
      <c r="I377" s="550">
        <v>19.600000000000001</v>
      </c>
    </row>
    <row r="378" spans="1:9" ht="18" customHeight="1" x14ac:dyDescent="0.3">
      <c r="A378" s="80">
        <v>370</v>
      </c>
      <c r="B378" s="428" t="s">
        <v>867</v>
      </c>
      <c r="C378" s="428" t="s">
        <v>1258</v>
      </c>
      <c r="D378" s="381">
        <v>18001008704</v>
      </c>
      <c r="E378" s="382" t="s">
        <v>672</v>
      </c>
      <c r="F378" s="543" t="s">
        <v>334</v>
      </c>
      <c r="G378" s="582">
        <v>100</v>
      </c>
      <c r="H378" s="583">
        <v>100</v>
      </c>
      <c r="I378" s="550">
        <v>19.600000000000001</v>
      </c>
    </row>
    <row r="379" spans="1:9" ht="18" customHeight="1" x14ac:dyDescent="0.3">
      <c r="A379" s="80">
        <v>371</v>
      </c>
      <c r="B379" s="428" t="s">
        <v>685</v>
      </c>
      <c r="C379" s="428" t="s">
        <v>1302</v>
      </c>
      <c r="D379" s="381">
        <v>18001006935</v>
      </c>
      <c r="E379" s="382" t="s">
        <v>672</v>
      </c>
      <c r="F379" s="543" t="s">
        <v>334</v>
      </c>
      <c r="G379" s="582">
        <v>100</v>
      </c>
      <c r="H379" s="583">
        <v>100</v>
      </c>
      <c r="I379" s="550">
        <v>19.600000000000001</v>
      </c>
    </row>
    <row r="380" spans="1:9" ht="18" customHeight="1" x14ac:dyDescent="0.3">
      <c r="A380" s="80">
        <v>372</v>
      </c>
      <c r="B380" s="506" t="s">
        <v>1188</v>
      </c>
      <c r="C380" s="428" t="s">
        <v>1330</v>
      </c>
      <c r="D380" s="390">
        <v>18001006232</v>
      </c>
      <c r="E380" s="382" t="s">
        <v>672</v>
      </c>
      <c r="F380" s="543" t="s">
        <v>334</v>
      </c>
      <c r="G380" s="582">
        <v>150</v>
      </c>
      <c r="H380" s="583">
        <v>150</v>
      </c>
      <c r="I380" s="550">
        <v>30</v>
      </c>
    </row>
    <row r="381" spans="1:9" ht="18" customHeight="1" x14ac:dyDescent="0.3">
      <c r="A381" s="80">
        <v>373</v>
      </c>
      <c r="B381" s="428" t="s">
        <v>1303</v>
      </c>
      <c r="C381" s="428" t="s">
        <v>1304</v>
      </c>
      <c r="D381" s="381">
        <v>18001002434</v>
      </c>
      <c r="E381" s="382" t="s">
        <v>672</v>
      </c>
      <c r="F381" s="543" t="s">
        <v>334</v>
      </c>
      <c r="G381" s="582">
        <v>100</v>
      </c>
      <c r="H381" s="583">
        <v>100</v>
      </c>
      <c r="I381" s="550">
        <v>19.600000000000001</v>
      </c>
    </row>
    <row r="382" spans="1:9" ht="18" customHeight="1" x14ac:dyDescent="0.3">
      <c r="A382" s="80">
        <v>374</v>
      </c>
      <c r="B382" s="428" t="s">
        <v>1307</v>
      </c>
      <c r="C382" s="428" t="s">
        <v>1308</v>
      </c>
      <c r="D382" s="381">
        <v>18001001734</v>
      </c>
      <c r="E382" s="382" t="s">
        <v>672</v>
      </c>
      <c r="F382" s="543" t="s">
        <v>334</v>
      </c>
      <c r="G382" s="582">
        <v>100</v>
      </c>
      <c r="H382" s="583">
        <v>100</v>
      </c>
      <c r="I382" s="550">
        <v>19.600000000000001</v>
      </c>
    </row>
    <row r="383" spans="1:9" ht="18" customHeight="1" x14ac:dyDescent="0.3">
      <c r="A383" s="80">
        <v>375</v>
      </c>
      <c r="B383" s="633" t="s">
        <v>1278</v>
      </c>
      <c r="C383" s="428" t="s">
        <v>1279</v>
      </c>
      <c r="D383" s="579">
        <v>17001032309</v>
      </c>
      <c r="E383" s="382" t="s">
        <v>672</v>
      </c>
      <c r="F383" s="543" t="s">
        <v>334</v>
      </c>
      <c r="G383" s="582">
        <v>100</v>
      </c>
      <c r="H383" s="583">
        <v>100</v>
      </c>
      <c r="I383" s="550">
        <v>19.600000000000001</v>
      </c>
    </row>
    <row r="384" spans="1:9" ht="18" customHeight="1" x14ac:dyDescent="0.3">
      <c r="A384" s="80"/>
      <c r="B384" s="388"/>
      <c r="C384" s="388"/>
      <c r="D384" s="381"/>
      <c r="E384" s="382" t="s">
        <v>672</v>
      </c>
      <c r="F384" s="543" t="s">
        <v>1015</v>
      </c>
      <c r="G384" s="552">
        <v>0</v>
      </c>
      <c r="H384" s="537">
        <v>396</v>
      </c>
      <c r="I384" s="532">
        <v>396</v>
      </c>
    </row>
    <row r="385" spans="1:9" ht="18" customHeight="1" x14ac:dyDescent="0.3">
      <c r="A385" s="80"/>
      <c r="B385" s="388"/>
      <c r="C385" s="388"/>
      <c r="D385" s="388"/>
      <c r="E385" s="382" t="s">
        <v>672</v>
      </c>
      <c r="F385" s="543" t="s">
        <v>1015</v>
      </c>
      <c r="G385" s="553">
        <v>0</v>
      </c>
      <c r="H385" s="538">
        <v>1070.2</v>
      </c>
      <c r="I385" s="533">
        <v>1070.2</v>
      </c>
    </row>
    <row r="386" spans="1:9" ht="18" customHeight="1" x14ac:dyDescent="0.3">
      <c r="A386" s="80"/>
      <c r="B386" s="388"/>
      <c r="C386" s="388"/>
      <c r="D386" s="388"/>
      <c r="E386" s="382" t="s">
        <v>672</v>
      </c>
      <c r="F386" s="543" t="s">
        <v>1015</v>
      </c>
      <c r="G386" s="553">
        <v>0</v>
      </c>
      <c r="H386" s="538">
        <v>1999.8</v>
      </c>
      <c r="I386" s="533">
        <v>1999.8</v>
      </c>
    </row>
    <row r="387" spans="1:9" ht="14.25" customHeight="1" x14ac:dyDescent="0.3">
      <c r="A387" s="69"/>
      <c r="B387" s="408"/>
      <c r="C387" s="408"/>
      <c r="D387" s="522"/>
      <c r="E387" s="81"/>
      <c r="F387" s="544" t="s">
        <v>421</v>
      </c>
      <c r="G387" s="539">
        <f>SUM(G9:G386)</f>
        <v>176441.31</v>
      </c>
      <c r="H387" s="539">
        <f>SUM(H9:H386)</f>
        <v>180257.31</v>
      </c>
      <c r="I387" s="450">
        <f>SUM(I9:I386)</f>
        <v>38385.44999999983</v>
      </c>
    </row>
    <row r="388" spans="1:9" ht="14.25" customHeight="1" x14ac:dyDescent="0.3">
      <c r="A388" s="377"/>
      <c r="B388" s="425"/>
      <c r="C388" s="425"/>
      <c r="D388" s="377"/>
      <c r="E388" s="377"/>
      <c r="F388" s="545"/>
      <c r="G388" s="425"/>
      <c r="H388" s="426"/>
      <c r="I388" s="469"/>
    </row>
    <row r="389" spans="1:9" ht="14.25" customHeight="1" x14ac:dyDescent="0.3">
      <c r="A389" s="378" t="s">
        <v>439</v>
      </c>
      <c r="B389" s="426"/>
      <c r="C389" s="425"/>
      <c r="D389" s="377"/>
      <c r="E389" s="377"/>
      <c r="F389" s="545"/>
      <c r="G389" s="425"/>
      <c r="H389" s="426"/>
      <c r="I389" s="469"/>
    </row>
    <row r="390" spans="1:9" x14ac:dyDescent="0.3">
      <c r="A390" s="373" t="s">
        <v>107</v>
      </c>
      <c r="B390" s="425"/>
      <c r="C390" s="426"/>
      <c r="D390" s="378"/>
      <c r="E390" s="24"/>
      <c r="F390" s="546"/>
      <c r="G390" s="426"/>
      <c r="H390" s="426"/>
      <c r="I390" s="469"/>
    </row>
    <row r="391" spans="1:9" x14ac:dyDescent="0.3">
      <c r="A391" s="24"/>
      <c r="B391" s="426"/>
      <c r="C391" s="426"/>
      <c r="D391" s="378"/>
      <c r="E391" s="379"/>
      <c r="F391" s="547"/>
      <c r="G391" s="540"/>
      <c r="H391" s="426"/>
      <c r="I391" s="469"/>
    </row>
    <row r="392" spans="1:9" x14ac:dyDescent="0.3">
      <c r="A392" s="373"/>
      <c r="B392" s="425"/>
      <c r="C392" s="425" t="s">
        <v>375</v>
      </c>
      <c r="D392" s="377"/>
      <c r="E392" s="373"/>
      <c r="F392" s="545"/>
      <c r="G392" s="425"/>
      <c r="H392" s="426"/>
      <c r="I392" s="469"/>
    </row>
    <row r="393" spans="1:9" x14ac:dyDescent="0.3">
      <c r="A393" s="24"/>
      <c r="B393" s="426"/>
      <c r="C393" s="426" t="s">
        <v>374</v>
      </c>
      <c r="D393" s="378"/>
      <c r="E393" s="24"/>
      <c r="F393" s="546"/>
      <c r="G393" s="426"/>
      <c r="H393" s="426"/>
      <c r="I393" s="469"/>
    </row>
    <row r="394" spans="1:9" x14ac:dyDescent="0.3">
      <c r="A394" s="429"/>
      <c r="B394" s="430"/>
      <c r="C394" s="430" t="s">
        <v>139</v>
      </c>
      <c r="D394" s="431"/>
      <c r="E394" s="429"/>
      <c r="F394" s="548"/>
      <c r="G394" s="430"/>
    </row>
    <row r="395" spans="1:9" x14ac:dyDescent="0.3">
      <c r="C395" s="433"/>
    </row>
  </sheetData>
  <autoFilter ref="A8:I386"/>
  <conditionalFormatting sqref="B126:B135">
    <cfRule type="duplicateValues" dxfId="25" priority="3"/>
    <cfRule type="duplicateValues" dxfId="24" priority="4"/>
  </conditionalFormatting>
  <conditionalFormatting sqref="B137:B153">
    <cfRule type="duplicateValues" dxfId="23" priority="5"/>
    <cfRule type="duplicateValues" dxfId="22" priority="6"/>
  </conditionalFormatting>
  <conditionalFormatting sqref="B154:B167">
    <cfRule type="duplicateValues" dxfId="21" priority="7"/>
    <cfRule type="duplicateValues" dxfId="20" priority="8"/>
  </conditionalFormatting>
  <conditionalFormatting sqref="B58:B75">
    <cfRule type="duplicateValues" dxfId="19" priority="9"/>
    <cfRule type="duplicateValues" dxfId="18" priority="10"/>
  </conditionalFormatting>
  <conditionalFormatting sqref="B177:B185">
    <cfRule type="duplicateValues" dxfId="17" priority="11"/>
    <cfRule type="duplicateValues" dxfId="16" priority="12"/>
  </conditionalFormatting>
  <conditionalFormatting sqref="B197:B198">
    <cfRule type="duplicateValues" dxfId="15" priority="13"/>
    <cfRule type="duplicateValues" dxfId="14" priority="14"/>
  </conditionalFormatting>
  <conditionalFormatting sqref="B121">
    <cfRule type="duplicateValues" dxfId="13" priority="1"/>
    <cfRule type="duplicateValues" dxfId="12" priority="2"/>
  </conditionalFormatting>
  <conditionalFormatting sqref="B168:B176">
    <cfRule type="duplicateValues" dxfId="11" priority="15"/>
    <cfRule type="duplicateValues" dxfId="10" priority="16"/>
  </conditionalFormatting>
  <conditionalFormatting sqref="B136">
    <cfRule type="duplicateValues" dxfId="9" priority="17"/>
    <cfRule type="duplicateValues" dxfId="8" priority="18"/>
  </conditionalFormatting>
  <conditionalFormatting sqref="B113:B120 B122:B125">
    <cfRule type="duplicateValues" dxfId="7" priority="19"/>
    <cfRule type="duplicateValues" dxfId="6" priority="20"/>
  </conditionalFormatting>
  <conditionalFormatting sqref="B76:B112">
    <cfRule type="duplicateValues" dxfId="5" priority="21"/>
    <cfRule type="duplicateValues" dxfId="4" priority="22"/>
  </conditionalFormatting>
  <conditionalFormatting sqref="B42:B57">
    <cfRule type="duplicateValues" dxfId="3" priority="23"/>
    <cfRule type="duplicateValues" dxfId="2" priority="24"/>
  </conditionalFormatting>
  <dataValidations count="1">
    <dataValidation type="textLength" allowBlank="1" showInputMessage="1" showErrorMessage="1" errorTitle="შეცდომა" error="11 ნიშნა პირადი ნომერი შეიყვანეთ სწორად!" sqref="D75">
      <formula1>11</formula1>
      <formula2>11</formula2>
    </dataValidation>
  </dataValidations>
  <printOptions gridLines="1"/>
  <pageMargins left="0.25" right="0.25" top="0.75" bottom="0.75" header="0.3" footer="0.3"/>
  <pageSetup scale="7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7"/>
  <sheetViews>
    <sheetView view="pageBreakPreview" zoomScale="80" zoomScaleNormal="100" zoomScaleSheetLayoutView="80" workbookViewId="0">
      <selection activeCell="H9" sqref="H9:H15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32.140625" bestFit="1" customWidth="1"/>
    <col min="6" max="6" width="33.42578125" bestFit="1" customWidth="1"/>
    <col min="7" max="7" width="15" customWidth="1"/>
    <col min="8" max="8" width="12" customWidth="1"/>
  </cols>
  <sheetData>
    <row r="1" spans="1:9" ht="15" x14ac:dyDescent="0.3">
      <c r="A1" s="57" t="s">
        <v>352</v>
      </c>
      <c r="B1" s="60"/>
      <c r="C1" s="60"/>
      <c r="D1" s="60"/>
      <c r="E1" s="60"/>
      <c r="F1" s="60"/>
      <c r="G1" s="646" t="s">
        <v>109</v>
      </c>
      <c r="H1" s="646"/>
      <c r="I1" s="288"/>
    </row>
    <row r="2" spans="1:9" ht="15" x14ac:dyDescent="0.3">
      <c r="A2" s="59" t="s">
        <v>140</v>
      </c>
      <c r="B2" s="60"/>
      <c r="C2" s="60"/>
      <c r="D2" s="60"/>
      <c r="E2" s="60"/>
      <c r="F2" s="60"/>
      <c r="G2" s="643" t="str">
        <f>'ფორმა N1'!L2</f>
        <v>01/01/2019-31/12/2019</v>
      </c>
      <c r="H2" s="643"/>
      <c r="I2" s="59"/>
    </row>
    <row r="3" spans="1:9" ht="15" x14ac:dyDescent="0.3">
      <c r="A3" s="59"/>
      <c r="B3" s="59"/>
      <c r="C3" s="59"/>
      <c r="D3" s="59"/>
      <c r="E3" s="59"/>
      <c r="F3" s="59"/>
      <c r="G3" s="129"/>
      <c r="H3" s="129"/>
      <c r="I3" s="288"/>
    </row>
    <row r="4" spans="1:9" ht="15" x14ac:dyDescent="0.3">
      <c r="A4" s="60" t="str">
        <f>'ფორმა N2'!A4</f>
        <v>ანგარიშვალდებული პირის დასახელება:</v>
      </c>
      <c r="B4" s="60"/>
      <c r="C4" s="60"/>
      <c r="D4" s="60"/>
      <c r="E4" s="60"/>
      <c r="F4" s="60"/>
      <c r="G4" s="59"/>
      <c r="H4" s="59"/>
      <c r="I4" s="59"/>
    </row>
    <row r="5" spans="1:9" ht="15" x14ac:dyDescent="0.3">
      <c r="A5" s="352" t="str">
        <f>'ფორმა N1'!A5</f>
        <v>მპგ "მოძრაობა თავისუფალი საქართველოსთვის"</v>
      </c>
      <c r="B5" s="63"/>
      <c r="C5" s="63"/>
      <c r="D5" s="63"/>
      <c r="E5" s="63"/>
      <c r="F5" s="63"/>
      <c r="G5" s="64"/>
      <c r="H5" s="64"/>
      <c r="I5" s="288"/>
    </row>
    <row r="6" spans="1:9" ht="15" x14ac:dyDescent="0.3">
      <c r="A6" s="60"/>
      <c r="B6" s="60"/>
      <c r="C6" s="60"/>
      <c r="D6" s="60"/>
      <c r="E6" s="60"/>
      <c r="F6" s="60"/>
      <c r="G6" s="59"/>
      <c r="H6" s="59"/>
      <c r="I6" s="59"/>
    </row>
    <row r="7" spans="1:9" ht="15" x14ac:dyDescent="0.3">
      <c r="A7" s="128"/>
      <c r="B7" s="128"/>
      <c r="C7" s="203"/>
      <c r="D7" s="128"/>
      <c r="E7" s="128"/>
      <c r="F7" s="128"/>
      <c r="G7" s="61"/>
      <c r="H7" s="61"/>
      <c r="I7" s="59"/>
    </row>
    <row r="8" spans="1:9" ht="45" x14ac:dyDescent="0.2">
      <c r="A8" s="284" t="s">
        <v>64</v>
      </c>
      <c r="B8" s="62" t="s">
        <v>326</v>
      </c>
      <c r="C8" s="72" t="s">
        <v>327</v>
      </c>
      <c r="D8" s="72" t="s">
        <v>227</v>
      </c>
      <c r="E8" s="72" t="s">
        <v>330</v>
      </c>
      <c r="F8" s="72" t="s">
        <v>329</v>
      </c>
      <c r="G8" s="72" t="s">
        <v>371</v>
      </c>
      <c r="H8" s="62" t="s">
        <v>10</v>
      </c>
      <c r="I8" s="62" t="s">
        <v>9</v>
      </c>
    </row>
    <row r="9" spans="1:9" ht="21" customHeight="1" x14ac:dyDescent="0.3">
      <c r="A9" s="587">
        <v>1</v>
      </c>
      <c r="B9" s="399" t="s">
        <v>915</v>
      </c>
      <c r="C9" s="399" t="s">
        <v>518</v>
      </c>
      <c r="D9" s="372" t="s">
        <v>517</v>
      </c>
      <c r="E9" s="543" t="s">
        <v>514</v>
      </c>
      <c r="F9" s="588" t="s">
        <v>948</v>
      </c>
      <c r="G9" s="80">
        <v>3</v>
      </c>
      <c r="H9" s="372">
        <v>45</v>
      </c>
      <c r="I9" s="372">
        <v>45</v>
      </c>
    </row>
    <row r="10" spans="1:9" ht="25.5" customHeight="1" x14ac:dyDescent="0.3">
      <c r="A10" s="587">
        <v>2</v>
      </c>
      <c r="B10" s="399" t="s">
        <v>916</v>
      </c>
      <c r="C10" s="399" t="s">
        <v>515</v>
      </c>
      <c r="D10" s="372" t="s">
        <v>513</v>
      </c>
      <c r="E10" s="543" t="s">
        <v>514</v>
      </c>
      <c r="F10" s="588" t="s">
        <v>949</v>
      </c>
      <c r="G10" s="80">
        <v>3</v>
      </c>
      <c r="H10" s="372">
        <v>45</v>
      </c>
      <c r="I10" s="372">
        <v>45</v>
      </c>
    </row>
    <row r="11" spans="1:9" ht="21" customHeight="1" x14ac:dyDescent="0.3">
      <c r="A11" s="587">
        <v>3</v>
      </c>
      <c r="B11" s="399" t="s">
        <v>915</v>
      </c>
      <c r="C11" s="399" t="s">
        <v>518</v>
      </c>
      <c r="D11" s="372" t="s">
        <v>517</v>
      </c>
      <c r="E11" s="543" t="s">
        <v>514</v>
      </c>
      <c r="F11" s="588" t="s">
        <v>917</v>
      </c>
      <c r="G11" s="80">
        <v>2</v>
      </c>
      <c r="H11" s="372">
        <v>30</v>
      </c>
      <c r="I11" s="372">
        <v>30</v>
      </c>
    </row>
    <row r="12" spans="1:9" ht="21" customHeight="1" x14ac:dyDescent="0.3">
      <c r="A12" s="587">
        <v>4</v>
      </c>
      <c r="B12" s="399" t="s">
        <v>915</v>
      </c>
      <c r="C12" s="399" t="s">
        <v>518</v>
      </c>
      <c r="D12" s="372" t="s">
        <v>517</v>
      </c>
      <c r="E12" s="543" t="s">
        <v>514</v>
      </c>
      <c r="F12" s="588" t="s">
        <v>950</v>
      </c>
      <c r="G12" s="80">
        <v>2</v>
      </c>
      <c r="H12" s="372">
        <v>80</v>
      </c>
      <c r="I12" s="372">
        <v>80</v>
      </c>
    </row>
    <row r="13" spans="1:9" ht="26.25" customHeight="1" x14ac:dyDescent="0.2">
      <c r="A13" s="587">
        <v>5</v>
      </c>
      <c r="B13" s="391" t="s">
        <v>915</v>
      </c>
      <c r="C13" s="391" t="s">
        <v>518</v>
      </c>
      <c r="D13" s="356" t="s">
        <v>517</v>
      </c>
      <c r="E13" s="543" t="s">
        <v>514</v>
      </c>
      <c r="F13" s="356" t="s">
        <v>954</v>
      </c>
      <c r="G13" s="80">
        <v>2</v>
      </c>
      <c r="H13" s="356">
        <v>70</v>
      </c>
      <c r="I13" s="356">
        <v>70</v>
      </c>
    </row>
    <row r="14" spans="1:9" ht="26.25" customHeight="1" x14ac:dyDescent="0.2">
      <c r="A14" s="587">
        <v>6</v>
      </c>
      <c r="B14" s="391" t="s">
        <v>915</v>
      </c>
      <c r="C14" s="391" t="s">
        <v>518</v>
      </c>
      <c r="D14" s="356" t="s">
        <v>952</v>
      </c>
      <c r="E14" s="543" t="s">
        <v>514</v>
      </c>
      <c r="F14" s="356" t="s">
        <v>955</v>
      </c>
      <c r="G14" s="80">
        <v>5</v>
      </c>
      <c r="H14" s="356">
        <v>75</v>
      </c>
      <c r="I14" s="356">
        <v>75</v>
      </c>
    </row>
    <row r="15" spans="1:9" ht="26.25" customHeight="1" x14ac:dyDescent="0.2">
      <c r="A15" s="587">
        <v>7</v>
      </c>
      <c r="B15" s="391" t="s">
        <v>915</v>
      </c>
      <c r="C15" s="391" t="s">
        <v>518</v>
      </c>
      <c r="D15" s="356" t="s">
        <v>953</v>
      </c>
      <c r="E15" s="543" t="s">
        <v>514</v>
      </c>
      <c r="F15" s="356" t="s">
        <v>955</v>
      </c>
      <c r="G15" s="80">
        <v>3</v>
      </c>
      <c r="H15" s="356">
        <v>45</v>
      </c>
      <c r="I15" s="356">
        <v>45</v>
      </c>
    </row>
    <row r="16" spans="1:9" ht="15" x14ac:dyDescent="0.2">
      <c r="A16" s="589"/>
      <c r="B16" s="399"/>
      <c r="C16" s="69"/>
      <c r="D16" s="69"/>
      <c r="E16" s="69"/>
      <c r="F16" s="69"/>
      <c r="G16" s="69"/>
      <c r="H16" s="590"/>
      <c r="I16" s="590"/>
    </row>
    <row r="17" spans="1:9" ht="15" x14ac:dyDescent="0.2">
      <c r="A17" s="589"/>
      <c r="B17" s="399"/>
      <c r="C17" s="69"/>
      <c r="D17" s="69"/>
      <c r="E17" s="69"/>
      <c r="F17" s="69"/>
      <c r="G17" s="69"/>
      <c r="H17" s="590"/>
      <c r="I17" s="590"/>
    </row>
    <row r="18" spans="1:9" ht="15" x14ac:dyDescent="0.2">
      <c r="A18" s="589"/>
      <c r="B18" s="69"/>
      <c r="C18" s="69"/>
      <c r="D18" s="69"/>
      <c r="E18" s="69"/>
      <c r="F18" s="69"/>
      <c r="G18" s="69"/>
      <c r="H18" s="590"/>
      <c r="I18" s="590"/>
    </row>
    <row r="19" spans="1:9" ht="15" x14ac:dyDescent="0.2">
      <c r="A19" s="589"/>
      <c r="B19" s="69"/>
      <c r="C19" s="69"/>
      <c r="D19" s="69"/>
      <c r="E19" s="69"/>
      <c r="F19" s="69"/>
      <c r="G19" s="69"/>
      <c r="H19" s="590"/>
      <c r="I19" s="590"/>
    </row>
    <row r="20" spans="1:9" ht="15" x14ac:dyDescent="0.2">
      <c r="A20" s="589"/>
      <c r="B20" s="69"/>
      <c r="C20" s="69"/>
      <c r="D20" s="69"/>
      <c r="E20" s="69"/>
      <c r="F20" s="69"/>
      <c r="G20" s="69"/>
      <c r="H20" s="590"/>
      <c r="I20" s="590"/>
    </row>
    <row r="21" spans="1:9" ht="15" x14ac:dyDescent="0.2">
      <c r="A21" s="589"/>
      <c r="B21" s="69"/>
      <c r="C21" s="69"/>
      <c r="D21" s="69"/>
      <c r="E21" s="69"/>
      <c r="F21" s="69"/>
      <c r="G21" s="69"/>
      <c r="H21" s="590"/>
      <c r="I21" s="590"/>
    </row>
    <row r="22" spans="1:9" ht="15" x14ac:dyDescent="0.2">
      <c r="A22" s="589"/>
      <c r="B22" s="69"/>
      <c r="C22" s="69"/>
      <c r="D22" s="69"/>
      <c r="E22" s="69"/>
      <c r="F22" s="69"/>
      <c r="G22" s="69"/>
      <c r="H22" s="590"/>
      <c r="I22" s="590"/>
    </row>
    <row r="23" spans="1:9" ht="15" x14ac:dyDescent="0.2">
      <c r="A23" s="589"/>
      <c r="B23" s="69"/>
      <c r="C23" s="69"/>
      <c r="D23" s="69"/>
      <c r="E23" s="69"/>
      <c r="F23" s="69"/>
      <c r="G23" s="69"/>
      <c r="H23" s="590"/>
      <c r="I23" s="590"/>
    </row>
    <row r="24" spans="1:9" ht="15" x14ac:dyDescent="0.2">
      <c r="A24" s="285"/>
      <c r="B24" s="286"/>
      <c r="C24" s="69"/>
      <c r="D24" s="69"/>
      <c r="E24" s="69"/>
      <c r="F24" s="69"/>
      <c r="G24" s="69"/>
      <c r="H24" s="4"/>
      <c r="I24" s="4"/>
    </row>
    <row r="25" spans="1:9" ht="15" x14ac:dyDescent="0.3">
      <c r="A25" s="285"/>
      <c r="B25" s="287"/>
      <c r="C25" s="81"/>
      <c r="D25" s="81"/>
      <c r="E25" s="81"/>
      <c r="F25" s="81"/>
      <c r="G25" s="81" t="s">
        <v>325</v>
      </c>
      <c r="H25" s="68">
        <f>SUM(H9:H24)</f>
        <v>390</v>
      </c>
      <c r="I25" s="68">
        <f>SUM(I9:I24)</f>
        <v>390</v>
      </c>
    </row>
    <row r="26" spans="1:9" ht="15" x14ac:dyDescent="0.3">
      <c r="A26" s="179"/>
      <c r="B26" s="179"/>
      <c r="C26" s="179"/>
      <c r="D26" s="179"/>
      <c r="E26" s="179"/>
      <c r="F26" s="179"/>
      <c r="G26" s="151"/>
      <c r="H26" s="151"/>
      <c r="I26" s="156"/>
    </row>
    <row r="27" spans="1:9" ht="15" x14ac:dyDescent="0.3">
      <c r="A27" s="180" t="s">
        <v>336</v>
      </c>
      <c r="B27" s="179"/>
      <c r="C27" s="179"/>
      <c r="D27" s="179"/>
      <c r="E27" s="179"/>
      <c r="F27" s="179"/>
      <c r="G27" s="151"/>
      <c r="H27" s="151"/>
      <c r="I27" s="156"/>
    </row>
    <row r="28" spans="1:9" ht="15" x14ac:dyDescent="0.3">
      <c r="A28" s="180" t="s">
        <v>339</v>
      </c>
      <c r="B28" s="179"/>
      <c r="C28" s="179"/>
      <c r="D28" s="179"/>
      <c r="E28" s="179"/>
      <c r="F28" s="179"/>
      <c r="G28" s="151"/>
      <c r="H28" s="151"/>
      <c r="I28" s="156"/>
    </row>
    <row r="29" spans="1:9" ht="15" x14ac:dyDescent="0.3">
      <c r="A29" s="180"/>
      <c r="B29" s="151"/>
      <c r="C29" s="151"/>
      <c r="D29" s="151"/>
      <c r="E29" s="151"/>
      <c r="F29" s="151"/>
      <c r="G29" s="151"/>
      <c r="H29" s="151"/>
      <c r="I29" s="156"/>
    </row>
    <row r="30" spans="1:9" ht="15" x14ac:dyDescent="0.3">
      <c r="A30" s="180"/>
      <c r="B30" s="151"/>
      <c r="C30" s="151"/>
      <c r="D30" s="151"/>
      <c r="E30" s="151"/>
      <c r="G30" s="151"/>
      <c r="H30" s="151"/>
      <c r="I30" s="156"/>
    </row>
    <row r="31" spans="1:9" x14ac:dyDescent="0.2">
      <c r="A31" s="177"/>
      <c r="B31" s="177"/>
      <c r="C31" s="177"/>
      <c r="D31" s="177"/>
      <c r="E31" s="177"/>
      <c r="F31" s="177"/>
      <c r="G31" s="177"/>
      <c r="H31" s="177"/>
      <c r="I31" s="156"/>
    </row>
    <row r="32" spans="1:9" ht="15" x14ac:dyDescent="0.3">
      <c r="A32" s="157" t="s">
        <v>107</v>
      </c>
      <c r="B32" s="151"/>
      <c r="C32" s="151"/>
      <c r="D32" s="151"/>
      <c r="E32" s="151"/>
      <c r="F32" s="151"/>
      <c r="G32" s="151"/>
      <c r="H32" s="151"/>
      <c r="I32" s="156"/>
    </row>
    <row r="33" spans="1:9" ht="15" x14ac:dyDescent="0.3">
      <c r="A33" s="151"/>
      <c r="B33" s="151"/>
      <c r="C33" s="151"/>
      <c r="D33" s="151"/>
      <c r="E33" s="151"/>
      <c r="F33" s="151"/>
      <c r="G33" s="151"/>
      <c r="H33" s="151"/>
      <c r="I33" s="156"/>
    </row>
    <row r="34" spans="1:9" ht="15" x14ac:dyDescent="0.3">
      <c r="A34" s="151"/>
      <c r="B34" s="151"/>
      <c r="C34" s="151"/>
      <c r="D34" s="151"/>
      <c r="E34" s="151"/>
      <c r="F34" s="151"/>
      <c r="G34" s="151"/>
      <c r="H34" s="158"/>
      <c r="I34" s="156"/>
    </row>
    <row r="35" spans="1:9" ht="15" x14ac:dyDescent="0.3">
      <c r="A35" s="157"/>
      <c r="B35" s="157" t="s">
        <v>266</v>
      </c>
      <c r="C35" s="157"/>
      <c r="D35" s="157"/>
      <c r="E35" s="157"/>
      <c r="F35" s="157"/>
      <c r="G35" s="151"/>
      <c r="H35" s="158"/>
      <c r="I35" s="156"/>
    </row>
    <row r="36" spans="1:9" ht="15" x14ac:dyDescent="0.3">
      <c r="A36" s="151"/>
      <c r="B36" s="151" t="s">
        <v>265</v>
      </c>
      <c r="C36" s="151"/>
      <c r="D36" s="151"/>
      <c r="E36" s="151"/>
      <c r="F36" s="151"/>
      <c r="G36" s="151"/>
      <c r="H36" s="158"/>
      <c r="I36" s="156"/>
    </row>
    <row r="37" spans="1:9" x14ac:dyDescent="0.2">
      <c r="A37" s="159"/>
      <c r="B37" s="159" t="s">
        <v>139</v>
      </c>
      <c r="C37" s="159"/>
      <c r="D37" s="159"/>
      <c r="E37" s="159"/>
      <c r="F37" s="159"/>
      <c r="G37" s="152"/>
      <c r="H37" s="152"/>
      <c r="I37" s="152"/>
    </row>
  </sheetData>
  <mergeCells count="2">
    <mergeCell ref="G1:H1"/>
    <mergeCell ref="G2:H2"/>
  </mergeCells>
  <printOptions gridLines="1"/>
  <pageMargins left="0.25" right="0.25" top="0.75" bottom="0.75" header="0.3" footer="0.3"/>
  <pageSetup scale="6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52" customWidth="1"/>
    <col min="2" max="2" width="13.140625" style="152" customWidth="1"/>
    <col min="3" max="3" width="15.140625" style="152" customWidth="1"/>
    <col min="4" max="4" width="18" style="152" customWidth="1"/>
    <col min="5" max="5" width="20.5703125" style="152" customWidth="1"/>
    <col min="6" max="6" width="21.28515625" style="152" customWidth="1"/>
    <col min="7" max="7" width="15.140625" style="152" customWidth="1"/>
    <col min="8" max="8" width="15.5703125" style="152" customWidth="1"/>
    <col min="9" max="9" width="13.42578125" style="152" customWidth="1"/>
    <col min="10" max="10" width="0" style="152" hidden="1" customWidth="1"/>
    <col min="11" max="16384" width="9.140625" style="152"/>
  </cols>
  <sheetData>
    <row r="1" spans="1:10" ht="15" x14ac:dyDescent="0.3">
      <c r="A1" s="57" t="s">
        <v>428</v>
      </c>
      <c r="B1" s="57"/>
      <c r="C1" s="60"/>
      <c r="D1" s="60"/>
      <c r="E1" s="60"/>
      <c r="F1" s="60"/>
      <c r="G1" s="646" t="s">
        <v>109</v>
      </c>
      <c r="H1" s="646"/>
    </row>
    <row r="2" spans="1:10" ht="15" x14ac:dyDescent="0.3">
      <c r="A2" s="59" t="s">
        <v>140</v>
      </c>
      <c r="B2" s="57"/>
      <c r="C2" s="60"/>
      <c r="D2" s="60"/>
      <c r="E2" s="60"/>
      <c r="F2" s="60"/>
      <c r="G2" s="643" t="str">
        <f>'ფორმა N1'!L2</f>
        <v>01/01/2019-31/12/2019</v>
      </c>
      <c r="H2" s="643"/>
    </row>
    <row r="3" spans="1:10" ht="15" x14ac:dyDescent="0.3">
      <c r="A3" s="59"/>
      <c r="B3" s="59"/>
      <c r="C3" s="59"/>
      <c r="D3" s="59"/>
      <c r="E3" s="59"/>
      <c r="F3" s="59"/>
      <c r="G3" s="170"/>
      <c r="H3" s="170"/>
    </row>
    <row r="4" spans="1:10" ht="15" x14ac:dyDescent="0.3">
      <c r="A4" s="60" t="str">
        <f>'ფორმა N2'!A4</f>
        <v>ანგარიშვალდებული პირის დასახელება:</v>
      </c>
      <c r="B4" s="60"/>
      <c r="C4" s="60"/>
      <c r="D4" s="60"/>
      <c r="E4" s="60"/>
      <c r="F4" s="60"/>
      <c r="G4" s="59"/>
      <c r="H4" s="59"/>
    </row>
    <row r="5" spans="1:10" ht="15" x14ac:dyDescent="0.3">
      <c r="A5" s="352" t="str">
        <f>'ფორმა N1'!A5</f>
        <v>მპგ "მოძრაობა თავისუფალი საქართველოსთვის"</v>
      </c>
      <c r="B5" s="63"/>
      <c r="C5" s="63"/>
      <c r="D5" s="63"/>
      <c r="E5" s="63"/>
      <c r="F5" s="63"/>
      <c r="G5" s="64"/>
      <c r="H5" s="64"/>
    </row>
    <row r="6" spans="1:10" ht="15" x14ac:dyDescent="0.3">
      <c r="A6" s="60"/>
      <c r="B6" s="60"/>
      <c r="C6" s="60"/>
      <c r="D6" s="60"/>
      <c r="E6" s="60"/>
      <c r="F6" s="60"/>
      <c r="G6" s="59"/>
      <c r="H6" s="59"/>
    </row>
    <row r="7" spans="1:10" ht="15" x14ac:dyDescent="0.2">
      <c r="A7" s="169"/>
      <c r="B7" s="169"/>
      <c r="C7" s="169"/>
      <c r="D7" s="173"/>
      <c r="E7" s="169"/>
      <c r="F7" s="169"/>
      <c r="G7" s="61"/>
      <c r="H7" s="61"/>
    </row>
    <row r="8" spans="1:10" ht="30" x14ac:dyDescent="0.2">
      <c r="A8" s="72" t="s">
        <v>64</v>
      </c>
      <c r="B8" s="72" t="s">
        <v>326</v>
      </c>
      <c r="C8" s="72" t="s">
        <v>327</v>
      </c>
      <c r="D8" s="72" t="s">
        <v>227</v>
      </c>
      <c r="E8" s="72" t="s">
        <v>335</v>
      </c>
      <c r="F8" s="72" t="s">
        <v>328</v>
      </c>
      <c r="G8" s="62" t="s">
        <v>10</v>
      </c>
      <c r="H8" s="62" t="s">
        <v>9</v>
      </c>
      <c r="J8" s="181" t="s">
        <v>334</v>
      </c>
    </row>
    <row r="9" spans="1:10" ht="15" x14ac:dyDescent="0.2">
      <c r="A9" s="80"/>
      <c r="B9" s="80"/>
      <c r="C9" s="80"/>
      <c r="D9" s="80"/>
      <c r="E9" s="80"/>
      <c r="F9" s="80"/>
      <c r="G9" s="4"/>
      <c r="H9" s="4"/>
      <c r="J9" s="181" t="s">
        <v>0</v>
      </c>
    </row>
    <row r="10" spans="1:10" ht="15" x14ac:dyDescent="0.2">
      <c r="A10" s="80"/>
      <c r="B10" s="80"/>
      <c r="C10" s="80"/>
      <c r="D10" s="80"/>
      <c r="E10" s="80"/>
      <c r="F10" s="80"/>
      <c r="G10" s="4"/>
      <c r="H10" s="4"/>
    </row>
    <row r="11" spans="1:10" ht="15" x14ac:dyDescent="0.2">
      <c r="A11" s="69"/>
      <c r="B11" s="69"/>
      <c r="C11" s="69"/>
      <c r="D11" s="69"/>
      <c r="E11" s="69"/>
      <c r="F11" s="69"/>
      <c r="G11" s="4"/>
      <c r="H11" s="4"/>
    </row>
    <row r="12" spans="1:10" ht="15" x14ac:dyDescent="0.2">
      <c r="A12" s="69"/>
      <c r="B12" s="69"/>
      <c r="C12" s="69"/>
      <c r="D12" s="69"/>
      <c r="E12" s="69"/>
      <c r="F12" s="69"/>
      <c r="G12" s="4"/>
      <c r="H12" s="4"/>
    </row>
    <row r="13" spans="1:10" ht="15" x14ac:dyDescent="0.2">
      <c r="A13" s="69"/>
      <c r="B13" s="69"/>
      <c r="C13" s="69"/>
      <c r="D13" s="69"/>
      <c r="E13" s="69"/>
      <c r="F13" s="69"/>
      <c r="G13" s="4"/>
      <c r="H13" s="4"/>
    </row>
    <row r="14" spans="1:10" ht="15" x14ac:dyDescent="0.2">
      <c r="A14" s="69"/>
      <c r="B14" s="69"/>
      <c r="C14" s="69"/>
      <c r="D14" s="69"/>
      <c r="E14" s="69"/>
      <c r="F14" s="69"/>
      <c r="G14" s="4"/>
      <c r="H14" s="4"/>
    </row>
    <row r="15" spans="1:10" ht="15" x14ac:dyDescent="0.2">
      <c r="A15" s="69"/>
      <c r="B15" s="69"/>
      <c r="C15" s="69"/>
      <c r="D15" s="69"/>
      <c r="E15" s="69"/>
      <c r="F15" s="69"/>
      <c r="G15" s="4"/>
      <c r="H15" s="4"/>
    </row>
    <row r="16" spans="1:10" ht="15" x14ac:dyDescent="0.2">
      <c r="A16" s="69"/>
      <c r="B16" s="69"/>
      <c r="C16" s="69"/>
      <c r="D16" s="69"/>
      <c r="E16" s="69"/>
      <c r="F16" s="69"/>
      <c r="G16" s="4"/>
      <c r="H16" s="4"/>
    </row>
    <row r="17" spans="1:8" ht="15" x14ac:dyDescent="0.2">
      <c r="A17" s="69"/>
      <c r="B17" s="69"/>
      <c r="C17" s="69"/>
      <c r="D17" s="69"/>
      <c r="E17" s="69"/>
      <c r="F17" s="69"/>
      <c r="G17" s="4"/>
      <c r="H17" s="4"/>
    </row>
    <row r="18" spans="1:8" ht="15" x14ac:dyDescent="0.2">
      <c r="A18" s="69"/>
      <c r="B18" s="69"/>
      <c r="C18" s="69"/>
      <c r="D18" s="69"/>
      <c r="E18" s="69"/>
      <c r="F18" s="69"/>
      <c r="G18" s="4"/>
      <c r="H18" s="4"/>
    </row>
    <row r="19" spans="1:8" ht="15" x14ac:dyDescent="0.2">
      <c r="A19" s="69"/>
      <c r="B19" s="69"/>
      <c r="C19" s="69"/>
      <c r="D19" s="69"/>
      <c r="E19" s="69"/>
      <c r="F19" s="69"/>
      <c r="G19" s="4"/>
      <c r="H19" s="4"/>
    </row>
    <row r="20" spans="1:8" ht="15" x14ac:dyDescent="0.2">
      <c r="A20" s="69"/>
      <c r="B20" s="69"/>
      <c r="C20" s="69"/>
      <c r="D20" s="69"/>
      <c r="E20" s="69"/>
      <c r="F20" s="69"/>
      <c r="G20" s="4"/>
      <c r="H20" s="4"/>
    </row>
    <row r="21" spans="1:8" ht="15" x14ac:dyDescent="0.2">
      <c r="A21" s="69"/>
      <c r="B21" s="69"/>
      <c r="C21" s="69"/>
      <c r="D21" s="69"/>
      <c r="E21" s="69"/>
      <c r="F21" s="69"/>
      <c r="G21" s="4"/>
      <c r="H21" s="4"/>
    </row>
    <row r="22" spans="1:8" ht="15" x14ac:dyDescent="0.2">
      <c r="A22" s="69"/>
      <c r="B22" s="69"/>
      <c r="C22" s="69"/>
      <c r="D22" s="69"/>
      <c r="E22" s="69"/>
      <c r="F22" s="69"/>
      <c r="G22" s="4"/>
      <c r="H22" s="4"/>
    </row>
    <row r="23" spans="1:8" ht="15" x14ac:dyDescent="0.2">
      <c r="A23" s="69"/>
      <c r="B23" s="69"/>
      <c r="C23" s="69"/>
      <c r="D23" s="69"/>
      <c r="E23" s="69"/>
      <c r="F23" s="69"/>
      <c r="G23" s="4"/>
      <c r="H23" s="4"/>
    </row>
    <row r="24" spans="1:8" ht="15" x14ac:dyDescent="0.2">
      <c r="A24" s="69"/>
      <c r="B24" s="69"/>
      <c r="C24" s="69"/>
      <c r="D24" s="69"/>
      <c r="E24" s="69"/>
      <c r="F24" s="69"/>
      <c r="G24" s="4"/>
      <c r="H24" s="4"/>
    </row>
    <row r="25" spans="1:8" ht="15" x14ac:dyDescent="0.2">
      <c r="A25" s="69"/>
      <c r="B25" s="69"/>
      <c r="C25" s="69"/>
      <c r="D25" s="69"/>
      <c r="E25" s="69"/>
      <c r="F25" s="69"/>
      <c r="G25" s="4"/>
      <c r="H25" s="4"/>
    </row>
    <row r="26" spans="1:8" ht="15" x14ac:dyDescent="0.2">
      <c r="A26" s="69"/>
      <c r="B26" s="69"/>
      <c r="C26" s="69"/>
      <c r="D26" s="69"/>
      <c r="E26" s="69"/>
      <c r="F26" s="69"/>
      <c r="G26" s="4"/>
      <c r="H26" s="4"/>
    </row>
    <row r="27" spans="1:8" ht="15" x14ac:dyDescent="0.2">
      <c r="A27" s="69"/>
      <c r="B27" s="69"/>
      <c r="C27" s="69"/>
      <c r="D27" s="69"/>
      <c r="E27" s="69"/>
      <c r="F27" s="69"/>
      <c r="G27" s="4"/>
      <c r="H27" s="4"/>
    </row>
    <row r="28" spans="1:8" ht="15" x14ac:dyDescent="0.2">
      <c r="A28" s="69"/>
      <c r="B28" s="69"/>
      <c r="C28" s="69"/>
      <c r="D28" s="69"/>
      <c r="E28" s="69"/>
      <c r="F28" s="69"/>
      <c r="G28" s="4"/>
      <c r="H28" s="4"/>
    </row>
    <row r="29" spans="1:8" ht="15" x14ac:dyDescent="0.2">
      <c r="A29" s="69"/>
      <c r="B29" s="69"/>
      <c r="C29" s="69"/>
      <c r="D29" s="69"/>
      <c r="E29" s="69"/>
      <c r="F29" s="69"/>
      <c r="G29" s="4"/>
      <c r="H29" s="4"/>
    </row>
    <row r="30" spans="1:8" ht="15" x14ac:dyDescent="0.2">
      <c r="A30" s="69"/>
      <c r="B30" s="69"/>
      <c r="C30" s="69"/>
      <c r="D30" s="69"/>
      <c r="E30" s="69"/>
      <c r="F30" s="69"/>
      <c r="G30" s="4"/>
      <c r="H30" s="4"/>
    </row>
    <row r="31" spans="1:8" ht="15" x14ac:dyDescent="0.2">
      <c r="A31" s="69"/>
      <c r="B31" s="69"/>
      <c r="C31" s="69"/>
      <c r="D31" s="69"/>
      <c r="E31" s="69"/>
      <c r="F31" s="69"/>
      <c r="G31" s="4"/>
      <c r="H31" s="4"/>
    </row>
    <row r="32" spans="1:8" ht="15" x14ac:dyDescent="0.2">
      <c r="A32" s="69"/>
      <c r="B32" s="69"/>
      <c r="C32" s="69"/>
      <c r="D32" s="69"/>
      <c r="E32" s="69"/>
      <c r="F32" s="69"/>
      <c r="G32" s="4"/>
      <c r="H32" s="4"/>
    </row>
    <row r="33" spans="1:9" ht="15" x14ac:dyDescent="0.2">
      <c r="A33" s="69"/>
      <c r="B33" s="69"/>
      <c r="C33" s="69"/>
      <c r="D33" s="69"/>
      <c r="E33" s="69"/>
      <c r="F33" s="69"/>
      <c r="G33" s="4"/>
      <c r="H33" s="4"/>
    </row>
    <row r="34" spans="1:9" ht="15" x14ac:dyDescent="0.3">
      <c r="A34" s="69"/>
      <c r="B34" s="81"/>
      <c r="C34" s="81"/>
      <c r="D34" s="81"/>
      <c r="E34" s="81"/>
      <c r="F34" s="81" t="s">
        <v>333</v>
      </c>
      <c r="G34" s="68">
        <f>SUM(G9:G33)</f>
        <v>0</v>
      </c>
      <c r="H34" s="68">
        <f>SUM(H9:H33)</f>
        <v>0</v>
      </c>
    </row>
    <row r="35" spans="1:9" ht="15" x14ac:dyDescent="0.3">
      <c r="A35" s="179"/>
      <c r="B35" s="179"/>
      <c r="C35" s="179"/>
      <c r="D35" s="179"/>
      <c r="E35" s="179"/>
      <c r="F35" s="179"/>
      <c r="G35" s="179"/>
      <c r="H35" s="151"/>
      <c r="I35" s="151"/>
    </row>
    <row r="36" spans="1:9" ht="15" x14ac:dyDescent="0.3">
      <c r="A36" s="180" t="s">
        <v>381</v>
      </c>
      <c r="B36" s="180"/>
      <c r="C36" s="179"/>
      <c r="D36" s="179"/>
      <c r="E36" s="179"/>
      <c r="F36" s="179"/>
      <c r="G36" s="179"/>
      <c r="H36" s="151"/>
      <c r="I36" s="151"/>
    </row>
    <row r="37" spans="1:9" ht="15" x14ac:dyDescent="0.3">
      <c r="A37" s="180" t="s">
        <v>332</v>
      </c>
      <c r="B37" s="180"/>
      <c r="C37" s="179"/>
      <c r="D37" s="179"/>
      <c r="E37" s="179"/>
      <c r="F37" s="179"/>
      <c r="G37" s="179"/>
      <c r="H37" s="151"/>
      <c r="I37" s="151"/>
    </row>
    <row r="38" spans="1:9" ht="15" x14ac:dyDescent="0.3">
      <c r="A38" s="180"/>
      <c r="B38" s="180"/>
      <c r="C38" s="151"/>
      <c r="D38" s="151"/>
      <c r="E38" s="151"/>
      <c r="F38" s="151"/>
      <c r="G38" s="151"/>
      <c r="H38" s="151"/>
      <c r="I38" s="151"/>
    </row>
    <row r="39" spans="1:9" ht="15" x14ac:dyDescent="0.3">
      <c r="A39" s="180"/>
      <c r="B39" s="180"/>
      <c r="C39" s="151"/>
      <c r="D39" s="151"/>
      <c r="E39" s="151"/>
      <c r="F39" s="151"/>
      <c r="G39" s="151"/>
      <c r="H39" s="151"/>
      <c r="I39" s="151"/>
    </row>
    <row r="40" spans="1:9" x14ac:dyDescent="0.2">
      <c r="A40" s="177"/>
      <c r="B40" s="177"/>
      <c r="C40" s="177"/>
      <c r="D40" s="177"/>
      <c r="E40" s="177"/>
      <c r="F40" s="177"/>
      <c r="G40" s="177"/>
      <c r="H40" s="177"/>
      <c r="I40" s="177"/>
    </row>
    <row r="41" spans="1:9" ht="15" x14ac:dyDescent="0.3">
      <c r="A41" s="157" t="s">
        <v>107</v>
      </c>
      <c r="B41" s="157"/>
      <c r="C41" s="151"/>
      <c r="D41" s="151"/>
      <c r="E41" s="151"/>
      <c r="F41" s="151"/>
      <c r="G41" s="151"/>
      <c r="H41" s="151"/>
      <c r="I41" s="151"/>
    </row>
    <row r="42" spans="1:9" ht="15" x14ac:dyDescent="0.3">
      <c r="A42" s="151"/>
      <c r="B42" s="151"/>
      <c r="C42" s="151"/>
      <c r="D42" s="151"/>
      <c r="E42" s="151"/>
      <c r="F42" s="151"/>
      <c r="G42" s="151"/>
      <c r="H42" s="151"/>
      <c r="I42" s="151"/>
    </row>
    <row r="43" spans="1:9" ht="15" x14ac:dyDescent="0.3">
      <c r="A43" s="151"/>
      <c r="B43" s="151"/>
      <c r="C43" s="151"/>
      <c r="D43" s="151"/>
      <c r="E43" s="151"/>
      <c r="F43" s="151"/>
      <c r="G43" s="151"/>
      <c r="H43" s="151"/>
      <c r="I43" s="158"/>
    </row>
    <row r="44" spans="1:9" ht="15" x14ac:dyDescent="0.3">
      <c r="A44" s="157"/>
      <c r="B44" s="157"/>
      <c r="C44" s="157" t="s">
        <v>400</v>
      </c>
      <c r="D44" s="157"/>
      <c r="E44" s="179"/>
      <c r="F44" s="157"/>
      <c r="G44" s="157"/>
      <c r="H44" s="151"/>
      <c r="I44" s="158"/>
    </row>
    <row r="45" spans="1:9" ht="15" x14ac:dyDescent="0.3">
      <c r="A45" s="151"/>
      <c r="B45" s="151"/>
      <c r="C45" s="151" t="s">
        <v>265</v>
      </c>
      <c r="D45" s="151"/>
      <c r="E45" s="151"/>
      <c r="F45" s="151"/>
      <c r="G45" s="151"/>
      <c r="H45" s="151"/>
      <c r="I45" s="158"/>
    </row>
    <row r="46" spans="1:9" x14ac:dyDescent="0.2">
      <c r="A46" s="159"/>
      <c r="B46" s="159"/>
      <c r="C46" s="159" t="s">
        <v>139</v>
      </c>
      <c r="D46" s="159"/>
      <c r="E46" s="159"/>
      <c r="F46" s="159"/>
      <c r="G46" s="15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 x14ac:dyDescent="0.2"/>
  <cols>
    <col min="1" max="1" width="5.42578125" style="152" customWidth="1"/>
    <col min="2" max="2" width="19.140625" style="152" bestFit="1" customWidth="1"/>
    <col min="3" max="3" width="27.5703125" style="152" customWidth="1"/>
    <col min="4" max="4" width="19.28515625" style="152" customWidth="1"/>
    <col min="5" max="5" width="16.85546875" style="152" customWidth="1"/>
    <col min="6" max="6" width="13.140625" style="152" customWidth="1"/>
    <col min="7" max="7" width="17" style="152" customWidth="1"/>
    <col min="8" max="8" width="13.7109375" style="152" customWidth="1"/>
    <col min="9" max="9" width="19.42578125" style="152" bestFit="1" customWidth="1"/>
    <col min="10" max="10" width="18.5703125" style="152" bestFit="1" customWidth="1"/>
    <col min="11" max="11" width="16.7109375" style="152" customWidth="1"/>
    <col min="12" max="12" width="17.7109375" style="152" customWidth="1"/>
    <col min="13" max="13" width="12.85546875" style="152" customWidth="1"/>
    <col min="14" max="16384" width="9.140625" style="152"/>
  </cols>
  <sheetData>
    <row r="2" spans="1:13" ht="15" x14ac:dyDescent="0.3">
      <c r="A2" s="654" t="s">
        <v>474</v>
      </c>
      <c r="B2" s="654"/>
      <c r="C2" s="654"/>
      <c r="D2" s="654"/>
      <c r="E2" s="654"/>
      <c r="F2" s="291"/>
      <c r="G2" s="60"/>
      <c r="H2" s="60"/>
      <c r="I2" s="60"/>
      <c r="J2" s="60"/>
      <c r="K2" s="292"/>
      <c r="L2" s="293"/>
      <c r="M2" s="293" t="s">
        <v>109</v>
      </c>
    </row>
    <row r="3" spans="1:13" ht="15" x14ac:dyDescent="0.3">
      <c r="A3" s="59" t="s">
        <v>140</v>
      </c>
      <c r="B3" s="59"/>
      <c r="C3" s="57"/>
      <c r="D3" s="60"/>
      <c r="E3" s="60"/>
      <c r="F3" s="60"/>
      <c r="G3" s="60"/>
      <c r="H3" s="60"/>
      <c r="I3" s="60"/>
      <c r="J3" s="60"/>
      <c r="K3" s="292"/>
      <c r="L3" s="643" t="str">
        <f>'ფორმა N1'!L2</f>
        <v>01/01/2019-31/12/2019</v>
      </c>
      <c r="M3" s="643"/>
    </row>
    <row r="4" spans="1:13" ht="15" x14ac:dyDescent="0.3">
      <c r="A4" s="59"/>
      <c r="B4" s="59"/>
      <c r="C4" s="59"/>
      <c r="D4" s="57"/>
      <c r="E4" s="57"/>
      <c r="F4" s="57"/>
      <c r="G4" s="57"/>
      <c r="H4" s="57"/>
      <c r="I4" s="57"/>
      <c r="J4" s="57"/>
      <c r="K4" s="292"/>
      <c r="L4" s="292"/>
      <c r="M4" s="292"/>
    </row>
    <row r="5" spans="1:13" ht="15" x14ac:dyDescent="0.3">
      <c r="A5" s="60" t="s">
        <v>269</v>
      </c>
      <c r="B5" s="60"/>
      <c r="C5" s="60"/>
      <c r="D5" s="60"/>
      <c r="E5" s="60"/>
      <c r="F5" s="60"/>
      <c r="G5" s="60"/>
      <c r="H5" s="60"/>
      <c r="I5" s="60"/>
      <c r="J5" s="60"/>
      <c r="K5" s="59"/>
      <c r="L5" s="59"/>
      <c r="M5" s="59"/>
    </row>
    <row r="6" spans="1:13" ht="15" x14ac:dyDescent="0.3">
      <c r="A6" s="352" t="str">
        <f>'ფორმა N1'!A5</f>
        <v>მპგ "მოძრაობა თავისუფალი საქართველოსთვის"</v>
      </c>
      <c r="B6" s="63"/>
      <c r="C6" s="63"/>
      <c r="D6" s="63"/>
      <c r="E6" s="63"/>
      <c r="F6" s="63"/>
      <c r="G6" s="63"/>
      <c r="H6" s="63"/>
      <c r="I6" s="63"/>
      <c r="J6" s="63"/>
      <c r="K6" s="64"/>
      <c r="L6" s="64"/>
    </row>
    <row r="7" spans="1:13" ht="15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59"/>
      <c r="L7" s="59"/>
      <c r="M7" s="59"/>
    </row>
    <row r="8" spans="1:13" ht="15" x14ac:dyDescent="0.2">
      <c r="A8" s="289"/>
      <c r="B8" s="302"/>
      <c r="C8" s="289"/>
      <c r="D8" s="289"/>
      <c r="E8" s="289"/>
      <c r="F8" s="289"/>
      <c r="G8" s="289"/>
      <c r="H8" s="289"/>
      <c r="I8" s="289"/>
      <c r="J8" s="289"/>
      <c r="K8" s="61"/>
      <c r="L8" s="61"/>
      <c r="M8" s="61"/>
    </row>
    <row r="9" spans="1:13" ht="45" x14ac:dyDescent="0.2">
      <c r="A9" s="72" t="s">
        <v>64</v>
      </c>
      <c r="B9" s="72" t="s">
        <v>480</v>
      </c>
      <c r="C9" s="72" t="s">
        <v>445</v>
      </c>
      <c r="D9" s="72" t="s">
        <v>446</v>
      </c>
      <c r="E9" s="72" t="s">
        <v>447</v>
      </c>
      <c r="F9" s="72" t="s">
        <v>448</v>
      </c>
      <c r="G9" s="72" t="s">
        <v>449</v>
      </c>
      <c r="H9" s="72" t="s">
        <v>450</v>
      </c>
      <c r="I9" s="72" t="s">
        <v>451</v>
      </c>
      <c r="J9" s="72" t="s">
        <v>452</v>
      </c>
      <c r="K9" s="72" t="s">
        <v>453</v>
      </c>
      <c r="L9" s="72" t="s">
        <v>454</v>
      </c>
      <c r="M9" s="72" t="s">
        <v>311</v>
      </c>
    </row>
    <row r="10" spans="1:13" ht="15" x14ac:dyDescent="0.2">
      <c r="A10" s="80">
        <v>1</v>
      </c>
      <c r="B10" s="309"/>
      <c r="C10" s="277"/>
      <c r="D10" s="80"/>
      <c r="E10" s="80"/>
      <c r="F10" s="80"/>
      <c r="G10" s="80"/>
      <c r="H10" s="80"/>
      <c r="I10" s="80"/>
      <c r="J10" s="80"/>
      <c r="K10" s="4"/>
      <c r="L10" s="4"/>
      <c r="M10" s="80"/>
    </row>
    <row r="11" spans="1:13" ht="15" x14ac:dyDescent="0.2">
      <c r="A11" s="80">
        <v>2</v>
      </c>
      <c r="B11" s="309"/>
      <c r="C11" s="277"/>
      <c r="D11" s="80"/>
      <c r="E11" s="80"/>
      <c r="F11" s="80"/>
      <c r="G11" s="80"/>
      <c r="H11" s="80"/>
      <c r="I11" s="80"/>
      <c r="J11" s="80"/>
      <c r="K11" s="4"/>
      <c r="L11" s="4"/>
      <c r="M11" s="80"/>
    </row>
    <row r="12" spans="1:13" ht="15" x14ac:dyDescent="0.2">
      <c r="A12" s="80">
        <v>3</v>
      </c>
      <c r="B12" s="309"/>
      <c r="C12" s="277"/>
      <c r="D12" s="69"/>
      <c r="E12" s="69"/>
      <c r="F12" s="69"/>
      <c r="G12" s="69"/>
      <c r="H12" s="69"/>
      <c r="I12" s="69"/>
      <c r="J12" s="69"/>
      <c r="K12" s="4"/>
      <c r="L12" s="4"/>
      <c r="M12" s="69"/>
    </row>
    <row r="13" spans="1:13" ht="15" x14ac:dyDescent="0.2">
      <c r="A13" s="80">
        <v>4</v>
      </c>
      <c r="B13" s="309"/>
      <c r="C13" s="277"/>
      <c r="D13" s="69"/>
      <c r="E13" s="69"/>
      <c r="F13" s="69"/>
      <c r="G13" s="69"/>
      <c r="H13" s="69"/>
      <c r="I13" s="69"/>
      <c r="J13" s="69"/>
      <c r="K13" s="4"/>
      <c r="L13" s="4"/>
      <c r="M13" s="69"/>
    </row>
    <row r="14" spans="1:13" ht="15" x14ac:dyDescent="0.2">
      <c r="A14" s="80">
        <v>5</v>
      </c>
      <c r="B14" s="309"/>
      <c r="C14" s="277"/>
      <c r="D14" s="69"/>
      <c r="E14" s="69"/>
      <c r="F14" s="69"/>
      <c r="G14" s="69"/>
      <c r="H14" s="69"/>
      <c r="I14" s="69"/>
      <c r="J14" s="69"/>
      <c r="K14" s="4"/>
      <c r="L14" s="4"/>
      <c r="M14" s="69"/>
    </row>
    <row r="15" spans="1:13" ht="15" x14ac:dyDescent="0.2">
      <c r="A15" s="80">
        <v>6</v>
      </c>
      <c r="B15" s="309"/>
      <c r="C15" s="277"/>
      <c r="D15" s="69"/>
      <c r="E15" s="69"/>
      <c r="F15" s="69"/>
      <c r="G15" s="69"/>
      <c r="H15" s="69"/>
      <c r="I15" s="69"/>
      <c r="J15" s="69"/>
      <c r="K15" s="4"/>
      <c r="L15" s="4"/>
      <c r="M15" s="69"/>
    </row>
    <row r="16" spans="1:13" ht="15" x14ac:dyDescent="0.2">
      <c r="A16" s="80">
        <v>7</v>
      </c>
      <c r="B16" s="309"/>
      <c r="C16" s="277"/>
      <c r="D16" s="69"/>
      <c r="E16" s="69"/>
      <c r="F16" s="69"/>
      <c r="G16" s="69"/>
      <c r="H16" s="69"/>
      <c r="I16" s="69"/>
      <c r="J16" s="69"/>
      <c r="K16" s="4"/>
      <c r="L16" s="4"/>
      <c r="M16" s="69"/>
    </row>
    <row r="17" spans="1:13" ht="15" x14ac:dyDescent="0.2">
      <c r="A17" s="80">
        <v>8</v>
      </c>
      <c r="B17" s="309"/>
      <c r="C17" s="277"/>
      <c r="D17" s="69"/>
      <c r="E17" s="69"/>
      <c r="F17" s="69"/>
      <c r="G17" s="69"/>
      <c r="H17" s="69"/>
      <c r="I17" s="69"/>
      <c r="J17" s="69"/>
      <c r="K17" s="4"/>
      <c r="L17" s="4"/>
      <c r="M17" s="69"/>
    </row>
    <row r="18" spans="1:13" ht="15" x14ac:dyDescent="0.2">
      <c r="A18" s="80">
        <v>9</v>
      </c>
      <c r="B18" s="309"/>
      <c r="C18" s="277"/>
      <c r="D18" s="69"/>
      <c r="E18" s="69"/>
      <c r="F18" s="69"/>
      <c r="G18" s="69"/>
      <c r="H18" s="69"/>
      <c r="I18" s="69"/>
      <c r="J18" s="69"/>
      <c r="K18" s="4"/>
      <c r="L18" s="4"/>
      <c r="M18" s="69"/>
    </row>
    <row r="19" spans="1:13" ht="15" x14ac:dyDescent="0.2">
      <c r="A19" s="80">
        <v>10</v>
      </c>
      <c r="B19" s="309"/>
      <c r="C19" s="277"/>
      <c r="D19" s="69"/>
      <c r="E19" s="69"/>
      <c r="F19" s="69"/>
      <c r="G19" s="69"/>
      <c r="H19" s="69"/>
      <c r="I19" s="69"/>
      <c r="J19" s="69"/>
      <c r="K19" s="4"/>
      <c r="L19" s="4"/>
      <c r="M19" s="69"/>
    </row>
    <row r="20" spans="1:13" ht="15" x14ac:dyDescent="0.2">
      <c r="A20" s="80">
        <v>11</v>
      </c>
      <c r="B20" s="309"/>
      <c r="C20" s="277"/>
      <c r="D20" s="69"/>
      <c r="E20" s="69"/>
      <c r="F20" s="69"/>
      <c r="G20" s="69"/>
      <c r="H20" s="69"/>
      <c r="I20" s="69"/>
      <c r="J20" s="69"/>
      <c r="K20" s="4"/>
      <c r="L20" s="4"/>
      <c r="M20" s="69"/>
    </row>
    <row r="21" spans="1:13" ht="15" x14ac:dyDescent="0.2">
      <c r="A21" s="80">
        <v>12</v>
      </c>
      <c r="B21" s="309"/>
      <c r="C21" s="277"/>
      <c r="D21" s="69"/>
      <c r="E21" s="69"/>
      <c r="F21" s="69"/>
      <c r="G21" s="69"/>
      <c r="H21" s="69"/>
      <c r="I21" s="69"/>
      <c r="J21" s="69"/>
      <c r="K21" s="4"/>
      <c r="L21" s="4"/>
      <c r="M21" s="69"/>
    </row>
    <row r="22" spans="1:13" ht="15" x14ac:dyDescent="0.2">
      <c r="A22" s="80">
        <v>13</v>
      </c>
      <c r="B22" s="309"/>
      <c r="C22" s="277"/>
      <c r="D22" s="69"/>
      <c r="E22" s="69"/>
      <c r="F22" s="69"/>
      <c r="G22" s="69"/>
      <c r="H22" s="69"/>
      <c r="I22" s="69"/>
      <c r="J22" s="69"/>
      <c r="K22" s="4"/>
      <c r="L22" s="4"/>
      <c r="M22" s="69"/>
    </row>
    <row r="23" spans="1:13" ht="15" x14ac:dyDescent="0.2">
      <c r="A23" s="80">
        <v>14</v>
      </c>
      <c r="B23" s="309"/>
      <c r="C23" s="277"/>
      <c r="D23" s="69"/>
      <c r="E23" s="69"/>
      <c r="F23" s="69"/>
      <c r="G23" s="69"/>
      <c r="H23" s="69"/>
      <c r="I23" s="69"/>
      <c r="J23" s="69"/>
      <c r="K23" s="4"/>
      <c r="L23" s="4"/>
      <c r="M23" s="69"/>
    </row>
    <row r="24" spans="1:13" ht="15" x14ac:dyDescent="0.2">
      <c r="A24" s="80">
        <v>15</v>
      </c>
      <c r="B24" s="309"/>
      <c r="C24" s="277"/>
      <c r="D24" s="69"/>
      <c r="E24" s="69"/>
      <c r="F24" s="69"/>
      <c r="G24" s="69"/>
      <c r="H24" s="69"/>
      <c r="I24" s="69"/>
      <c r="J24" s="69"/>
      <c r="K24" s="4"/>
      <c r="L24" s="4"/>
      <c r="M24" s="69"/>
    </row>
    <row r="25" spans="1:13" ht="15" x14ac:dyDescent="0.2">
      <c r="A25" s="80">
        <v>16</v>
      </c>
      <c r="B25" s="309"/>
      <c r="C25" s="277"/>
      <c r="D25" s="69"/>
      <c r="E25" s="69"/>
      <c r="F25" s="69"/>
      <c r="G25" s="69"/>
      <c r="H25" s="69"/>
      <c r="I25" s="69"/>
      <c r="J25" s="69"/>
      <c r="K25" s="4"/>
      <c r="L25" s="4"/>
      <c r="M25" s="69"/>
    </row>
    <row r="26" spans="1:13" ht="15" x14ac:dyDescent="0.2">
      <c r="A26" s="80">
        <v>17</v>
      </c>
      <c r="B26" s="309"/>
      <c r="C26" s="277"/>
      <c r="D26" s="69"/>
      <c r="E26" s="69"/>
      <c r="F26" s="69"/>
      <c r="G26" s="69"/>
      <c r="H26" s="69"/>
      <c r="I26" s="69"/>
      <c r="J26" s="69"/>
      <c r="K26" s="4"/>
      <c r="L26" s="4"/>
      <c r="M26" s="69"/>
    </row>
    <row r="27" spans="1:13" ht="15" x14ac:dyDescent="0.2">
      <c r="A27" s="80">
        <v>18</v>
      </c>
      <c r="B27" s="309"/>
      <c r="C27" s="277"/>
      <c r="D27" s="69"/>
      <c r="E27" s="69"/>
      <c r="F27" s="69"/>
      <c r="G27" s="69"/>
      <c r="H27" s="69"/>
      <c r="I27" s="69"/>
      <c r="J27" s="69"/>
      <c r="K27" s="4"/>
      <c r="L27" s="4"/>
      <c r="M27" s="69"/>
    </row>
    <row r="28" spans="1:13" ht="15" x14ac:dyDescent="0.2">
      <c r="A28" s="80">
        <v>19</v>
      </c>
      <c r="B28" s="309"/>
      <c r="C28" s="277"/>
      <c r="D28" s="69"/>
      <c r="E28" s="69"/>
      <c r="F28" s="69"/>
      <c r="G28" s="69"/>
      <c r="H28" s="69"/>
      <c r="I28" s="69"/>
      <c r="J28" s="69"/>
      <c r="K28" s="4"/>
      <c r="L28" s="4"/>
      <c r="M28" s="69"/>
    </row>
    <row r="29" spans="1:13" ht="15" x14ac:dyDescent="0.2">
      <c r="A29" s="80">
        <v>20</v>
      </c>
      <c r="B29" s="309"/>
      <c r="C29" s="277"/>
      <c r="D29" s="69"/>
      <c r="E29" s="69"/>
      <c r="F29" s="69"/>
      <c r="G29" s="69"/>
      <c r="H29" s="69"/>
      <c r="I29" s="69"/>
      <c r="J29" s="69"/>
      <c r="K29" s="4"/>
      <c r="L29" s="4"/>
      <c r="M29" s="69"/>
    </row>
    <row r="30" spans="1:13" ht="15" x14ac:dyDescent="0.2">
      <c r="A30" s="80">
        <v>21</v>
      </c>
      <c r="B30" s="309"/>
      <c r="C30" s="277"/>
      <c r="D30" s="69"/>
      <c r="E30" s="69"/>
      <c r="F30" s="69"/>
      <c r="G30" s="69"/>
      <c r="H30" s="69"/>
      <c r="I30" s="69"/>
      <c r="J30" s="69"/>
      <c r="K30" s="4"/>
      <c r="L30" s="4"/>
      <c r="M30" s="69"/>
    </row>
    <row r="31" spans="1:13" ht="15" x14ac:dyDescent="0.2">
      <c r="A31" s="80">
        <v>22</v>
      </c>
      <c r="B31" s="309"/>
      <c r="C31" s="277"/>
      <c r="D31" s="69"/>
      <c r="E31" s="69"/>
      <c r="F31" s="69"/>
      <c r="G31" s="69"/>
      <c r="H31" s="69"/>
      <c r="I31" s="69"/>
      <c r="J31" s="69"/>
      <c r="K31" s="4"/>
      <c r="L31" s="4"/>
      <c r="M31" s="69"/>
    </row>
    <row r="32" spans="1:13" ht="15" x14ac:dyDescent="0.2">
      <c r="A32" s="80">
        <v>23</v>
      </c>
      <c r="B32" s="309"/>
      <c r="C32" s="277"/>
      <c r="D32" s="69"/>
      <c r="E32" s="69"/>
      <c r="F32" s="69"/>
      <c r="G32" s="69"/>
      <c r="H32" s="69"/>
      <c r="I32" s="69"/>
      <c r="J32" s="69"/>
      <c r="K32" s="4"/>
      <c r="L32" s="4"/>
      <c r="M32" s="69"/>
    </row>
    <row r="33" spans="1:13" ht="15" x14ac:dyDescent="0.2">
      <c r="A33" s="80">
        <v>24</v>
      </c>
      <c r="B33" s="309"/>
      <c r="C33" s="277"/>
      <c r="D33" s="69"/>
      <c r="E33" s="69"/>
      <c r="F33" s="69"/>
      <c r="G33" s="69"/>
      <c r="H33" s="69"/>
      <c r="I33" s="69"/>
      <c r="J33" s="69"/>
      <c r="K33" s="4"/>
      <c r="L33" s="4"/>
      <c r="M33" s="69"/>
    </row>
    <row r="34" spans="1:13" ht="15" x14ac:dyDescent="0.2">
      <c r="A34" s="69" t="s">
        <v>271</v>
      </c>
      <c r="B34" s="310"/>
      <c r="C34" s="277"/>
      <c r="D34" s="69"/>
      <c r="E34" s="69"/>
      <c r="F34" s="69"/>
      <c r="G34" s="69"/>
      <c r="H34" s="69"/>
      <c r="I34" s="69"/>
      <c r="J34" s="69"/>
      <c r="K34" s="4"/>
      <c r="L34" s="4"/>
      <c r="M34" s="69"/>
    </row>
    <row r="35" spans="1:13" ht="15" x14ac:dyDescent="0.3">
      <c r="A35" s="69"/>
      <c r="B35" s="310"/>
      <c r="C35" s="277"/>
      <c r="D35" s="81"/>
      <c r="E35" s="81"/>
      <c r="F35" s="81"/>
      <c r="G35" s="81"/>
      <c r="H35" s="69"/>
      <c r="I35" s="69"/>
      <c r="J35" s="69"/>
      <c r="K35" s="69" t="s">
        <v>455</v>
      </c>
      <c r="L35" s="68">
        <f>SUM(L10:L34)</f>
        <v>0</v>
      </c>
      <c r="M35" s="69"/>
    </row>
    <row r="36" spans="1:13" ht="15" x14ac:dyDescent="0.3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51"/>
    </row>
    <row r="37" spans="1:13" ht="15" x14ac:dyDescent="0.3">
      <c r="A37" s="180" t="s">
        <v>456</v>
      </c>
      <c r="B37" s="180"/>
      <c r="C37" s="180"/>
      <c r="D37" s="179"/>
      <c r="E37" s="179"/>
      <c r="F37" s="179"/>
      <c r="G37" s="179"/>
      <c r="H37" s="179"/>
      <c r="I37" s="179"/>
      <c r="J37" s="179"/>
      <c r="K37" s="179"/>
      <c r="L37" s="151"/>
    </row>
    <row r="38" spans="1:13" ht="15" x14ac:dyDescent="0.3">
      <c r="A38" s="180" t="s">
        <v>457</v>
      </c>
      <c r="B38" s="180"/>
      <c r="C38" s="180"/>
      <c r="D38" s="179"/>
      <c r="E38" s="179"/>
      <c r="F38" s="179"/>
      <c r="G38" s="179"/>
      <c r="H38" s="179"/>
      <c r="I38" s="179"/>
      <c r="J38" s="179"/>
      <c r="K38" s="179"/>
      <c r="L38" s="151"/>
    </row>
    <row r="39" spans="1:13" ht="15" x14ac:dyDescent="0.3">
      <c r="A39" s="166" t="s">
        <v>458</v>
      </c>
      <c r="B39" s="166"/>
      <c r="C39" s="180"/>
      <c r="D39" s="151"/>
      <c r="E39" s="151"/>
      <c r="F39" s="151"/>
      <c r="G39" s="151"/>
      <c r="H39" s="151"/>
      <c r="I39" s="151"/>
      <c r="J39" s="151"/>
      <c r="K39" s="151"/>
      <c r="L39" s="151"/>
    </row>
    <row r="40" spans="1:13" ht="15" x14ac:dyDescent="0.3">
      <c r="A40" s="166" t="s">
        <v>475</v>
      </c>
      <c r="B40" s="166"/>
      <c r="C40" s="180"/>
      <c r="D40" s="151"/>
      <c r="E40" s="151"/>
      <c r="F40" s="151"/>
      <c r="G40" s="151"/>
      <c r="H40" s="151"/>
      <c r="I40" s="151"/>
      <c r="J40" s="151"/>
      <c r="K40" s="151"/>
      <c r="L40" s="151"/>
    </row>
    <row r="41" spans="1:13" ht="15.75" customHeight="1" x14ac:dyDescent="0.2">
      <c r="A41" s="659" t="s">
        <v>476</v>
      </c>
      <c r="B41" s="659"/>
      <c r="C41" s="659"/>
      <c r="D41" s="659"/>
      <c r="E41" s="659"/>
      <c r="F41" s="659"/>
      <c r="G41" s="659"/>
      <c r="H41" s="659"/>
      <c r="I41" s="659"/>
      <c r="J41" s="659"/>
      <c r="K41" s="659"/>
      <c r="L41" s="659"/>
    </row>
    <row r="42" spans="1:13" ht="15.75" customHeight="1" x14ac:dyDescent="0.2">
      <c r="A42" s="659"/>
      <c r="B42" s="659"/>
      <c r="C42" s="659"/>
      <c r="D42" s="659"/>
      <c r="E42" s="659"/>
      <c r="F42" s="659"/>
      <c r="G42" s="659"/>
      <c r="H42" s="659"/>
      <c r="I42" s="659"/>
      <c r="J42" s="659"/>
      <c r="K42" s="659"/>
      <c r="L42" s="659"/>
    </row>
    <row r="43" spans="1:13" x14ac:dyDescent="0.2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</row>
    <row r="44" spans="1:13" ht="15" x14ac:dyDescent="0.3">
      <c r="A44" s="655" t="s">
        <v>107</v>
      </c>
      <c r="B44" s="655"/>
      <c r="C44" s="655"/>
      <c r="D44" s="278"/>
      <c r="E44" s="279"/>
      <c r="F44" s="279"/>
      <c r="G44" s="278"/>
      <c r="H44" s="278"/>
      <c r="I44" s="278"/>
      <c r="J44" s="278"/>
      <c r="K44" s="278"/>
      <c r="L44" s="151"/>
    </row>
    <row r="45" spans="1:13" ht="15" x14ac:dyDescent="0.3">
      <c r="A45" s="278"/>
      <c r="B45" s="278"/>
      <c r="C45" s="279"/>
      <c r="D45" s="278"/>
      <c r="E45" s="279"/>
      <c r="F45" s="279"/>
      <c r="G45" s="278"/>
      <c r="H45" s="278"/>
      <c r="I45" s="278"/>
      <c r="J45" s="278"/>
      <c r="K45" s="280"/>
      <c r="L45" s="151"/>
    </row>
    <row r="46" spans="1:13" ht="15" customHeight="1" x14ac:dyDescent="0.3">
      <c r="A46" s="278"/>
      <c r="B46" s="278"/>
      <c r="C46" s="279"/>
      <c r="D46" s="656" t="s">
        <v>263</v>
      </c>
      <c r="E46" s="656"/>
      <c r="F46" s="290"/>
      <c r="G46" s="282"/>
      <c r="H46" s="657" t="s">
        <v>460</v>
      </c>
      <c r="I46" s="657"/>
      <c r="J46" s="657"/>
      <c r="K46" s="283"/>
      <c r="L46" s="151"/>
    </row>
    <row r="47" spans="1:13" ht="15" x14ac:dyDescent="0.3">
      <c r="A47" s="278"/>
      <c r="B47" s="278"/>
      <c r="C47" s="279"/>
      <c r="D47" s="278"/>
      <c r="E47" s="279"/>
      <c r="F47" s="279"/>
      <c r="G47" s="278"/>
      <c r="H47" s="658"/>
      <c r="I47" s="658"/>
      <c r="J47" s="658"/>
      <c r="K47" s="283"/>
      <c r="L47" s="151"/>
    </row>
    <row r="48" spans="1:13" ht="15" x14ac:dyDescent="0.3">
      <c r="A48" s="278"/>
      <c r="B48" s="278"/>
      <c r="C48" s="279"/>
      <c r="D48" s="653" t="s">
        <v>139</v>
      </c>
      <c r="E48" s="653"/>
      <c r="F48" s="290"/>
      <c r="G48" s="282"/>
      <c r="H48" s="278"/>
      <c r="I48" s="278"/>
      <c r="J48" s="278"/>
      <c r="K48" s="278"/>
      <c r="L48" s="15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2020-02-04T09:52:07Z</cp:lastPrinted>
  <dcterms:created xsi:type="dcterms:W3CDTF">2011-12-27T13:20:18Z</dcterms:created>
  <dcterms:modified xsi:type="dcterms:W3CDTF">2020-02-19T06:59:45Z</dcterms:modified>
</cp:coreProperties>
</file>