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20" i="59" l="1"/>
  <c r="C25" i="59"/>
  <c r="C24" i="59"/>
  <c r="C23" i="59"/>
  <c r="C22" i="59"/>
  <c r="C21" i="59"/>
  <c r="C19" i="59"/>
  <c r="C18" i="59"/>
  <c r="C17" i="59"/>
  <c r="C14" i="59"/>
  <c r="C13" i="59"/>
  <c r="C12" i="59"/>
  <c r="C11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D17" i="28" l="1"/>
  <c r="C17" i="28"/>
  <c r="C12" i="3" l="1"/>
  <c r="I25" i="29" l="1"/>
  <c r="D76" i="40" l="1"/>
  <c r="D67" i="40"/>
  <c r="D61" i="40"/>
  <c r="D56" i="40"/>
  <c r="D50" i="40"/>
  <c r="C50" i="40"/>
  <c r="D39" i="40"/>
  <c r="C39" i="40"/>
  <c r="D35" i="40"/>
  <c r="D26" i="40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<sst xmlns="http://schemas.openxmlformats.org/spreadsheetml/2006/main" count="1049" uniqueCount="527">
  <si>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</si>
  <si>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</si>
  <si>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</si>
  <si>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</si>
  <si>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</si>
  <si>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</si>
  <si>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</si>
  <si>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</si>
  <si>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</si>
  <si>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</si>
  <si>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</si>
  <si>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</si>
  <si>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</si>
  <si>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</si>
  <si>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</si>
  <si>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</si>
  <si>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</si>
  <si>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</si>
  <si>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</si>
  <si>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</si>
  <si>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</si>
  <si>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</si>
  <si>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</si>
  <si>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</si>
  <si>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</si>
  <si>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</si>
  <si>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</si>
  <si>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</si>
  <si>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</si>
  <si>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</si>
  <si>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</si>
  <si>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</si>
  <si>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</si>
  <si>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</si>
  <si>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</si>
  <si>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</si>
  <si>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</si>
  <si>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</si>
  <si>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</si>
  <si>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</si>
  <si>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</si>
  <si>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</si>
  <si>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</si>
  <si>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</si>
  <si>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</si>
  <si>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</si>
  <si>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</si>
  <si>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</si>
  <si>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</si>
  <si>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</si>
  <si>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</si>
  <si>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</si>
  <si>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</si>
  <si>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</si>
  <si>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</si>
  <si>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</si>
  <si>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</si>
  <si>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</si>
  <si>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</si>
  <si>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</si>
  <si>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</si>
  <si>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</si>
  <si>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</si>
  <si>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</si>
  <si>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</si>
  <si>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</si>
  <si>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</si>
  <si>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</si>
  <si>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</si>
  <si>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</si>
  <si>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</si>
  <si>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</si>
  <si>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</si>
  <si>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</si>
  <si>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</si>
  <si>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</si>
  <si>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</si>
  <si>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</si>
  <si>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</si>
  <si>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</si>
  <si>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</si>
  <si>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</si>
  <si>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</si>
  <si>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</si>
  <si>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</si>
  <si>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</si>
  <si>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</si>
  <si>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</si>
  <si>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</si>
  <si>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</si>
  <si>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</si>
  <si>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</si>
  <si>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</si>
  <si>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</si>
  <si>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</si>
  <si>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</si>
  <si>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</si>
  <si>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</si>
  <si>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</si>
  <si>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</si>
  <si>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</si>
  <si>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</si>
  <si>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</si>
  <si>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</si>
  <si>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</si>
  <si>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</si>
  <si>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</si>
  <si>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</si>
  <si>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</si>
  <si>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</si>
  <si>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</si>
  <si>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</si>
  <si>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</si>
  <si>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</si>
  <si>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</si>
  <si>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</si>
  <si>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</si>
  <si>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</si>
  <si>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</si>
  <si>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</si>
  <si>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</si>
  <si>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</si>
  <si>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</si>
  <si>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</si>
  <si>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</si>
  <si>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</si>
  <si>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</si>
  <si>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</si>
  <si>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</si>
  <si>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</si>
  <si>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</si>
  <si>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</si>
  <si>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</si>
  <si>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</si>
  <si>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</si>
  <si>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</si>
  <si>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</si>
  <si>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</si>
  <si>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</si>
  <si>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</si>
  <si>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</si>
  <si>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</si>
  <si>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</si>
  <si>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</si>
  <si>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</si>
  <si>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</si>
  <si>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</si>
  <si>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</si>
  <si>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</si>
  <si>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</si>
  <si>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</si>
  <si>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</si>
  <si>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</si>
  <si>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</si>
  <si>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</si>
  <si>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</si>
  <si>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</si>
  <si>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</si>
  <si>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</si>
  <si>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</si>
  <si>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</si>
  <si>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</si>
  <si>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</si>
  <si>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</si>
  <si>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</si>
  <si>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</si>
  <si>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</si>
  <si>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</si>
  <si>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</si>
  <si>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</si>
  <si>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</si>
  <si>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</si>
  <si>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</si>
  <si>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</si>
  <si>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</si>
  <si>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</si>
  <si>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</si>
  <si>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</si>
  <si>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</si>
  <si>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</si>
  <si>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</si>
  <si>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</si>
  <si>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</si>
  <si>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</si>
  <si>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</si>
  <si>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</si>
  <si>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</si>
  <si>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</si>
  <si>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</si>
  <si>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</si>
  <si>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</si>
  <si>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</si>
  <si>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</si>
  <si>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</si>
  <si>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</si>
  <si>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</si>
  <si>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</si>
  <si>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</si>
  <si>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</si>
  <si>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</si>
  <si>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</si>
  <si>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</si>
  <si>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</si>
  <si>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</si>
  <si>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</si>
  <si>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</si>
  <si>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</si>
  <si>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</si>
  <si>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</si>
  <si>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</si>
  <si>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</si>
  <si>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</si>
  <si>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</si>
  <si>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</si>
  <si>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</si>
  <si>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</si>
  <si>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</si>
  <si>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</si>
  <si>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</si>
  <si>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</si>
  <si>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</si>
  <si>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</si>
  <si>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</si>
  <si>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</si>
  <si>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</si>
  <si>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</si>
  <si>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</si>
  <si>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</si>
  <si>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</si>
  <si>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</si>
  <si>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</si>
  <si>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</si>
  <si>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</si>
  <si>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</si>
  <si>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</si>
  <si>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</si>
  <si>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</si>
  <si>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</si>
  <si>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</si>
  <si>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</si>
  <si>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</si>
  <si>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</si>
  <si>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</si>
  <si>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</si>
  <si>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</si>
  <si>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</si>
  <si>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</si>
  <si>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</si>
  <si>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</si>
  <si>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</si>
  <si>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</si>
  <si>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</si>
  <si>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</si>
  <si>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</si>
  <si>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</si>
  <si>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</si>
  <si>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</si>
  <si>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</si>
  <si>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</si>
  <si>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</si>
  <si>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</si>
  <si>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</si>
  <si>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</si>
  <si>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</si>
  <si>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</si>
  <si>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</si>
  <si>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</si>
  <si>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</si>
  <si>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</si>
  <si>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</si>
  <si>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</si>
  <si>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</si>
  <si>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</si>
  <si>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</si>
  <si>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</si>
  <si>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</si>
  <si>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</si>
  <si>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</si>
  <si>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</si>
  <si>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</si>
  <si>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</si>
  <si>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</si>
  <si>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</si>
  <si>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</si>
  <si>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</si>
  <si>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</si>
  <si>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</si>
  <si>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</si>
  <si>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</si>
  <si>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</si>
  <si>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</si>
  <si>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</si>
  <si>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</si>
  <si>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</si>
  <si>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</si>
  <si>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</si>
  <si>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</si>
  <si>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</si>
  <si>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</si>
  <si>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</si>
  <si>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</si>
  <si>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</si>
  <si>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</si>
  <si>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</si>
  <si>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</si>
  <si>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</si>
  <si>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</si>
  <si>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</si>
  <si>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</si>
  <si>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</si>
  <si>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</si>
  <si>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</si>
  <si>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</si>
  <si>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</si>
  <si>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</si>
  <si>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</si>
  <si>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</si>
  <si>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</si>
  <si>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</si>
  <si>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</si>
  <si>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</si>
  <si>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</si>
  <si>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</si>
  <si>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</si>
  <si>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</si>
  <si>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</si>
  <si>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</si>
  <si>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</si>
  <si>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</si>
  <si>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</si>
  <si>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</si>
  <si>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</si>
  <si>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</si>
  <si>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</si>
  <si>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</si>
  <si>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</si>
  <si>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</si>
  <si>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</si>
  <si>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</si>
  <si>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</si>
  <si>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</si>
  <si>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</si>
  <si>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</si>
  <si>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</si>
  <si>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</si>
  <si>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</si>
  <si>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</si>
  <si>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</si>
  <si>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</si>
  <si>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</si>
  <si>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</si>
  <si>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</si>
  <si>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</si>
  <si>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</si>
  <si>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</si>
  <si>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</si>
  <si>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</si>
  <si>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</si>
  <si>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</si>
  <si>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</si>
  <si>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</si>
  <si>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</si>
  <si>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</si>
  <si>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</si>
  <si>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</si>
  <si>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</si>
  <si>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</si>
  <si>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</si>
  <si>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</si>
  <si>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</si>
  <si>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</si>
  <si>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</si>
  <si>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</si>
  <si>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</si>
  <si>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</si>
  <si>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</si>
  <si>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</si>
  <si>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</si>
  <si>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</si>
  <si>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</si>
  <si>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</si>
  <si>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</si>
  <si>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</si>
  <si>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</si>
  <si>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</si>
  <si>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</si>
  <si>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</si>
  <si>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</si>
  <si>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</si>
  <si>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</si>
  <si>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</si>
  <si>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</si>
  <si>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</si>
  <si>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</si>
  <si>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</si>
  <si>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</si>
  <si>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</si>
  <si>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</si>
  <si>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</si>
  <si>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</si>
  <si>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</si>
  <si>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</si>
  <si>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</si>
  <si>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</si>
  <si>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</si>
  <si>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</si>
  <si>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</si>
  <si>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</si>
  <si>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</si>
  <si>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</si>
  <si>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</si>
  <si>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</si>
  <si>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</si>
  <si>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</si>
  <si>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</si>
  <si>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</si>
  <si>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</si>
  <si>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</si>
  <si>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</si>
  <si>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</si>
  <si>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</si>
  <si>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</si>
  <si>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</si>
  <si>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</si>
  <si>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</si>
  <si>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</si>
  <si>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</si>
  <si>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</si>
  <si>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</si>
  <si>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</si>
  <si>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</si>
  <si>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</si>
  <si>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</si>
  <si>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</si>
  <si>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</si>
  <si>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</si>
  <si>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</si>
  <si>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</si>
  <si>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</si>
  <si>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</si>
  <si>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</si>
  <si>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</si>
  <si>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</si>
  <si>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</si>
  <si>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</si>
  <si>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</si>
  <si>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</si>
  <si>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</si>
  <si>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</si>
  <si>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</si>
  <si>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</si>
  <si>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</si>
  <si>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</si>
  <si>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</si>
  <si>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</si>
  <si>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</si>
  <si>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</si>
  <si>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</si>
  <si>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</si>
  <si>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</si>
  <si>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</si>
  <si>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</si>
  <si>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</si>
  <si>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</si>
  <si>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</si>
  <si>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</si>
  <si>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</si>
  <si>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</si>
  <si>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</si>
  <si>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</si>
  <si>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</si>
  <si>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</si>
  <si>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</si>
  <si>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</si>
  <si>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</si>
  <si>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</si>
  <si>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</si>
  <si>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</si>
  <si>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</si>
  <si>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</si>
  <si>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</si>
  <si>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</si>
  <si>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</si>
  <si>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</si>
  <si>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</si>
  <si>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</si>
  <si>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</si>
  <si>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</si>
  <si>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</si>
  <si>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</si>
  <si>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</si>
  <si>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</si>
  <si>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</si>
  <si>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</si>
  <si>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</si>
  <si>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</si>
  <si>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</si>
  <si>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</si>
  <si>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</si>
  <si>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</si>
  <si>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</si>
  <si>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</si>
  <si>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</si>
  <si>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</si>
  <si>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</si>
  <si>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</si>
  <si>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</si>
  <si>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</si>
  <si>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</si>
  <si>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</si>
  <si>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</si>
  <si>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</si>
  <si>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</si>
  <si>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ილია ჭავჭავაძის საზოგადოება</t>
  </si>
  <si>
    <t>თ.ჩხეიძე</t>
  </si>
  <si>
    <t>თ.ჩეიძე</t>
  </si>
  <si>
    <r>
      <t xml:space="preserve">თ.ჩხეიძე 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</si>
  <si>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საქართველოს ბანკი</t>
  </si>
  <si>
    <t>GE84BG0000000181289000GEl</t>
  </si>
  <si>
    <t>საკუთრება</t>
  </si>
  <si>
    <t>თბილისი.ლ.ქიაჩელის7ა</t>
  </si>
  <si>
    <t>21.11.2012</t>
  </si>
  <si>
    <t>01.15.03.022.051.01.010</t>
  </si>
  <si>
    <t>მსუბუქი მაღალი განმავლობის ავტომანქანა</t>
  </si>
  <si>
    <t>მიცუბიში პაჯერო იო</t>
  </si>
  <si>
    <t>პაჯერო იო</t>
  </si>
  <si>
    <t>DCG293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</si>
</sst>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33</xdr:row>
      <xdr:rowOff>171451</xdr:rowOff>
    </xdr:from>
    <xdr:to>
      <xdr:col>2</xdr:col>
      <xdr:colOff>1543050</xdr:colOff>
      <xdr:row>33</xdr:row>
      <xdr:rowOff>171451</xdr:rowOff>
    </xdr:to>
    <xdr:cxnSp macro="">
      <xdr:nvCxnSpPr>
        <xdr:cNvPr id="2" name="Straight Connector 1"/>
        <xdr:cNvCxnSpPr/>
      </xdr:nvCxnSpPr>
      <xdr:spPr>
        <a:xfrm>
          <a:off x="1797844" y="6815139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43</xdr:row>
      <xdr:rowOff>16669</xdr:rowOff>
    </xdr:from>
    <xdr:to>
      <xdr:col>2</xdr:col>
      <xdr:colOff>90488</xdr:colOff>
      <xdr:row>43</xdr:row>
      <xdr:rowOff>95249</xdr:rowOff>
    </xdr:to>
    <xdr:cxnSp macro="">
      <xdr:nvCxnSpPr>
        <xdr:cNvPr id="2" name="Straight Connector 1"/>
        <xdr:cNvCxnSpPr/>
      </xdr:nvCxnSpPr>
      <xdr:spPr>
        <a:xfrm flipV="1">
          <a:off x="452437" y="8565357"/>
          <a:ext cx="1150145" cy="78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42</xdr:row>
      <xdr:rowOff>135731</xdr:rowOff>
    </xdr:from>
    <xdr:to>
      <xdr:col>3</xdr:col>
      <xdr:colOff>45244</xdr:colOff>
      <xdr:row>42</xdr:row>
      <xdr:rowOff>135731</xdr:rowOff>
    </xdr:to>
    <xdr:cxnSp macro="">
      <xdr:nvCxnSpPr>
        <xdr:cNvPr id="2" name="Straight Connector 1"/>
        <xdr:cNvCxnSpPr/>
      </xdr:nvCxnSpPr>
      <xdr:spPr>
        <a:xfrm>
          <a:off x="1285875" y="8303419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26</xdr:row>
      <xdr:rowOff>95250</xdr:rowOff>
    </xdr:from>
    <xdr:to>
      <xdr:col>1</xdr:col>
      <xdr:colOff>1483518</xdr:colOff>
      <xdr:row>26</xdr:row>
      <xdr:rowOff>147638</xdr:rowOff>
    </xdr:to>
    <xdr:cxnSp macro="">
      <xdr:nvCxnSpPr>
        <xdr:cNvPr id="2" name="Straight Connector 1"/>
        <xdr:cNvCxnSpPr/>
      </xdr:nvCxnSpPr>
      <xdr:spPr>
        <a:xfrm>
          <a:off x="619125" y="5250656"/>
          <a:ext cx="1459706" cy="523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86</xdr:row>
      <xdr:rowOff>100013</xdr:rowOff>
    </xdr:from>
    <xdr:to>
      <xdr:col>1</xdr:col>
      <xdr:colOff>1507331</xdr:colOff>
      <xdr:row>86</xdr:row>
      <xdr:rowOff>100013</xdr:rowOff>
    </xdr:to>
    <xdr:cxnSp macro="">
      <xdr:nvCxnSpPr>
        <xdr:cNvPr id="2" name="Straight Connector 1"/>
        <xdr:cNvCxnSpPr/>
      </xdr:nvCxnSpPr>
      <xdr:spPr>
        <a:xfrm>
          <a:off x="869156" y="17626013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31</xdr:row>
      <xdr:rowOff>142875</xdr:rowOff>
    </xdr:from>
    <xdr:to>
      <xdr:col>1</xdr:col>
      <xdr:colOff>1438275</xdr:colOff>
      <xdr:row>31</xdr:row>
      <xdr:rowOff>142875</xdr:rowOff>
    </xdr:to>
    <xdr:cxnSp macro="">
      <xdr:nvCxnSpPr>
        <xdr:cNvPr id="2" name="Straight Connector 1"/>
        <xdr:cNvCxnSpPr/>
      </xdr:nvCxnSpPr>
      <xdr:spPr>
        <a:xfrm>
          <a:off x="428625" y="64198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1</xdr:col>
      <xdr:colOff>1495425</xdr:colOff>
      <xdr:row>34</xdr:row>
      <xdr:rowOff>28575</xdr:rowOff>
    </xdr:to>
    <xdr:cxnSp macro="">
      <xdr:nvCxnSpPr>
        <xdr:cNvPr id="2" name="Straight Connector 1"/>
        <xdr:cNvCxnSpPr/>
      </xdr:nvCxnSpPr>
      <xdr:spPr>
        <a:xfrm>
          <a:off x="595313" y="6767513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309562</xdr:colOff>
      <xdr:row>42</xdr:row>
      <xdr:rowOff>135731</xdr:rowOff>
    </xdr:from>
    <xdr:to>
      <xdr:col>1</xdr:col>
      <xdr:colOff>1290637</xdr:colOff>
      <xdr:row>42</xdr:row>
      <xdr:rowOff>135731</xdr:rowOff>
    </xdr:to>
    <xdr:cxnSp macro="">
      <xdr:nvCxnSpPr>
        <xdr:cNvPr id="2" name="Straight Connector 1"/>
        <xdr:cNvCxnSpPr/>
      </xdr:nvCxnSpPr>
      <xdr:spPr>
        <a:xfrm>
          <a:off x="309562" y="8493919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35719</xdr:colOff>
      <xdr:row>42</xdr:row>
      <xdr:rowOff>95249</xdr:rowOff>
    </xdr:from>
    <xdr:to>
      <xdr:col>2</xdr:col>
      <xdr:colOff>1009650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73969" y="8262937"/>
          <a:ext cx="973931" cy="762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727982</xdr:colOff>
      <xdr:row>82</xdr:row>
      <xdr:rowOff>64294</xdr:rowOff>
    </xdr:from>
    <xdr:to>
      <xdr:col>1</xdr:col>
      <xdr:colOff>1270907</xdr:colOff>
      <xdr:row>82</xdr:row>
      <xdr:rowOff>64294</xdr:rowOff>
    </xdr:to>
    <xdr:cxnSp macro="">
      <xdr:nvCxnSpPr>
        <xdr:cNvPr id="2" name="Straight Connector 1"/>
        <xdr:cNvCxnSpPr/>
      </xdr:nvCxnSpPr>
      <xdr:spPr>
        <a:xfrm>
          <a:off x="727982" y="17423607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107156</xdr:colOff>
      <xdr:row>34</xdr:row>
      <xdr:rowOff>111920</xdr:rowOff>
    </xdr:from>
    <xdr:to>
      <xdr:col>1</xdr:col>
      <xdr:colOff>1483519</xdr:colOff>
      <xdr:row>35</xdr:row>
      <xdr:rowOff>59531</xdr:rowOff>
    </xdr:to>
    <xdr:cxnSp macro="">
      <xdr:nvCxnSpPr>
        <xdr:cNvPr id="2" name="Straight Connector 1"/>
        <xdr:cNvCxnSpPr/>
      </xdr:nvCxnSpPr>
      <xdr:spPr>
        <a:xfrm flipV="1">
          <a:off x="702469" y="6850858"/>
          <a:ext cx="1376363" cy="138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A11" zoomScale="60" zoomScaleNormal="100" workbookViewId="0">
      <selection activeCell="C42" sqref="C41:C42"/>
    </sheetView>
  </sheetViews>
  <sheetFormatPr defaultRowHeight="15" x14ac:dyDescent="0.2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x14ac:dyDescent="0.2">
      <c r="A1" s="344" t="s">
        <v>301</v>
      </c>
      <c r="B1" s="332"/>
      <c r="C1" s="332"/>
      <c r="D1" s="332"/>
      <c r="E1" s="333"/>
      <c r="F1" s="327"/>
      <c r="G1" s="333"/>
      <c r="H1" s="343"/>
      <c r="I1" s="332"/>
      <c r="J1" s="333"/>
      <c r="K1" s="333"/>
      <c r="L1" s="342" t="s">
        <v>109</v>
      </c>
    </row>
    <row r="2" spans="1:12" s="278" customFormat="1" x14ac:dyDescent="0.2">
      <c r="A2" s="341" t="s">
        <v>140</v>
      </c>
      <c r="B2" s="332"/>
      <c r="C2" s="332"/>
      <c r="D2" s="332"/>
      <c r="E2" s="333"/>
      <c r="F2" s="327"/>
      <c r="G2" s="333"/>
      <c r="H2" s="340"/>
      <c r="I2" s="332"/>
      <c r="J2" s="333"/>
      <c r="K2" s="333"/>
      <c r="L2" s="339">
        <v>2019</v>
      </c>
    </row>
    <row r="3" spans="1:12" s="278" customFormat="1" x14ac:dyDescent="0.2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 x14ac:dyDescent="0.2">
      <c r="A4" s="370" t="s">
        <v>269</v>
      </c>
      <c r="B4" s="327"/>
      <c r="C4" s="327"/>
      <c r="D4" s="377"/>
      <c r="E4" s="378"/>
      <c r="F4" s="334"/>
      <c r="G4" s="333"/>
      <c r="H4" s="379"/>
      <c r="I4" s="378"/>
      <c r="J4" s="332"/>
      <c r="K4" s="333"/>
      <c r="L4" s="331"/>
    </row>
    <row r="5" spans="1:12" s="278" customFormat="1" ht="15.75" thickBot="1" x14ac:dyDescent="0.25">
      <c r="A5" s="432" t="s">
        <v>513</v>
      </c>
      <c r="B5" s="432"/>
      <c r="C5" s="432"/>
      <c r="D5" s="432"/>
      <c r="E5" s="432"/>
      <c r="F5" s="432"/>
      <c r="G5" s="334"/>
      <c r="H5" s="334"/>
      <c r="I5" s="333"/>
      <c r="J5" s="332"/>
      <c r="K5" s="332"/>
      <c r="L5" s="331"/>
    </row>
    <row r="6" spans="1:12" ht="15.75" thickBot="1" x14ac:dyDescent="0.25">
      <c r="A6" s="330"/>
      <c r="B6" s="329"/>
      <c r="C6" s="328"/>
      <c r="D6" s="328"/>
      <c r="E6" s="328"/>
      <c r="F6" s="327"/>
      <c r="G6" s="327"/>
      <c r="H6" s="327"/>
      <c r="I6" s="435" t="s">
        <v>438</v>
      </c>
      <c r="J6" s="436"/>
      <c r="K6" s="437"/>
      <c r="L6" s="326"/>
    </row>
    <row r="7" spans="1:12" s="314" customFormat="1" ht="51.75" thickBot="1" x14ac:dyDescent="0.25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5.75" thickBot="1" x14ac:dyDescent="0.25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 x14ac:dyDescent="0.2">
      <c r="A9" s="307">
        <v>1</v>
      </c>
      <c r="B9" s="298"/>
      <c r="C9" s="297"/>
      <c r="D9" s="306"/>
      <c r="E9" s="305"/>
      <c r="F9" s="294"/>
      <c r="G9" s="304"/>
      <c r="H9" s="304"/>
      <c r="I9" s="303"/>
      <c r="J9" s="302"/>
      <c r="K9" s="301"/>
      <c r="L9" s="300"/>
    </row>
    <row r="10" spans="1:12" x14ac:dyDescent="0.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 x14ac:dyDescent="0.2">
      <c r="A11" s="299">
        <v>3</v>
      </c>
      <c r="B11" s="298"/>
      <c r="C11" s="297"/>
      <c r="D11" s="296"/>
      <c r="E11" s="295"/>
      <c r="F11" s="383"/>
      <c r="G11" s="294"/>
      <c r="H11" s="294"/>
      <c r="I11" s="293"/>
      <c r="J11" s="292"/>
      <c r="K11" s="291"/>
      <c r="L11" s="290"/>
    </row>
    <row r="12" spans="1:12" x14ac:dyDescent="0.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 x14ac:dyDescent="0.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 x14ac:dyDescent="0.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 x14ac:dyDescent="0.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 x14ac:dyDescent="0.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 x14ac:dyDescent="0.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 x14ac:dyDescent="0.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 x14ac:dyDescent="0.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 x14ac:dyDescent="0.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 x14ac:dyDescent="0.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 x14ac:dyDescent="0.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 x14ac:dyDescent="0.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 x14ac:dyDescent="0.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 x14ac:dyDescent="0.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 x14ac:dyDescent="0.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 x14ac:dyDescent="0.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 x14ac:dyDescent="0.25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 x14ac:dyDescent="0.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 x14ac:dyDescent="0.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x14ac:dyDescent="0.2">
      <c r="A31" s="434" t="s">
        <v>399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</row>
    <row r="32" spans="1:12" s="279" customFormat="1" ht="12.75" x14ac:dyDescent="0.2">
      <c r="A32" s="434" t="s">
        <v>433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</row>
    <row r="33" spans="1:12" s="279" customFormat="1" ht="12.75" x14ac:dyDescent="0.2">
      <c r="A33" s="434"/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</row>
    <row r="34" spans="1:12" s="278" customFormat="1" x14ac:dyDescent="0.2">
      <c r="A34" s="434" t="s">
        <v>432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</row>
    <row r="35" spans="1:12" s="278" customFormat="1" x14ac:dyDescent="0.2">
      <c r="A35" s="434"/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</row>
    <row r="36" spans="1:12" s="278" customFormat="1" x14ac:dyDescent="0.2">
      <c r="A36" s="434" t="s">
        <v>431</v>
      </c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</row>
    <row r="37" spans="1:12" s="278" customFormat="1" x14ac:dyDescent="0.2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x14ac:dyDescent="0.2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x14ac:dyDescent="0.2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x14ac:dyDescent="0.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x14ac:dyDescent="0.2">
      <c r="A41" s="440" t="s">
        <v>107</v>
      </c>
      <c r="B41" s="440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x14ac:dyDescent="0.2">
      <c r="A42" s="271"/>
      <c r="B42" s="270"/>
      <c r="C42" s="275" t="s">
        <v>514</v>
      </c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 x14ac:dyDescent="0.2">
      <c r="A43" s="271"/>
      <c r="B43" s="270"/>
      <c r="C43" s="433" t="s">
        <v>263</v>
      </c>
      <c r="D43" s="433"/>
      <c r="E43" s="433"/>
      <c r="F43" s="271"/>
      <c r="G43" s="270"/>
      <c r="H43" s="438" t="s">
        <v>430</v>
      </c>
      <c r="I43" s="273"/>
      <c r="J43" s="270"/>
      <c r="K43" s="271"/>
      <c r="L43" s="270"/>
    </row>
    <row r="44" spans="1:12" s="272" customFormat="1" x14ac:dyDescent="0.2">
      <c r="A44" s="271"/>
      <c r="B44" s="270"/>
      <c r="C44" s="271"/>
      <c r="D44" s="270"/>
      <c r="E44" s="271"/>
      <c r="F44" s="271"/>
      <c r="G44" s="270"/>
      <c r="H44" s="439"/>
      <c r="I44" s="273"/>
      <c r="J44" s="270"/>
      <c r="K44" s="271"/>
      <c r="L44" s="270"/>
    </row>
    <row r="45" spans="1:12" s="269" customFormat="1" x14ac:dyDescent="0.2">
      <c r="A45" s="271"/>
      <c r="B45" s="270"/>
      <c r="C45" s="433" t="s">
        <v>139</v>
      </c>
      <c r="D45" s="433"/>
      <c r="E45" s="433"/>
      <c r="F45" s="271"/>
      <c r="G45" s="270"/>
      <c r="H45" s="271"/>
      <c r="I45" s="271"/>
      <c r="J45" s="270"/>
      <c r="K45" s="271"/>
      <c r="L45" s="270"/>
    </row>
    <row r="46" spans="1:12" s="269" customFormat="1" x14ac:dyDescent="0.2">
      <c r="E46" s="267"/>
    </row>
    <row r="47" spans="1:12" s="269" customFormat="1" x14ac:dyDescent="0.2">
      <c r="E47" s="267"/>
    </row>
    <row r="48" spans="1:12" s="269" customFormat="1" x14ac:dyDescent="0.2">
      <c r="E48" s="267"/>
    </row>
    <row r="49" spans="5:5" s="269" customFormat="1" x14ac:dyDescent="0.2">
      <c r="E49" s="267"/>
    </row>
    <row r="50" spans="5:5" s="26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A82" sqref="A8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297</v>
      </c>
      <c r="B1" s="114"/>
      <c r="C1" s="443" t="s">
        <v>109</v>
      </c>
      <c r="D1" s="443"/>
      <c r="E1" s="148"/>
    </row>
    <row r="2" spans="1:12" x14ac:dyDescent="0.3">
      <c r="A2" s="76" t="s">
        <v>140</v>
      </c>
      <c r="B2" s="114"/>
      <c r="C2" s="441">
        <f>'ფორმა N1'!L2</f>
        <v>2019</v>
      </c>
      <c r="D2" s="442"/>
      <c r="E2" s="148"/>
    </row>
    <row r="3" spans="1:12" x14ac:dyDescent="0.3">
      <c r="A3" s="76"/>
      <c r="B3" s="114"/>
      <c r="C3" s="346"/>
      <c r="D3" s="346"/>
      <c r="E3" s="148"/>
    </row>
    <row r="4" spans="1:12" s="2" customFormat="1" x14ac:dyDescent="0.3">
      <c r="A4" s="77" t="s">
        <v>269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ილია ჭავჭავაძის საზოგადოება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45"/>
      <c r="B7" s="345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84" t="s">
        <v>482</v>
      </c>
      <c r="B13" s="385" t="s">
        <v>484</v>
      </c>
      <c r="C13" s="385"/>
      <c r="D13" s="38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98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99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245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276</v>
      </c>
      <c r="B21" s="17" t="s">
        <v>22</v>
      </c>
      <c r="C21" s="38"/>
      <c r="D21" s="41"/>
      <c r="E21" s="148"/>
    </row>
    <row r="22" spans="1:5" x14ac:dyDescent="0.3">
      <c r="A22" s="17" t="s">
        <v>277</v>
      </c>
      <c r="B22" s="17" t="s">
        <v>15</v>
      </c>
      <c r="C22" s="38"/>
      <c r="D22" s="41"/>
      <c r="E22" s="148"/>
    </row>
    <row r="23" spans="1:5" x14ac:dyDescent="0.3">
      <c r="A23" s="17" t="s">
        <v>278</v>
      </c>
      <c r="B23" s="17" t="s">
        <v>16</v>
      </c>
      <c r="C23" s="38"/>
      <c r="D23" s="41"/>
      <c r="E23" s="148"/>
    </row>
    <row r="24" spans="1:5" x14ac:dyDescent="0.3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280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281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282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283</v>
      </c>
      <c r="B28" s="18" t="s">
        <v>23</v>
      </c>
      <c r="C28" s="38"/>
      <c r="D28" s="42"/>
      <c r="E28" s="148"/>
    </row>
    <row r="29" spans="1:5" x14ac:dyDescent="0.3">
      <c r="A29" s="17" t="s">
        <v>284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285</v>
      </c>
      <c r="B34" s="17" t="s">
        <v>56</v>
      </c>
      <c r="C34" s="34"/>
      <c r="D34" s="35"/>
      <c r="E34" s="148"/>
    </row>
    <row r="35" spans="1:5" x14ac:dyDescent="0.3">
      <c r="A35" s="17" t="s">
        <v>286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/>
      <c r="E36" s="148"/>
    </row>
    <row r="37" spans="1:5" x14ac:dyDescent="0.3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341</v>
      </c>
      <c r="B38" s="17" t="s">
        <v>345</v>
      </c>
      <c r="C38" s="34"/>
      <c r="D38" s="34"/>
      <c r="E38" s="148"/>
    </row>
    <row r="39" spans="1:5" x14ac:dyDescent="0.3">
      <c r="A39" s="17" t="s">
        <v>342</v>
      </c>
      <c r="B39" s="17" t="s">
        <v>346</v>
      </c>
      <c r="C39" s="34"/>
      <c r="D39" s="34"/>
      <c r="E39" s="148"/>
    </row>
    <row r="40" spans="1:5" x14ac:dyDescent="0.3">
      <c r="A40" s="17" t="s">
        <v>343</v>
      </c>
      <c r="B40" s="17" t="s">
        <v>349</v>
      </c>
      <c r="C40" s="34"/>
      <c r="D40" s="35"/>
      <c r="E40" s="148"/>
    </row>
    <row r="41" spans="1:5" x14ac:dyDescent="0.3">
      <c r="A41" s="17" t="s">
        <v>348</v>
      </c>
      <c r="B41" s="17" t="s">
        <v>350</v>
      </c>
      <c r="C41" s="34"/>
      <c r="D41" s="35"/>
      <c r="E41" s="148"/>
    </row>
    <row r="42" spans="1:5" x14ac:dyDescent="0.3">
      <c r="A42" s="17" t="s">
        <v>351</v>
      </c>
      <c r="B42" s="17" t="s">
        <v>462</v>
      </c>
      <c r="C42" s="34"/>
      <c r="D42" s="35"/>
      <c r="E42" s="148"/>
    </row>
    <row r="43" spans="1:5" x14ac:dyDescent="0.3">
      <c r="A43" s="17" t="s">
        <v>463</v>
      </c>
      <c r="B43" s="17" t="s">
        <v>347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357</v>
      </c>
      <c r="B49" s="97" t="s">
        <v>360</v>
      </c>
      <c r="C49" s="34"/>
      <c r="D49" s="35"/>
      <c r="E49" s="148"/>
    </row>
    <row r="50" spans="1:5" x14ac:dyDescent="0.3">
      <c r="A50" s="97" t="s">
        <v>358</v>
      </c>
      <c r="B50" s="97" t="s">
        <v>359</v>
      </c>
      <c r="C50" s="34"/>
      <c r="D50" s="35"/>
      <c r="E50" s="148"/>
    </row>
    <row r="51" spans="1:5" x14ac:dyDescent="0.3">
      <c r="A51" s="97" t="s">
        <v>361</v>
      </c>
      <c r="B51" s="97" t="s">
        <v>362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394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292</v>
      </c>
      <c r="B60" s="47" t="s">
        <v>52</v>
      </c>
      <c r="C60" s="38"/>
      <c r="D60" s="41"/>
      <c r="E60" s="148"/>
    </row>
    <row r="61" spans="1:5" ht="30" x14ac:dyDescent="0.3">
      <c r="A61" s="16" t="s">
        <v>293</v>
      </c>
      <c r="B61" s="47" t="s">
        <v>54</v>
      </c>
      <c r="C61" s="38"/>
      <c r="D61" s="41"/>
      <c r="E61" s="148"/>
    </row>
    <row r="62" spans="1:5" x14ac:dyDescent="0.3">
      <c r="A62" s="16" t="s">
        <v>294</v>
      </c>
      <c r="B62" s="47" t="s">
        <v>53</v>
      </c>
      <c r="C62" s="41"/>
      <c r="D62" s="41"/>
      <c r="E62" s="148"/>
    </row>
    <row r="63" spans="1:5" x14ac:dyDescent="0.3">
      <c r="A63" s="16" t="s">
        <v>295</v>
      </c>
      <c r="B63" s="47" t="s">
        <v>27</v>
      </c>
      <c r="C63" s="38"/>
      <c r="D63" s="41"/>
      <c r="E63" s="148"/>
    </row>
    <row r="64" spans="1:5" x14ac:dyDescent="0.3">
      <c r="A64" s="16" t="s">
        <v>323</v>
      </c>
      <c r="B64" s="202" t="s">
        <v>324</v>
      </c>
      <c r="C64" s="38"/>
      <c r="D64" s="203"/>
      <c r="E64" s="148"/>
    </row>
    <row r="65" spans="1:5" x14ac:dyDescent="0.3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8"/>
      <c r="D66" s="43"/>
      <c r="E66" s="148"/>
    </row>
    <row r="67" spans="1:5" x14ac:dyDescent="0.3">
      <c r="A67" s="15">
        <v>2.2000000000000002</v>
      </c>
      <c r="B67" s="49" t="s">
        <v>104</v>
      </c>
      <c r="C67" s="260"/>
      <c r="D67" s="44"/>
      <c r="E67" s="148"/>
    </row>
    <row r="68" spans="1:5" x14ac:dyDescent="0.3">
      <c r="A68" s="15">
        <v>2.2999999999999998</v>
      </c>
      <c r="B68" s="49" t="s">
        <v>103</v>
      </c>
      <c r="C68" s="260"/>
      <c r="D68" s="44"/>
      <c r="E68" s="148"/>
    </row>
    <row r="69" spans="1:5" x14ac:dyDescent="0.3">
      <c r="A69" s="15">
        <v>2.4</v>
      </c>
      <c r="B69" s="49" t="s">
        <v>105</v>
      </c>
      <c r="C69" s="260"/>
      <c r="D69" s="44"/>
      <c r="E69" s="148"/>
    </row>
    <row r="70" spans="1:5" x14ac:dyDescent="0.3">
      <c r="A70" s="15">
        <v>2.5</v>
      </c>
      <c r="B70" s="49" t="s">
        <v>101</v>
      </c>
      <c r="C70" s="260"/>
      <c r="D70" s="44"/>
      <c r="E70" s="148"/>
    </row>
    <row r="71" spans="1:5" x14ac:dyDescent="0.3">
      <c r="A71" s="15">
        <v>2.6</v>
      </c>
      <c r="B71" s="49" t="s">
        <v>102</v>
      </c>
      <c r="C71" s="260"/>
      <c r="D71" s="44"/>
      <c r="E71" s="148"/>
    </row>
    <row r="72" spans="1:5" s="2" customFormat="1" x14ac:dyDescent="0.3">
      <c r="A72" s="13">
        <v>3</v>
      </c>
      <c r="B72" s="256" t="s">
        <v>417</v>
      </c>
      <c r="C72" s="259"/>
      <c r="D72" s="257"/>
      <c r="E72" s="105"/>
    </row>
    <row r="73" spans="1:5" s="2" customFormat="1" x14ac:dyDescent="0.3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5"/>
    </row>
    <row r="75" spans="1:5" s="2" customFormat="1" x14ac:dyDescent="0.3">
      <c r="A75" s="15">
        <v>4.2</v>
      </c>
      <c r="B75" s="15" t="s">
        <v>249</v>
      </c>
      <c r="C75" s="8"/>
      <c r="D75" s="8"/>
      <c r="E75" s="105"/>
    </row>
    <row r="76" spans="1:5" s="2" customFormat="1" x14ac:dyDescent="0.3">
      <c r="A76" s="13">
        <v>5</v>
      </c>
      <c r="B76" s="254" t="s">
        <v>274</v>
      </c>
      <c r="C76" s="8"/>
      <c r="D76" s="85"/>
      <c r="E76" s="105"/>
    </row>
    <row r="77" spans="1:5" s="2" customFormat="1" x14ac:dyDescent="0.3">
      <c r="A77" s="355"/>
      <c r="B77" s="355"/>
      <c r="C77" s="12"/>
      <c r="D77" s="12"/>
      <c r="E77" s="105"/>
    </row>
    <row r="78" spans="1:5" s="2" customFormat="1" x14ac:dyDescent="0.3">
      <c r="A78" s="446" t="s">
        <v>464</v>
      </c>
      <c r="B78" s="446"/>
      <c r="C78" s="446"/>
      <c r="D78" s="446"/>
      <c r="E78" s="105"/>
    </row>
    <row r="79" spans="1:5" s="2" customFormat="1" x14ac:dyDescent="0.3">
      <c r="A79" s="355"/>
      <c r="B79" s="355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A82" s="2" t="s">
        <v>514</v>
      </c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454" t="s">
        <v>466</v>
      </c>
      <c r="C85" s="454"/>
      <c r="D85" s="454"/>
      <c r="E85"/>
      <c r="F85"/>
      <c r="G85"/>
      <c r="H85"/>
      <c r="I85"/>
    </row>
    <row r="86" spans="1:9" customFormat="1" ht="12.75" x14ac:dyDescent="0.2">
      <c r="B86" s="66" t="s">
        <v>467</v>
      </c>
    </row>
    <row r="87" spans="1:9" s="2" customFormat="1" x14ac:dyDescent="0.3">
      <c r="A87" s="11"/>
      <c r="B87" s="454" t="s">
        <v>468</v>
      </c>
      <c r="C87" s="454"/>
      <c r="D87" s="454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topLeftCell="A11" zoomScale="80" zoomScaleNormal="100" zoomScaleSheetLayoutView="80" workbookViewId="0">
      <selection activeCell="C35" sqref="C35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320</v>
      </c>
      <c r="B1" s="77"/>
      <c r="C1" s="443" t="s">
        <v>109</v>
      </c>
      <c r="D1" s="443"/>
      <c r="E1" s="91"/>
    </row>
    <row r="2" spans="1:5" s="6" customFormat="1" x14ac:dyDescent="0.3">
      <c r="A2" s="74" t="s">
        <v>314</v>
      </c>
      <c r="B2" s="77"/>
      <c r="C2" s="441">
        <f>'ფორმა N1'!L2</f>
        <v>2019</v>
      </c>
      <c r="D2" s="441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ილია ჭავჭავაძის საზოგადოება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201" t="s">
        <v>397</v>
      </c>
    </row>
    <row r="30" spans="1:5" x14ac:dyDescent="0.3">
      <c r="A30" s="201"/>
    </row>
    <row r="31" spans="1:5" x14ac:dyDescent="0.3">
      <c r="A31" s="201" t="s">
        <v>338</v>
      </c>
    </row>
    <row r="32" spans="1:5" s="23" customFormat="1" ht="12.75" x14ac:dyDescent="0.2"/>
    <row r="33" spans="1:9" x14ac:dyDescent="0.3">
      <c r="A33" s="69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B35" s="2" t="s">
        <v>514</v>
      </c>
      <c r="D35" s="12"/>
      <c r="E35"/>
      <c r="F35"/>
      <c r="G35"/>
      <c r="H35"/>
      <c r="I35"/>
    </row>
    <row r="36" spans="1:9" x14ac:dyDescent="0.3">
      <c r="A36" s="69"/>
      <c r="B36" s="69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68" zoomScale="80" zoomScaleSheetLayoutView="80" workbookViewId="0">
      <selection activeCell="C35" sqref="C35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439</v>
      </c>
      <c r="B1" s="74"/>
      <c r="C1" s="77"/>
      <c r="D1" s="77"/>
      <c r="E1" s="77"/>
      <c r="F1" s="77"/>
      <c r="G1" s="265"/>
      <c r="H1" s="265"/>
      <c r="I1" s="443" t="s">
        <v>109</v>
      </c>
      <c r="J1" s="443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5"/>
      <c r="H2" s="265"/>
      <c r="I2" s="441">
        <f>'ფორმა N1'!L2</f>
        <v>2019</v>
      </c>
      <c r="J2" s="441"/>
    </row>
    <row r="3" spans="1:10" ht="15" x14ac:dyDescent="0.3">
      <c r="A3" s="76"/>
      <c r="B3" s="76"/>
      <c r="C3" s="74"/>
      <c r="D3" s="74"/>
      <c r="E3" s="74"/>
      <c r="F3" s="74"/>
      <c r="G3" s="265"/>
      <c r="H3" s="265"/>
      <c r="I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 x14ac:dyDescent="0.3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514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7" zoomScale="80" zoomScaleSheetLayoutView="80" workbookViewId="0">
      <selection activeCell="B43" sqref="B4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441</v>
      </c>
      <c r="B1" s="77"/>
      <c r="C1" s="77"/>
      <c r="D1" s="77"/>
      <c r="E1" s="77"/>
      <c r="F1" s="77"/>
      <c r="G1" s="443" t="s">
        <v>109</v>
      </c>
      <c r="H1" s="443"/>
      <c r="I1" s="360"/>
    </row>
    <row r="2" spans="1:9" ht="15" x14ac:dyDescent="0.3">
      <c r="A2" s="76" t="s">
        <v>140</v>
      </c>
      <c r="B2" s="77"/>
      <c r="C2" s="77"/>
      <c r="D2" s="77"/>
      <c r="E2" s="77"/>
      <c r="F2" s="77"/>
      <c r="G2" s="441">
        <f>'ფორმა N1'!L2</f>
        <v>2019</v>
      </c>
      <c r="H2" s="441"/>
      <c r="I2" s="76"/>
    </row>
    <row r="3" spans="1:9" ht="15" x14ac:dyDescent="0.3">
      <c r="A3" s="76"/>
      <c r="B3" s="76"/>
      <c r="C3" s="76"/>
      <c r="D3" s="76"/>
      <c r="E3" s="76"/>
      <c r="F3" s="76"/>
      <c r="G3" s="265"/>
      <c r="H3" s="265"/>
      <c r="I3" s="360"/>
    </row>
    <row r="4" spans="1:9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4"/>
      <c r="B7" s="264"/>
      <c r="C7" s="264"/>
      <c r="D7" s="264"/>
      <c r="E7" s="264"/>
      <c r="F7" s="264"/>
      <c r="G7" s="78"/>
      <c r="H7" s="78"/>
      <c r="I7" s="360"/>
    </row>
    <row r="8" spans="1:9" ht="45" x14ac:dyDescent="0.2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7"/>
      <c r="B9" s="358"/>
      <c r="C9" s="98"/>
      <c r="D9" s="98"/>
      <c r="E9" s="98"/>
      <c r="F9" s="98"/>
      <c r="G9" s="98"/>
      <c r="H9" s="4"/>
      <c r="I9" s="4"/>
    </row>
    <row r="10" spans="1:9" ht="15" x14ac:dyDescent="0.2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 x14ac:dyDescent="0.2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 x14ac:dyDescent="0.2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 x14ac:dyDescent="0.2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 x14ac:dyDescent="0.2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 x14ac:dyDescent="0.2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 x14ac:dyDescent="0.2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 x14ac:dyDescent="0.2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 x14ac:dyDescent="0.2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 x14ac:dyDescent="0.2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 x14ac:dyDescent="0.2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 x14ac:dyDescent="0.2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 x14ac:dyDescent="0.2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 x14ac:dyDescent="0.2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 x14ac:dyDescent="0.2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 x14ac:dyDescent="0.2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 x14ac:dyDescent="0.2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 x14ac:dyDescent="0.2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 x14ac:dyDescent="0.2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 x14ac:dyDescent="0.2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 x14ac:dyDescent="0.2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 x14ac:dyDescent="0.2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 x14ac:dyDescent="0.2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 x14ac:dyDescent="0.2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 x14ac:dyDescent="0.3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1"/>
      <c r="B37" s="45"/>
      <c r="C37" s="45"/>
      <c r="D37" s="45"/>
      <c r="E37" s="45"/>
      <c r="F37" s="45"/>
      <c r="G37" s="2"/>
      <c r="H37" s="2"/>
    </row>
    <row r="38" spans="1:9" ht="15" x14ac:dyDescent="0.3">
      <c r="A38" s="201"/>
      <c r="B38" s="2"/>
      <c r="C38" s="2"/>
      <c r="D38" s="2"/>
      <c r="E38" s="2"/>
      <c r="F38" s="2"/>
      <c r="G38" s="2"/>
      <c r="H38" s="2"/>
    </row>
    <row r="39" spans="1:9" ht="15" x14ac:dyDescent="0.3">
      <c r="A39" s="20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 t="s">
        <v>514</v>
      </c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17" zoomScale="80" zoomScaleSheetLayoutView="80" workbookViewId="0">
      <selection activeCell="C44" sqref="C44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443</v>
      </c>
      <c r="B1" s="74"/>
      <c r="C1" s="77"/>
      <c r="D1" s="77"/>
      <c r="E1" s="77"/>
      <c r="F1" s="77"/>
      <c r="G1" s="443" t="s">
        <v>109</v>
      </c>
      <c r="H1" s="443"/>
    </row>
    <row r="2" spans="1:10" ht="15" x14ac:dyDescent="0.3">
      <c r="A2" s="76" t="s">
        <v>140</v>
      </c>
      <c r="B2" s="74"/>
      <c r="C2" s="77"/>
      <c r="D2" s="77"/>
      <c r="E2" s="77"/>
      <c r="F2" s="77"/>
      <c r="G2" s="441">
        <f>'ფორმა N1'!L2</f>
        <v>2019</v>
      </c>
      <c r="H2" s="441"/>
    </row>
    <row r="3" spans="1:10" ht="15" x14ac:dyDescent="0.3">
      <c r="A3" s="76"/>
      <c r="B3" s="76"/>
      <c r="C3" s="76"/>
      <c r="D3" s="76"/>
      <c r="E3" s="76"/>
      <c r="F3" s="76"/>
      <c r="G3" s="265"/>
      <c r="H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516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48" t="s">
        <v>445</v>
      </c>
      <c r="B2" s="448"/>
      <c r="C2" s="448"/>
      <c r="D2" s="448"/>
      <c r="E2" s="448"/>
      <c r="F2" s="347"/>
      <c r="G2" s="77"/>
      <c r="H2" s="77"/>
      <c r="I2" s="77"/>
      <c r="J2" s="77"/>
      <c r="K2" s="265"/>
      <c r="L2" s="266"/>
      <c r="M2" s="26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41">
        <f>'ფორმა N1'!L2</f>
        <v>2019</v>
      </c>
      <c r="M3" s="441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9" t="str">
        <f>'ფორმა N1'!A5</f>
        <v>ილია ჭავჭავაძის საზოგადოება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4"/>
      <c r="B8" s="374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460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 x14ac:dyDescent="0.2">
      <c r="A41" s="453" t="s">
        <v>477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</row>
    <row r="42" spans="1:13" ht="15" customHeight="1" x14ac:dyDescent="0.2">
      <c r="A42" s="453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</row>
    <row r="43" spans="1:13" ht="12.75" customHeight="1" x14ac:dyDescent="0.2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</row>
    <row r="44" spans="1:13" ht="15" x14ac:dyDescent="0.3">
      <c r="A44" s="449" t="s">
        <v>107</v>
      </c>
      <c r="B44" s="449"/>
      <c r="C44" s="449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450" t="s">
        <v>263</v>
      </c>
      <c r="E46" s="450"/>
      <c r="F46" s="352"/>
      <c r="G46" s="353"/>
      <c r="H46" s="451" t="s">
        <v>461</v>
      </c>
      <c r="I46" s="451"/>
      <c r="J46" s="451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452"/>
      <c r="I47" s="452"/>
      <c r="J47" s="452"/>
      <c r="K47" s="354"/>
      <c r="L47" s="184"/>
    </row>
    <row r="48" spans="1:13" ht="15" x14ac:dyDescent="0.3">
      <c r="A48" s="349"/>
      <c r="B48" s="349"/>
      <c r="C48" s="350"/>
      <c r="D48" s="447" t="s">
        <v>139</v>
      </c>
      <c r="E48" s="447"/>
      <c r="F48" s="35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topLeftCell="A46" zoomScale="80" zoomScaleNormal="100" zoomScaleSheetLayoutView="80" workbookViewId="0">
      <selection activeCell="B29" sqref="B29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424</v>
      </c>
      <c r="B1" s="76"/>
      <c r="C1" s="455" t="s">
        <v>109</v>
      </c>
      <c r="D1" s="455"/>
    </row>
    <row r="2" spans="1:5" x14ac:dyDescent="0.3">
      <c r="A2" s="74" t="s">
        <v>425</v>
      </c>
      <c r="B2" s="76"/>
      <c r="C2" s="441">
        <f>'ფორმა N1'!L2</f>
        <v>2019</v>
      </c>
      <c r="D2" s="442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 t="str">
        <f>'ფორმა N1'!A5</f>
        <v>ილია ჭავჭავაძის საზოგადოება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B28" s="2" t="s">
        <v>514</v>
      </c>
      <c r="D28" s="12"/>
      <c r="E28"/>
      <c r="F28"/>
      <c r="G28"/>
      <c r="H28"/>
      <c r="I28"/>
    </row>
    <row r="29" spans="1:9" x14ac:dyDescent="0.3">
      <c r="A29"/>
      <c r="B29" s="6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topLeftCell="A9" zoomScale="80" zoomScaleNormal="100" zoomScaleSheetLayoutView="80" workbookViewId="0">
      <selection activeCell="A26" sqref="A2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426</v>
      </c>
      <c r="B1" s="77"/>
      <c r="C1" s="443" t="s">
        <v>109</v>
      </c>
      <c r="D1" s="443"/>
      <c r="E1" s="91"/>
    </row>
    <row r="2" spans="1:5" s="6" customFormat="1" x14ac:dyDescent="0.3">
      <c r="A2" s="74" t="s">
        <v>423</v>
      </c>
      <c r="B2" s="77"/>
      <c r="C2" s="441">
        <f>'ფორმა N1'!L2</f>
        <v>2019</v>
      </c>
      <c r="D2" s="441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ილია ჭავჭავაძის საზოგადოება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292</v>
      </c>
      <c r="B10" s="98"/>
      <c r="C10" s="4"/>
      <c r="D10" s="4"/>
      <c r="E10" s="93"/>
    </row>
    <row r="11" spans="1:5" s="10" customFormat="1" x14ac:dyDescent="0.2">
      <c r="A11" s="98" t="s">
        <v>293</v>
      </c>
      <c r="B11" s="98"/>
      <c r="C11" s="4"/>
      <c r="D11" s="4"/>
      <c r="E11" s="94"/>
    </row>
    <row r="12" spans="1:5" s="10" customFormat="1" x14ac:dyDescent="0.2">
      <c r="A12" s="98" t="s">
        <v>294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9" x14ac:dyDescent="0.3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201"/>
    </row>
    <row r="22" spans="1:9" x14ac:dyDescent="0.3">
      <c r="A22" s="201" t="s">
        <v>383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A25" s="2" t="s">
        <v>514</v>
      </c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67" zoomScale="80" zoomScaleNormal="100" zoomScaleSheetLayoutView="80" workbookViewId="0">
      <selection activeCell="B92" sqref="B92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224</v>
      </c>
      <c r="B1" s="121"/>
      <c r="C1" s="456" t="s">
        <v>198</v>
      </c>
      <c r="D1" s="456"/>
      <c r="E1" s="105"/>
    </row>
    <row r="2" spans="1:5" x14ac:dyDescent="0.3">
      <c r="A2" s="76" t="s">
        <v>140</v>
      </c>
      <c r="B2" s="121"/>
      <c r="C2" s="77"/>
      <c r="D2" s="212">
        <f>'ფორმა N1'!L2</f>
        <v>2019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ილია ჭავჭავაძის საზოგადოება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191</v>
      </c>
      <c r="B10" s="53"/>
      <c r="C10" s="125">
        <f>SUM(C11,C34)</f>
        <v>0</v>
      </c>
      <c r="D10" s="125">
        <f>SUM(D11,D34)</f>
        <v>0</v>
      </c>
      <c r="E10" s="105"/>
    </row>
    <row r="11" spans="1:5" x14ac:dyDescent="0.3">
      <c r="A11" s="54" t="s">
        <v>192</v>
      </c>
      <c r="B11" s="55"/>
      <c r="C11" s="85">
        <f>SUM(C12:C32)</f>
        <v>0</v>
      </c>
      <c r="D11" s="85">
        <f>SUM(D12:D32)</f>
        <v>0</v>
      </c>
      <c r="E11" s="105"/>
    </row>
    <row r="12" spans="1:5" x14ac:dyDescent="0.3">
      <c r="A12" s="58">
        <v>1110</v>
      </c>
      <c r="B12" s="57" t="s">
        <v>142</v>
      </c>
      <c r="C12" s="8"/>
      <c r="D12" s="8"/>
      <c r="E12" s="105"/>
    </row>
    <row r="13" spans="1:5" x14ac:dyDescent="0.3">
      <c r="A13" s="58">
        <v>1120</v>
      </c>
      <c r="B13" s="57" t="s">
        <v>143</v>
      </c>
      <c r="C13" s="8"/>
      <c r="D13" s="8"/>
      <c r="E13" s="105"/>
    </row>
    <row r="14" spans="1:5" x14ac:dyDescent="0.3">
      <c r="A14" s="58">
        <v>1211</v>
      </c>
      <c r="B14" s="57" t="s">
        <v>144</v>
      </c>
      <c r="C14" s="8"/>
      <c r="D14" s="8"/>
      <c r="E14" s="105"/>
    </row>
    <row r="15" spans="1:5" x14ac:dyDescent="0.3">
      <c r="A15" s="58">
        <v>1212</v>
      </c>
      <c r="B15" s="57" t="s">
        <v>145</v>
      </c>
      <c r="C15" s="8"/>
      <c r="D15" s="8"/>
      <c r="E15" s="105"/>
    </row>
    <row r="16" spans="1:5" x14ac:dyDescent="0.3">
      <c r="A16" s="58">
        <v>1213</v>
      </c>
      <c r="B16" s="57" t="s">
        <v>146</v>
      </c>
      <c r="C16" s="8"/>
      <c r="D16" s="8"/>
      <c r="E16" s="105"/>
    </row>
    <row r="17" spans="1:5" x14ac:dyDescent="0.3">
      <c r="A17" s="58">
        <v>1214</v>
      </c>
      <c r="B17" s="57" t="s">
        <v>147</v>
      </c>
      <c r="C17" s="8"/>
      <c r="D17" s="8"/>
      <c r="E17" s="105"/>
    </row>
    <row r="18" spans="1:5" x14ac:dyDescent="0.3">
      <c r="A18" s="58">
        <v>1215</v>
      </c>
      <c r="B18" s="57" t="s">
        <v>148</v>
      </c>
      <c r="C18" s="8"/>
      <c r="D18" s="8"/>
      <c r="E18" s="105"/>
    </row>
    <row r="19" spans="1:5" x14ac:dyDescent="0.3">
      <c r="A19" s="58">
        <v>1300</v>
      </c>
      <c r="B19" s="57" t="s">
        <v>149</v>
      </c>
      <c r="C19" s="8"/>
      <c r="D19" s="8"/>
      <c r="E19" s="105"/>
    </row>
    <row r="20" spans="1:5" x14ac:dyDescent="0.3">
      <c r="A20" s="58">
        <v>1410</v>
      </c>
      <c r="B20" s="57" t="s">
        <v>150</v>
      </c>
      <c r="C20" s="8"/>
      <c r="D20" s="8"/>
      <c r="E20" s="105"/>
    </row>
    <row r="21" spans="1:5" x14ac:dyDescent="0.3">
      <c r="A21" s="58">
        <v>1421</v>
      </c>
      <c r="B21" s="57" t="s">
        <v>151</v>
      </c>
      <c r="C21" s="8"/>
      <c r="D21" s="8"/>
      <c r="E21" s="105"/>
    </row>
    <row r="22" spans="1:5" x14ac:dyDescent="0.3">
      <c r="A22" s="58">
        <v>1422</v>
      </c>
      <c r="B22" s="57" t="s">
        <v>152</v>
      </c>
      <c r="C22" s="8"/>
      <c r="D22" s="8"/>
      <c r="E22" s="105"/>
    </row>
    <row r="23" spans="1:5" x14ac:dyDescent="0.3">
      <c r="A23" s="58">
        <v>1423</v>
      </c>
      <c r="B23" s="57" t="s">
        <v>153</v>
      </c>
      <c r="C23" s="8"/>
      <c r="D23" s="8"/>
      <c r="E23" s="105"/>
    </row>
    <row r="24" spans="1:5" x14ac:dyDescent="0.3">
      <c r="A24" s="58">
        <v>1431</v>
      </c>
      <c r="B24" s="57" t="s">
        <v>154</v>
      </c>
      <c r="C24" s="8"/>
      <c r="D24" s="8"/>
      <c r="E24" s="105"/>
    </row>
    <row r="25" spans="1:5" x14ac:dyDescent="0.3">
      <c r="A25" s="58">
        <v>1432</v>
      </c>
      <c r="B25" s="57" t="s">
        <v>155</v>
      </c>
      <c r="C25" s="8"/>
      <c r="D25" s="8"/>
      <c r="E25" s="105"/>
    </row>
    <row r="26" spans="1:5" x14ac:dyDescent="0.3">
      <c r="A26" s="58">
        <v>1433</v>
      </c>
      <c r="B26" s="57" t="s">
        <v>156</v>
      </c>
      <c r="C26" s="8"/>
      <c r="D26" s="8"/>
      <c r="E26" s="105"/>
    </row>
    <row r="27" spans="1:5" x14ac:dyDescent="0.3">
      <c r="A27" s="58">
        <v>1441</v>
      </c>
      <c r="B27" s="57" t="s">
        <v>157</v>
      </c>
      <c r="C27" s="8"/>
      <c r="D27" s="8"/>
      <c r="E27" s="105"/>
    </row>
    <row r="28" spans="1:5" x14ac:dyDescent="0.3">
      <c r="A28" s="58">
        <v>1442</v>
      </c>
      <c r="B28" s="57" t="s">
        <v>158</v>
      </c>
      <c r="C28" s="8"/>
      <c r="D28" s="8"/>
      <c r="E28" s="105"/>
    </row>
    <row r="29" spans="1:5" x14ac:dyDescent="0.3">
      <c r="A29" s="58">
        <v>1443</v>
      </c>
      <c r="B29" s="57" t="s">
        <v>159</v>
      </c>
      <c r="C29" s="8"/>
      <c r="D29" s="8"/>
      <c r="E29" s="105"/>
    </row>
    <row r="30" spans="1:5" x14ac:dyDescent="0.3">
      <c r="A30" s="58">
        <v>1444</v>
      </c>
      <c r="B30" s="57" t="s">
        <v>160</v>
      </c>
      <c r="C30" s="8"/>
      <c r="D30" s="8"/>
      <c r="E30" s="105"/>
    </row>
    <row r="31" spans="1:5" x14ac:dyDescent="0.3">
      <c r="A31" s="58">
        <v>1445</v>
      </c>
      <c r="B31" s="57" t="s">
        <v>161</v>
      </c>
      <c r="C31" s="8"/>
      <c r="D31" s="8"/>
      <c r="E31" s="105"/>
    </row>
    <row r="32" spans="1:5" x14ac:dyDescent="0.3">
      <c r="A32" s="58">
        <v>1446</v>
      </c>
      <c r="B32" s="57" t="s">
        <v>162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100</v>
      </c>
      <c r="C35" s="8"/>
      <c r="D35" s="8"/>
      <c r="E35" s="105"/>
    </row>
    <row r="36" spans="1:5" x14ac:dyDescent="0.3">
      <c r="A36" s="58">
        <v>2120</v>
      </c>
      <c r="B36" s="57" t="s">
        <v>163</v>
      </c>
      <c r="C36" s="8"/>
      <c r="D36" s="8"/>
      <c r="E36" s="105"/>
    </row>
    <row r="37" spans="1:5" x14ac:dyDescent="0.3">
      <c r="A37" s="58">
        <v>2130</v>
      </c>
      <c r="B37" s="57" t="s">
        <v>101</v>
      </c>
      <c r="C37" s="8"/>
      <c r="D37" s="8"/>
      <c r="E37" s="105"/>
    </row>
    <row r="38" spans="1:5" x14ac:dyDescent="0.3">
      <c r="A38" s="58">
        <v>2140</v>
      </c>
      <c r="B38" s="57" t="s">
        <v>389</v>
      </c>
      <c r="C38" s="8"/>
      <c r="D38" s="8"/>
      <c r="E38" s="105"/>
    </row>
    <row r="39" spans="1:5" x14ac:dyDescent="0.3">
      <c r="A39" s="58">
        <v>2150</v>
      </c>
      <c r="B39" s="57" t="s">
        <v>393</v>
      </c>
      <c r="C39" s="8"/>
      <c r="D39" s="8"/>
      <c r="E39" s="105"/>
    </row>
    <row r="40" spans="1:5" x14ac:dyDescent="0.3">
      <c r="A40" s="58">
        <v>2220</v>
      </c>
      <c r="B40" s="57" t="s">
        <v>102</v>
      </c>
      <c r="C40" s="8"/>
      <c r="D40" s="8"/>
      <c r="E40" s="105"/>
    </row>
    <row r="41" spans="1:5" x14ac:dyDescent="0.3">
      <c r="A41" s="58">
        <v>2300</v>
      </c>
      <c r="B41" s="57" t="s">
        <v>164</v>
      </c>
      <c r="C41" s="8"/>
      <c r="D41" s="8"/>
      <c r="E41" s="105"/>
    </row>
    <row r="42" spans="1:5" x14ac:dyDescent="0.3">
      <c r="A42" s="58">
        <v>2400</v>
      </c>
      <c r="B42" s="57" t="s">
        <v>165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166</v>
      </c>
      <c r="C46" s="8"/>
      <c r="D46" s="8"/>
      <c r="E46" s="105"/>
    </row>
    <row r="47" spans="1:5" x14ac:dyDescent="0.3">
      <c r="A47" s="58">
        <v>3210</v>
      </c>
      <c r="B47" s="57" t="s">
        <v>167</v>
      </c>
      <c r="C47" s="8"/>
      <c r="D47" s="8"/>
      <c r="E47" s="105"/>
    </row>
    <row r="48" spans="1:5" x14ac:dyDescent="0.3">
      <c r="A48" s="58">
        <v>3221</v>
      </c>
      <c r="B48" s="57" t="s">
        <v>168</v>
      </c>
      <c r="C48" s="8"/>
      <c r="D48" s="8"/>
      <c r="E48" s="105"/>
    </row>
    <row r="49" spans="1:5" x14ac:dyDescent="0.3">
      <c r="A49" s="58">
        <v>3222</v>
      </c>
      <c r="B49" s="57" t="s">
        <v>169</v>
      </c>
      <c r="C49" s="8"/>
      <c r="D49" s="8"/>
      <c r="E49" s="105"/>
    </row>
    <row r="50" spans="1:5" x14ac:dyDescent="0.3">
      <c r="A50" s="58">
        <v>3223</v>
      </c>
      <c r="B50" s="57" t="s">
        <v>170</v>
      </c>
      <c r="C50" s="8"/>
      <c r="D50" s="8"/>
      <c r="E50" s="105"/>
    </row>
    <row r="51" spans="1:5" x14ac:dyDescent="0.3">
      <c r="A51" s="58">
        <v>3224</v>
      </c>
      <c r="B51" s="57" t="s">
        <v>171</v>
      </c>
      <c r="C51" s="8"/>
      <c r="D51" s="8"/>
      <c r="E51" s="105"/>
    </row>
    <row r="52" spans="1:5" x14ac:dyDescent="0.3">
      <c r="A52" s="58">
        <v>3231</v>
      </c>
      <c r="B52" s="57" t="s">
        <v>172</v>
      </c>
      <c r="C52" s="8"/>
      <c r="D52" s="8"/>
      <c r="E52" s="105"/>
    </row>
    <row r="53" spans="1:5" x14ac:dyDescent="0.3">
      <c r="A53" s="58">
        <v>3232</v>
      </c>
      <c r="B53" s="57" t="s">
        <v>173</v>
      </c>
      <c r="C53" s="8"/>
      <c r="D53" s="8"/>
      <c r="E53" s="105"/>
    </row>
    <row r="54" spans="1:5" x14ac:dyDescent="0.3">
      <c r="A54" s="58">
        <v>3234</v>
      </c>
      <c r="B54" s="57" t="s">
        <v>174</v>
      </c>
      <c r="C54" s="8"/>
      <c r="D54" s="8"/>
      <c r="E54" s="105"/>
    </row>
    <row r="55" spans="1:5" ht="30" x14ac:dyDescent="0.3">
      <c r="A55" s="58">
        <v>3236</v>
      </c>
      <c r="B55" s="57" t="s">
        <v>189</v>
      </c>
      <c r="C55" s="8"/>
      <c r="D55" s="8"/>
      <c r="E55" s="105"/>
    </row>
    <row r="56" spans="1:5" ht="45" x14ac:dyDescent="0.3">
      <c r="A56" s="58">
        <v>3237</v>
      </c>
      <c r="B56" s="57" t="s">
        <v>175</v>
      </c>
      <c r="C56" s="8"/>
      <c r="D56" s="8"/>
      <c r="E56" s="105"/>
    </row>
    <row r="57" spans="1:5" x14ac:dyDescent="0.3">
      <c r="A57" s="58">
        <v>3241</v>
      </c>
      <c r="B57" s="57" t="s">
        <v>176</v>
      </c>
      <c r="C57" s="8"/>
      <c r="D57" s="8"/>
      <c r="E57" s="105"/>
    </row>
    <row r="58" spans="1:5" x14ac:dyDescent="0.3">
      <c r="A58" s="58">
        <v>3242</v>
      </c>
      <c r="B58" s="57" t="s">
        <v>177</v>
      </c>
      <c r="C58" s="8"/>
      <c r="D58" s="8"/>
      <c r="E58" s="105"/>
    </row>
    <row r="59" spans="1:5" x14ac:dyDescent="0.3">
      <c r="A59" s="58">
        <v>3243</v>
      </c>
      <c r="B59" s="57" t="s">
        <v>178</v>
      </c>
      <c r="C59" s="8"/>
      <c r="D59" s="8"/>
      <c r="E59" s="105"/>
    </row>
    <row r="60" spans="1:5" x14ac:dyDescent="0.3">
      <c r="A60" s="58">
        <v>3245</v>
      </c>
      <c r="B60" s="57" t="s">
        <v>179</v>
      </c>
      <c r="C60" s="8"/>
      <c r="D60" s="8"/>
      <c r="E60" s="105"/>
    </row>
    <row r="61" spans="1:5" x14ac:dyDescent="0.3">
      <c r="A61" s="58">
        <v>3246</v>
      </c>
      <c r="B61" s="57" t="s">
        <v>180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250</v>
      </c>
      <c r="C65" s="8"/>
      <c r="D65" s="8"/>
      <c r="E65" s="105"/>
    </row>
    <row r="66" spans="1:5" x14ac:dyDescent="0.3">
      <c r="A66" s="58">
        <v>5220</v>
      </c>
      <c r="B66" s="57" t="s">
        <v>402</v>
      </c>
      <c r="C66" s="8"/>
      <c r="D66" s="8"/>
      <c r="E66" s="105"/>
    </row>
    <row r="67" spans="1:5" x14ac:dyDescent="0.3">
      <c r="A67" s="58">
        <v>5230</v>
      </c>
      <c r="B67" s="57" t="s">
        <v>403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196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181</v>
      </c>
      <c r="C71" s="8"/>
      <c r="D71" s="8"/>
      <c r="E71" s="105"/>
    </row>
    <row r="72" spans="1:5" x14ac:dyDescent="0.3">
      <c r="A72" s="58">
        <v>2</v>
      </c>
      <c r="B72" s="57" t="s">
        <v>182</v>
      </c>
      <c r="C72" s="8"/>
      <c r="D72" s="8"/>
      <c r="E72" s="105"/>
    </row>
    <row r="73" spans="1:5" x14ac:dyDescent="0.3">
      <c r="A73" s="58">
        <v>3</v>
      </c>
      <c r="B73" s="57" t="s">
        <v>183</v>
      </c>
      <c r="C73" s="8"/>
      <c r="D73" s="8"/>
      <c r="E73" s="105"/>
    </row>
    <row r="74" spans="1:5" x14ac:dyDescent="0.3">
      <c r="A74" s="58">
        <v>4</v>
      </c>
      <c r="B74" s="57" t="s">
        <v>353</v>
      </c>
      <c r="C74" s="8"/>
      <c r="D74" s="8"/>
      <c r="E74" s="105"/>
    </row>
    <row r="75" spans="1:5" x14ac:dyDescent="0.3">
      <c r="A75" s="58">
        <v>5</v>
      </c>
      <c r="B75" s="57" t="s">
        <v>184</v>
      </c>
      <c r="C75" s="8"/>
      <c r="D75" s="8"/>
      <c r="E75" s="105"/>
    </row>
    <row r="76" spans="1:5" x14ac:dyDescent="0.3">
      <c r="A76" s="58">
        <v>6</v>
      </c>
      <c r="B76" s="57" t="s">
        <v>185</v>
      </c>
      <c r="C76" s="8"/>
      <c r="D76" s="8"/>
      <c r="E76" s="105"/>
    </row>
    <row r="77" spans="1:5" x14ac:dyDescent="0.3">
      <c r="A77" s="58">
        <v>7</v>
      </c>
      <c r="B77" s="57" t="s">
        <v>186</v>
      </c>
      <c r="C77" s="8"/>
      <c r="D77" s="8"/>
      <c r="E77" s="105"/>
    </row>
    <row r="78" spans="1:5" x14ac:dyDescent="0.3">
      <c r="A78" s="58">
        <v>8</v>
      </c>
      <c r="B78" s="57" t="s">
        <v>187</v>
      </c>
      <c r="C78" s="8"/>
      <c r="D78" s="8"/>
      <c r="E78" s="105"/>
    </row>
    <row r="79" spans="1:5" x14ac:dyDescent="0.3">
      <c r="A79" s="58">
        <v>9</v>
      </c>
      <c r="B79" s="57" t="s">
        <v>188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514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C17" sqref="C17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420</v>
      </c>
      <c r="B1" s="76"/>
      <c r="C1" s="76"/>
      <c r="D1" s="76"/>
      <c r="E1" s="76"/>
      <c r="F1" s="76"/>
      <c r="G1" s="76"/>
      <c r="H1" s="76"/>
      <c r="I1" s="443" t="s">
        <v>109</v>
      </c>
      <c r="J1" s="443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441">
        <f>'ფორმა N1'!L2</f>
        <v>2019</v>
      </c>
      <c r="J2" s="442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9" t="str">
        <f>'ფორმა N1'!A5</f>
        <v>ილია ჭავჭავაძის საზოგადოება</v>
      </c>
      <c r="B5" s="368"/>
      <c r="C5" s="368"/>
      <c r="D5" s="368"/>
      <c r="E5" s="368"/>
      <c r="F5" s="369"/>
      <c r="G5" s="368"/>
      <c r="H5" s="368"/>
      <c r="I5" s="368"/>
      <c r="J5" s="368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517</v>
      </c>
      <c r="C10" s="155" t="s">
        <v>518</v>
      </c>
      <c r="D10" s="156"/>
      <c r="E10" s="152"/>
      <c r="F10" s="28"/>
      <c r="G10" s="28"/>
      <c r="H10" s="28"/>
      <c r="I10" s="28"/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2" t="s">
        <v>514</v>
      </c>
      <c r="D17" s="104"/>
      <c r="E17" s="104"/>
      <c r="F17" s="262"/>
      <c r="G17" s="263"/>
      <c r="H17" s="263"/>
      <c r="I17" s="101"/>
      <c r="J17" s="101"/>
    </row>
    <row r="18" spans="1:10" x14ac:dyDescent="0.3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 x14ac:dyDescent="0.3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0" zoomScale="80" zoomScaleNormal="100" zoomScaleSheetLayoutView="80" workbookViewId="0">
      <selection activeCell="B47" sqref="B47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296</v>
      </c>
      <c r="B1" s="76"/>
      <c r="C1" s="443" t="s">
        <v>109</v>
      </c>
      <c r="D1" s="443"/>
      <c r="E1" s="108"/>
    </row>
    <row r="2" spans="1:7" x14ac:dyDescent="0.3">
      <c r="A2" s="76" t="s">
        <v>140</v>
      </c>
      <c r="B2" s="76"/>
      <c r="C2" s="441">
        <f>'ფორმა N1'!L2</f>
        <v>2019</v>
      </c>
      <c r="D2" s="442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269</v>
      </c>
      <c r="B4" s="102"/>
      <c r="C4" s="103"/>
      <c r="D4" s="76"/>
      <c r="E4" s="108"/>
    </row>
    <row r="5" spans="1:7" x14ac:dyDescent="0.3">
      <c r="A5" s="226" t="str">
        <f>'ფორმა N1'!A5</f>
        <v>ილია ჭავჭავაძის საზოგადოება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 x14ac:dyDescent="0.3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 x14ac:dyDescent="0.3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/>
      <c r="D17" s="8"/>
      <c r="E17" s="108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/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 x14ac:dyDescent="0.3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413</v>
      </c>
      <c r="C24" s="253"/>
      <c r="D24" s="8"/>
      <c r="E24" s="108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5" t="s">
        <v>98</v>
      </c>
      <c r="B28" s="235" t="s">
        <v>303</v>
      </c>
      <c r="C28" s="8"/>
      <c r="D28" s="8"/>
      <c r="E28" s="108"/>
    </row>
    <row r="29" spans="1:5" x14ac:dyDescent="0.3">
      <c r="A29" s="235" t="s">
        <v>99</v>
      </c>
      <c r="B29" s="235" t="s">
        <v>306</v>
      </c>
      <c r="C29" s="8"/>
      <c r="D29" s="8"/>
      <c r="E29" s="108"/>
    </row>
    <row r="30" spans="1:5" x14ac:dyDescent="0.3">
      <c r="A30" s="235" t="s">
        <v>421</v>
      </c>
      <c r="B30" s="235" t="s">
        <v>304</v>
      </c>
      <c r="C30" s="8"/>
      <c r="D30" s="8"/>
      <c r="E30" s="108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5" t="s">
        <v>12</v>
      </c>
      <c r="B32" s="235" t="s">
        <v>472</v>
      </c>
      <c r="C32" s="8"/>
      <c r="D32" s="8"/>
      <c r="E32" s="108"/>
    </row>
    <row r="33" spans="1:9" x14ac:dyDescent="0.3">
      <c r="A33" s="235" t="s">
        <v>13</v>
      </c>
      <c r="B33" s="235" t="s">
        <v>473</v>
      </c>
      <c r="C33" s="8"/>
      <c r="D33" s="8"/>
      <c r="E33" s="108"/>
    </row>
    <row r="34" spans="1:9" x14ac:dyDescent="0.3">
      <c r="A34" s="235" t="s">
        <v>276</v>
      </c>
      <c r="B34" s="235" t="s">
        <v>474</v>
      </c>
      <c r="C34" s="8"/>
      <c r="D34" s="8"/>
      <c r="E34" s="108"/>
    </row>
    <row r="35" spans="1:9" x14ac:dyDescent="0.3">
      <c r="A35" s="88" t="s">
        <v>34</v>
      </c>
      <c r="B35" s="249" t="s">
        <v>418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B42" s="2" t="s">
        <v>514</v>
      </c>
      <c r="D42" s="111"/>
      <c r="E42" s="110"/>
      <c r="F42" s="110"/>
      <c r="G42"/>
      <c r="H42"/>
      <c r="I42"/>
    </row>
    <row r="43" spans="1:9" x14ac:dyDescent="0.3">
      <c r="A43"/>
      <c r="B43" s="69" t="s">
        <v>266</v>
      </c>
      <c r="D43" s="111"/>
      <c r="E43" s="110"/>
      <c r="F43" s="110"/>
      <c r="G43"/>
      <c r="H43"/>
      <c r="I43"/>
    </row>
    <row r="44" spans="1:9" x14ac:dyDescent="0.3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26" zoomScale="80" zoomScaleNormal="100" zoomScaleSheetLayoutView="80" workbookViewId="0">
      <selection activeCell="C47" sqref="C47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>
        <f>'ფორმა N1'!L2</f>
        <v>2019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9" t="str">
        <f>'ფორმა N1'!A5</f>
        <v>ილია ჭავჭავაძის საზოგადოება</v>
      </c>
      <c r="B5" s="209"/>
      <c r="C5" s="209"/>
      <c r="D5" s="209"/>
      <c r="E5" s="209"/>
      <c r="F5" s="209"/>
      <c r="G5" s="20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 x14ac:dyDescent="0.3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5.75" x14ac:dyDescent="0.3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5.75" x14ac:dyDescent="0.3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 x14ac:dyDescent="0.3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 x14ac:dyDescent="0.3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 x14ac:dyDescent="0.3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 x14ac:dyDescent="0.3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 x14ac:dyDescent="0.3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 x14ac:dyDescent="0.3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 x14ac:dyDescent="0.3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 x14ac:dyDescent="0.3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 x14ac:dyDescent="0.3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 x14ac:dyDescent="0.3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 x14ac:dyDescent="0.3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 x14ac:dyDescent="0.3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 x14ac:dyDescent="0.3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 x14ac:dyDescent="0.3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 x14ac:dyDescent="0.3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 x14ac:dyDescent="0.3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 x14ac:dyDescent="0.3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 x14ac:dyDescent="0.3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 x14ac:dyDescent="0.3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 x14ac:dyDescent="0.3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 x14ac:dyDescent="0.3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 x14ac:dyDescent="0.3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 x14ac:dyDescent="0.3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 x14ac:dyDescent="0.3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 x14ac:dyDescent="0.3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 x14ac:dyDescent="0.3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 x14ac:dyDescent="0.3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 x14ac:dyDescent="0.3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 x14ac:dyDescent="0.3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 x14ac:dyDescent="0.3">
      <c r="B44" s="186" t="s">
        <v>107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 t="s">
        <v>514</v>
      </c>
      <c r="F46" s="188"/>
      <c r="G46" s="189"/>
      <c r="H46" s="185"/>
      <c r="I46" s="185"/>
      <c r="J46" s="185"/>
    </row>
    <row r="47" spans="1:10" x14ac:dyDescent="0.3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 x14ac:dyDescent="0.3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27" zoomScale="80" zoomScaleNormal="100" zoomScaleSheetLayoutView="80" workbookViewId="0">
      <selection activeCell="A49" sqref="A49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299</v>
      </c>
      <c r="B1" s="138"/>
      <c r="C1" s="138"/>
      <c r="D1" s="138"/>
      <c r="E1" s="138"/>
      <c r="F1" s="78"/>
      <c r="G1" s="78"/>
      <c r="H1" s="78"/>
      <c r="I1" s="455" t="s">
        <v>109</v>
      </c>
      <c r="J1" s="455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441">
        <f>'ფორმა N1'!L2</f>
        <v>2019</v>
      </c>
      <c r="J2" s="442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ილია ჭავჭავაძის საზოგადოება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57" t="s">
        <v>220</v>
      </c>
      <c r="C7" s="457"/>
      <c r="D7" s="457" t="s">
        <v>287</v>
      </c>
      <c r="E7" s="457"/>
      <c r="F7" s="457" t="s">
        <v>288</v>
      </c>
      <c r="G7" s="457"/>
      <c r="H7" s="151" t="s">
        <v>274</v>
      </c>
      <c r="I7" s="457" t="s">
        <v>223</v>
      </c>
      <c r="J7" s="457"/>
      <c r="K7" s="145"/>
    </row>
    <row r="8" spans="1:12" ht="15" x14ac:dyDescent="0.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A48" s="2" t="s">
        <v>514</v>
      </c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263</v>
      </c>
      <c r="F49" s="12" t="s">
        <v>268</v>
      </c>
      <c r="G49" s="72"/>
      <c r="I49"/>
      <c r="J49"/>
    </row>
    <row r="50" spans="1:10" s="2" customFormat="1" ht="15" x14ac:dyDescent="0.3">
      <c r="B50" s="66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topLeftCell="A10" zoomScale="80" zoomScaleNormal="80" zoomScaleSheetLayoutView="80" workbookViewId="0">
      <selection activeCell="C32" sqref="C32"/>
    </sheetView>
  </sheetViews>
  <sheetFormatPr defaultRowHeight="12.75" x14ac:dyDescent="0.2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 x14ac:dyDescent="0.2">
      <c r="A1" s="193" t="s">
        <v>494</v>
      </c>
      <c r="B1" s="193"/>
      <c r="C1" s="194"/>
      <c r="D1" s="194"/>
      <c r="E1" s="194"/>
      <c r="F1" s="194"/>
      <c r="G1" s="194"/>
      <c r="H1" s="194"/>
      <c r="I1" s="376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194"/>
      <c r="H2" s="194"/>
      <c r="I2" s="373">
        <f>'ფორმა N1'!L2</f>
        <v>2019</v>
      </c>
    </row>
    <row r="3" spans="1:9" ht="15" x14ac:dyDescent="0.2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 x14ac:dyDescent="0.3">
      <c r="A4" s="114" t="s">
        <v>269</v>
      </c>
      <c r="B4" s="114"/>
      <c r="C4" s="114"/>
      <c r="D4" s="114"/>
      <c r="E4" s="386"/>
      <c r="F4" s="195"/>
      <c r="G4" s="194"/>
      <c r="H4" s="194"/>
      <c r="I4" s="195"/>
    </row>
    <row r="5" spans="1:9" s="391" customFormat="1" ht="15" x14ac:dyDescent="0.3">
      <c r="A5" s="387" t="str">
        <f>'ფორმა N1'!A5</f>
        <v>ილია ჭავჭავაძის საზოგადოება</v>
      </c>
      <c r="B5" s="387"/>
      <c r="C5" s="388"/>
      <c r="D5" s="388"/>
      <c r="E5" s="388"/>
      <c r="F5" s="389"/>
      <c r="G5" s="390"/>
      <c r="H5" s="390"/>
      <c r="I5" s="389"/>
    </row>
    <row r="6" spans="1:9" ht="13.5" x14ac:dyDescent="0.2">
      <c r="A6" s="142"/>
      <c r="B6" s="142"/>
      <c r="C6" s="392"/>
      <c r="D6" s="392"/>
      <c r="E6" s="392"/>
      <c r="F6" s="194"/>
      <c r="G6" s="194"/>
      <c r="H6" s="194"/>
      <c r="I6" s="194"/>
    </row>
    <row r="7" spans="1:9" ht="60" x14ac:dyDescent="0.2">
      <c r="A7" s="393" t="s">
        <v>64</v>
      </c>
      <c r="B7" s="393" t="s">
        <v>485</v>
      </c>
      <c r="C7" s="394" t="s">
        <v>486</v>
      </c>
      <c r="D7" s="394" t="s">
        <v>487</v>
      </c>
      <c r="E7" s="394" t="s">
        <v>488</v>
      </c>
      <c r="F7" s="394" t="s">
        <v>365</v>
      </c>
      <c r="G7" s="394" t="s">
        <v>489</v>
      </c>
      <c r="H7" s="394" t="s">
        <v>490</v>
      </c>
      <c r="I7" s="394" t="s">
        <v>491</v>
      </c>
    </row>
    <row r="8" spans="1:9" ht="15" x14ac:dyDescent="0.2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4">
        <v>9</v>
      </c>
    </row>
    <row r="9" spans="1:9" ht="30" x14ac:dyDescent="0.2">
      <c r="A9" s="395">
        <v>1</v>
      </c>
      <c r="B9" s="395" t="s">
        <v>519</v>
      </c>
      <c r="C9" s="396" t="s">
        <v>520</v>
      </c>
      <c r="D9" s="396" t="s">
        <v>522</v>
      </c>
      <c r="E9" s="396" t="s">
        <v>521</v>
      </c>
      <c r="F9" s="396">
        <v>83</v>
      </c>
      <c r="G9" s="396"/>
      <c r="H9" s="396"/>
      <c r="I9" s="396"/>
    </row>
    <row r="10" spans="1:9" ht="15" x14ac:dyDescent="0.2">
      <c r="A10" s="395">
        <v>2</v>
      </c>
      <c r="B10" s="395"/>
      <c r="C10" s="396"/>
      <c r="D10" s="396"/>
      <c r="E10" s="396"/>
      <c r="F10" s="396"/>
      <c r="G10" s="396"/>
      <c r="H10" s="396"/>
      <c r="I10" s="396"/>
    </row>
    <row r="11" spans="1:9" ht="15" x14ac:dyDescent="0.2">
      <c r="A11" s="395">
        <v>3</v>
      </c>
      <c r="B11" s="395"/>
      <c r="C11" s="396"/>
      <c r="D11" s="396"/>
      <c r="E11" s="396"/>
      <c r="F11" s="396"/>
      <c r="G11" s="396"/>
      <c r="H11" s="396"/>
      <c r="I11" s="396"/>
    </row>
    <row r="12" spans="1:9" ht="15" x14ac:dyDescent="0.2">
      <c r="A12" s="395">
        <v>4</v>
      </c>
      <c r="B12" s="395"/>
      <c r="C12" s="396"/>
      <c r="D12" s="396"/>
      <c r="E12" s="396"/>
      <c r="F12" s="396"/>
      <c r="G12" s="396"/>
      <c r="H12" s="396"/>
      <c r="I12" s="396"/>
    </row>
    <row r="13" spans="1:9" ht="15" x14ac:dyDescent="0.2">
      <c r="A13" s="395">
        <v>5</v>
      </c>
      <c r="B13" s="395"/>
      <c r="C13" s="396"/>
      <c r="D13" s="396"/>
      <c r="E13" s="396"/>
      <c r="F13" s="396"/>
      <c r="G13" s="396"/>
      <c r="H13" s="396"/>
      <c r="I13" s="396"/>
    </row>
    <row r="14" spans="1:9" ht="15" x14ac:dyDescent="0.2">
      <c r="A14" s="395">
        <v>6</v>
      </c>
      <c r="B14" s="395"/>
      <c r="C14" s="396"/>
      <c r="D14" s="396"/>
      <c r="E14" s="396"/>
      <c r="F14" s="396"/>
      <c r="G14" s="396"/>
      <c r="H14" s="396"/>
      <c r="I14" s="396"/>
    </row>
    <row r="15" spans="1:9" ht="15" x14ac:dyDescent="0.2">
      <c r="A15" s="395">
        <v>7</v>
      </c>
      <c r="B15" s="395"/>
      <c r="C15" s="396"/>
      <c r="D15" s="396"/>
      <c r="E15" s="396"/>
      <c r="F15" s="396"/>
      <c r="G15" s="396"/>
      <c r="H15" s="396"/>
      <c r="I15" s="396"/>
    </row>
    <row r="16" spans="1:9" ht="15" x14ac:dyDescent="0.2">
      <c r="A16" s="395">
        <v>8</v>
      </c>
      <c r="B16" s="395"/>
      <c r="C16" s="396"/>
      <c r="D16" s="396"/>
      <c r="E16" s="396"/>
      <c r="F16" s="396"/>
      <c r="G16" s="396"/>
      <c r="H16" s="396"/>
      <c r="I16" s="396"/>
    </row>
    <row r="17" spans="1:9" ht="15" x14ac:dyDescent="0.2">
      <c r="A17" s="395">
        <v>9</v>
      </c>
      <c r="B17" s="395"/>
      <c r="C17" s="396"/>
      <c r="D17" s="396"/>
      <c r="E17" s="396"/>
      <c r="F17" s="396"/>
      <c r="G17" s="396"/>
      <c r="H17" s="396"/>
      <c r="I17" s="396"/>
    </row>
    <row r="18" spans="1:9" ht="15" x14ac:dyDescent="0.2">
      <c r="A18" s="395">
        <v>10</v>
      </c>
      <c r="B18" s="395"/>
      <c r="C18" s="396"/>
      <c r="D18" s="396"/>
      <c r="E18" s="396"/>
      <c r="F18" s="396"/>
      <c r="G18" s="396"/>
      <c r="H18" s="396"/>
      <c r="I18" s="396"/>
    </row>
    <row r="19" spans="1:9" ht="15" x14ac:dyDescent="0.2">
      <c r="A19" s="395">
        <v>11</v>
      </c>
      <c r="B19" s="395"/>
      <c r="C19" s="396"/>
      <c r="D19" s="396"/>
      <c r="E19" s="396"/>
      <c r="F19" s="396"/>
      <c r="G19" s="396"/>
      <c r="H19" s="396"/>
      <c r="I19" s="396"/>
    </row>
    <row r="20" spans="1:9" ht="15" x14ac:dyDescent="0.2">
      <c r="A20" s="395">
        <v>12</v>
      </c>
      <c r="B20" s="395"/>
      <c r="C20" s="396"/>
      <c r="D20" s="396"/>
      <c r="E20" s="396"/>
      <c r="F20" s="396"/>
      <c r="G20" s="396"/>
      <c r="H20" s="396"/>
      <c r="I20" s="396"/>
    </row>
    <row r="21" spans="1:9" ht="15" x14ac:dyDescent="0.2">
      <c r="A21" s="395">
        <v>13</v>
      </c>
      <c r="B21" s="395"/>
      <c r="C21" s="396"/>
      <c r="D21" s="396"/>
      <c r="E21" s="396"/>
      <c r="F21" s="396"/>
      <c r="G21" s="396"/>
      <c r="H21" s="396"/>
      <c r="I21" s="396"/>
    </row>
    <row r="22" spans="1:9" ht="15" x14ac:dyDescent="0.2">
      <c r="A22" s="395">
        <v>14</v>
      </c>
      <c r="B22" s="395"/>
      <c r="C22" s="396"/>
      <c r="D22" s="396"/>
      <c r="E22" s="396"/>
      <c r="F22" s="396"/>
      <c r="G22" s="396"/>
      <c r="H22" s="396"/>
      <c r="I22" s="396"/>
    </row>
    <row r="23" spans="1:9" ht="15" x14ac:dyDescent="0.2">
      <c r="A23" s="395">
        <v>15</v>
      </c>
      <c r="B23" s="395"/>
      <c r="C23" s="396"/>
      <c r="D23" s="396"/>
      <c r="E23" s="396"/>
      <c r="F23" s="396"/>
      <c r="G23" s="396"/>
      <c r="H23" s="396"/>
      <c r="I23" s="396"/>
    </row>
    <row r="24" spans="1:9" ht="15" x14ac:dyDescent="0.2">
      <c r="A24" s="395">
        <v>16</v>
      </c>
      <c r="B24" s="395"/>
      <c r="C24" s="396"/>
      <c r="D24" s="396"/>
      <c r="E24" s="396"/>
      <c r="F24" s="396"/>
      <c r="G24" s="396"/>
      <c r="H24" s="396"/>
      <c r="I24" s="396"/>
    </row>
    <row r="25" spans="1:9" ht="15" x14ac:dyDescent="0.2">
      <c r="A25" s="395">
        <v>17</v>
      </c>
      <c r="B25" s="395"/>
      <c r="C25" s="396"/>
      <c r="D25" s="396"/>
      <c r="E25" s="396"/>
      <c r="F25" s="396"/>
      <c r="G25" s="396"/>
      <c r="H25" s="396"/>
      <c r="I25" s="396"/>
    </row>
    <row r="26" spans="1:9" ht="15" x14ac:dyDescent="0.2">
      <c r="A26" s="395">
        <v>18</v>
      </c>
      <c r="B26" s="395"/>
      <c r="C26" s="396"/>
      <c r="D26" s="396"/>
      <c r="E26" s="396"/>
      <c r="F26" s="396"/>
      <c r="G26" s="396"/>
      <c r="H26" s="396"/>
      <c r="I26" s="396"/>
    </row>
    <row r="27" spans="1:9" ht="15" x14ac:dyDescent="0.2">
      <c r="A27" s="395" t="s">
        <v>273</v>
      </c>
      <c r="B27" s="395"/>
      <c r="C27" s="396"/>
      <c r="D27" s="396"/>
      <c r="E27" s="396"/>
      <c r="F27" s="396"/>
      <c r="G27" s="396"/>
      <c r="H27" s="396"/>
      <c r="I27" s="396"/>
    </row>
    <row r="28" spans="1:9" x14ac:dyDescent="0.2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 x14ac:dyDescent="0.2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 x14ac:dyDescent="0.2">
      <c r="A30" s="397"/>
      <c r="B30" s="397"/>
      <c r="C30" s="196"/>
      <c r="D30" s="196"/>
      <c r="E30" s="196"/>
      <c r="F30" s="196"/>
      <c r="G30" s="196"/>
      <c r="H30" s="196"/>
      <c r="I30" s="196"/>
    </row>
    <row r="31" spans="1:9" ht="15" x14ac:dyDescent="0.3">
      <c r="A31" s="21"/>
      <c r="B31" s="21"/>
      <c r="C31" s="398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 t="s">
        <v>514</v>
      </c>
      <c r="D32" s="458"/>
      <c r="E32" s="458"/>
      <c r="G32" s="199"/>
      <c r="H32" s="399"/>
    </row>
    <row r="33" spans="3:8" ht="15" x14ac:dyDescent="0.3">
      <c r="C33" s="21"/>
      <c r="D33" s="459" t="s">
        <v>263</v>
      </c>
      <c r="E33" s="459"/>
      <c r="G33" s="460" t="s">
        <v>492</v>
      </c>
      <c r="H33" s="460"/>
    </row>
    <row r="34" spans="3:8" ht="15" x14ac:dyDescent="0.3">
      <c r="C34" s="21"/>
      <c r="D34" s="21"/>
      <c r="E34" s="21"/>
      <c r="G34" s="461"/>
      <c r="H34" s="461"/>
    </row>
    <row r="35" spans="3:8" ht="15" x14ac:dyDescent="0.3">
      <c r="C35" s="21"/>
      <c r="D35" s="462" t="s">
        <v>139</v>
      </c>
      <c r="E35" s="462"/>
      <c r="G35" s="461"/>
      <c r="H35" s="46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topLeftCell="A13" zoomScale="80" zoomScaleNormal="100" zoomScaleSheetLayoutView="80" workbookViewId="0">
      <selection activeCell="G31" sqref="G31"/>
    </sheetView>
  </sheetViews>
  <sheetFormatPr defaultRowHeight="12.75" x14ac:dyDescent="0.2"/>
  <cols>
    <col min="1" max="1" width="6.85546875" style="391" customWidth="1"/>
    <col min="2" max="2" width="14.85546875" style="391" customWidth="1"/>
    <col min="3" max="3" width="21.140625" style="391" customWidth="1"/>
    <col min="4" max="5" width="12.7109375" style="391" customWidth="1"/>
    <col min="6" max="6" width="13.42578125" style="391" bestFit="1" customWidth="1"/>
    <col min="7" max="7" width="15.28515625" style="391" customWidth="1"/>
    <col min="8" max="8" width="23.85546875" style="391" customWidth="1"/>
    <col min="9" max="9" width="12.140625" style="391" bestFit="1" customWidth="1"/>
    <col min="10" max="10" width="19" style="391" customWidth="1"/>
    <col min="11" max="11" width="17.7109375" style="391" customWidth="1"/>
    <col min="12" max="16384" width="9.140625" style="391"/>
  </cols>
  <sheetData>
    <row r="1" spans="1:12" s="200" customFormat="1" ht="15" x14ac:dyDescent="0.2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6" t="s">
        <v>109</v>
      </c>
    </row>
    <row r="2" spans="1:12" s="200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3">
        <f>'ფორმა N1'!L2</f>
        <v>2019</v>
      </c>
    </row>
    <row r="3" spans="1:12" s="200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91"/>
    </row>
    <row r="4" spans="1:12" s="200" customFormat="1" ht="15" x14ac:dyDescent="0.3">
      <c r="A4" s="114" t="s">
        <v>269</v>
      </c>
      <c r="B4" s="114"/>
      <c r="C4" s="114"/>
      <c r="D4" s="114"/>
      <c r="E4" s="114"/>
      <c r="F4" s="386"/>
      <c r="G4" s="195"/>
      <c r="H4" s="194"/>
      <c r="I4" s="194"/>
      <c r="J4" s="194"/>
      <c r="K4" s="194"/>
    </row>
    <row r="5" spans="1:12" ht="15" x14ac:dyDescent="0.3">
      <c r="A5" s="387" t="str">
        <f>'ფორმა N1'!A5</f>
        <v>ილია ჭავჭავაძის საზოგადოება</v>
      </c>
      <c r="B5" s="387"/>
      <c r="C5" s="387"/>
      <c r="D5" s="388"/>
      <c r="E5" s="388"/>
      <c r="F5" s="388"/>
      <c r="G5" s="389"/>
      <c r="H5" s="390"/>
      <c r="I5" s="390"/>
      <c r="J5" s="390"/>
      <c r="K5" s="389"/>
    </row>
    <row r="6" spans="1:12" s="200" customFormat="1" ht="13.5" x14ac:dyDescent="0.2">
      <c r="A6" s="142"/>
      <c r="B6" s="142"/>
      <c r="C6" s="142"/>
      <c r="D6" s="392"/>
      <c r="E6" s="392"/>
      <c r="F6" s="392"/>
      <c r="G6" s="194"/>
      <c r="H6" s="194"/>
      <c r="I6" s="194"/>
      <c r="J6" s="194"/>
      <c r="K6" s="194"/>
    </row>
    <row r="7" spans="1:12" s="200" customFormat="1" ht="60" x14ac:dyDescent="0.2">
      <c r="A7" s="393" t="s">
        <v>64</v>
      </c>
      <c r="B7" s="393" t="s">
        <v>485</v>
      </c>
      <c r="C7" s="393" t="s">
        <v>243</v>
      </c>
      <c r="D7" s="394" t="s">
        <v>240</v>
      </c>
      <c r="E7" s="394" t="s">
        <v>241</v>
      </c>
      <c r="F7" s="394" t="s">
        <v>340</v>
      </c>
      <c r="G7" s="394" t="s">
        <v>242</v>
      </c>
      <c r="H7" s="394" t="s">
        <v>493</v>
      </c>
      <c r="I7" s="394" t="s">
        <v>239</v>
      </c>
      <c r="J7" s="394" t="s">
        <v>490</v>
      </c>
      <c r="K7" s="394" t="s">
        <v>491</v>
      </c>
    </row>
    <row r="8" spans="1:12" s="200" customFormat="1" ht="15" x14ac:dyDescent="0.2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3">
        <v>9</v>
      </c>
      <c r="J8" s="393">
        <v>10</v>
      </c>
      <c r="K8" s="394">
        <v>11</v>
      </c>
    </row>
    <row r="9" spans="1:12" s="200" customFormat="1" ht="45" x14ac:dyDescent="0.2">
      <c r="A9" s="395">
        <v>1</v>
      </c>
      <c r="B9" s="395" t="s">
        <v>519</v>
      </c>
      <c r="C9" s="395" t="s">
        <v>523</v>
      </c>
      <c r="D9" s="396" t="s">
        <v>524</v>
      </c>
      <c r="E9" s="396" t="s">
        <v>525</v>
      </c>
      <c r="F9" s="396">
        <v>1998</v>
      </c>
      <c r="G9" s="396" t="s">
        <v>526</v>
      </c>
      <c r="H9" s="396"/>
      <c r="I9" s="396"/>
      <c r="J9" s="396"/>
      <c r="K9" s="396"/>
    </row>
    <row r="10" spans="1:12" s="200" customFormat="1" ht="15" x14ac:dyDescent="0.2">
      <c r="A10" s="395">
        <v>2</v>
      </c>
      <c r="B10" s="395"/>
      <c r="C10" s="395"/>
      <c r="D10" s="396"/>
      <c r="E10" s="396"/>
      <c r="F10" s="396"/>
      <c r="G10" s="396"/>
      <c r="H10" s="396"/>
      <c r="I10" s="396"/>
      <c r="J10" s="396"/>
      <c r="K10" s="396"/>
    </row>
    <row r="11" spans="1:12" s="200" customFormat="1" ht="15" x14ac:dyDescent="0.2">
      <c r="A11" s="395">
        <v>3</v>
      </c>
      <c r="B11" s="395"/>
      <c r="C11" s="395"/>
      <c r="D11" s="396"/>
      <c r="E11" s="396"/>
      <c r="F11" s="396"/>
      <c r="G11" s="396"/>
      <c r="H11" s="396"/>
      <c r="I11" s="396"/>
      <c r="J11" s="396"/>
      <c r="K11" s="396"/>
    </row>
    <row r="12" spans="1:12" s="200" customFormat="1" ht="15" x14ac:dyDescent="0.2">
      <c r="A12" s="395">
        <v>4</v>
      </c>
      <c r="B12" s="395"/>
      <c r="C12" s="395"/>
      <c r="D12" s="396"/>
      <c r="E12" s="396"/>
      <c r="F12" s="396"/>
      <c r="G12" s="396"/>
      <c r="H12" s="396"/>
      <c r="I12" s="396"/>
      <c r="J12" s="396"/>
      <c r="K12" s="396"/>
    </row>
    <row r="13" spans="1:12" s="200" customFormat="1" ht="15" x14ac:dyDescent="0.2">
      <c r="A13" s="395">
        <v>5</v>
      </c>
      <c r="B13" s="395"/>
      <c r="C13" s="395"/>
      <c r="D13" s="396"/>
      <c r="E13" s="396"/>
      <c r="F13" s="396"/>
      <c r="G13" s="396"/>
      <c r="H13" s="396"/>
      <c r="I13" s="396"/>
      <c r="J13" s="396"/>
      <c r="K13" s="396"/>
    </row>
    <row r="14" spans="1:12" s="200" customFormat="1" ht="15" x14ac:dyDescent="0.2">
      <c r="A14" s="395">
        <v>6</v>
      </c>
      <c r="B14" s="395"/>
      <c r="C14" s="395"/>
      <c r="D14" s="396"/>
      <c r="E14" s="396"/>
      <c r="F14" s="396"/>
      <c r="G14" s="396"/>
      <c r="H14" s="396"/>
      <c r="I14" s="396"/>
      <c r="J14" s="396"/>
      <c r="K14" s="396"/>
    </row>
    <row r="15" spans="1:12" s="200" customFormat="1" ht="15" x14ac:dyDescent="0.2">
      <c r="A15" s="395">
        <v>7</v>
      </c>
      <c r="B15" s="395"/>
      <c r="C15" s="395"/>
      <c r="D15" s="396"/>
      <c r="E15" s="396"/>
      <c r="F15" s="396"/>
      <c r="G15" s="396"/>
      <c r="H15" s="396"/>
      <c r="I15" s="396"/>
      <c r="J15" s="396"/>
      <c r="K15" s="396"/>
    </row>
    <row r="16" spans="1:12" s="200" customFormat="1" ht="15" x14ac:dyDescent="0.2">
      <c r="A16" s="395">
        <v>8</v>
      </c>
      <c r="B16" s="395"/>
      <c r="C16" s="395"/>
      <c r="D16" s="396"/>
      <c r="E16" s="396"/>
      <c r="F16" s="396"/>
      <c r="G16" s="396"/>
      <c r="H16" s="396"/>
      <c r="I16" s="396"/>
      <c r="J16" s="396"/>
      <c r="K16" s="396"/>
    </row>
    <row r="17" spans="1:11" s="200" customFormat="1" ht="15" x14ac:dyDescent="0.2">
      <c r="A17" s="395">
        <v>9</v>
      </c>
      <c r="B17" s="395"/>
      <c r="C17" s="395"/>
      <c r="D17" s="396"/>
      <c r="E17" s="396"/>
      <c r="F17" s="396"/>
      <c r="G17" s="396"/>
      <c r="H17" s="396"/>
      <c r="I17" s="396"/>
      <c r="J17" s="396"/>
      <c r="K17" s="396"/>
    </row>
    <row r="18" spans="1:11" s="200" customFormat="1" ht="15" x14ac:dyDescent="0.2">
      <c r="A18" s="395">
        <v>10</v>
      </c>
      <c r="B18" s="395"/>
      <c r="C18" s="395"/>
      <c r="D18" s="396"/>
      <c r="E18" s="396"/>
      <c r="F18" s="396"/>
      <c r="G18" s="396"/>
      <c r="H18" s="396"/>
      <c r="I18" s="396"/>
      <c r="J18" s="396"/>
      <c r="K18" s="396"/>
    </row>
    <row r="19" spans="1:11" s="200" customFormat="1" ht="15" x14ac:dyDescent="0.2">
      <c r="A19" s="395">
        <v>11</v>
      </c>
      <c r="B19" s="395"/>
      <c r="C19" s="395"/>
      <c r="D19" s="396"/>
      <c r="E19" s="396"/>
      <c r="F19" s="396"/>
      <c r="G19" s="396"/>
      <c r="H19" s="396"/>
      <c r="I19" s="396"/>
      <c r="J19" s="396"/>
      <c r="K19" s="396"/>
    </row>
    <row r="20" spans="1:11" s="200" customFormat="1" ht="15" x14ac:dyDescent="0.2">
      <c r="A20" s="395">
        <v>12</v>
      </c>
      <c r="B20" s="395"/>
      <c r="C20" s="395"/>
      <c r="D20" s="396"/>
      <c r="E20" s="396"/>
      <c r="F20" s="396"/>
      <c r="G20" s="396"/>
      <c r="H20" s="396"/>
      <c r="I20" s="396"/>
      <c r="J20" s="396"/>
      <c r="K20" s="396"/>
    </row>
    <row r="21" spans="1:11" s="200" customFormat="1" ht="15" x14ac:dyDescent="0.2">
      <c r="A21" s="395">
        <v>13</v>
      </c>
      <c r="B21" s="395"/>
      <c r="C21" s="395"/>
      <c r="D21" s="396"/>
      <c r="E21" s="396"/>
      <c r="F21" s="396"/>
      <c r="G21" s="396"/>
      <c r="H21" s="396"/>
      <c r="I21" s="396"/>
      <c r="J21" s="396"/>
      <c r="K21" s="396"/>
    </row>
    <row r="22" spans="1:11" s="200" customFormat="1" ht="15" x14ac:dyDescent="0.2">
      <c r="A22" s="395">
        <v>14</v>
      </c>
      <c r="B22" s="395"/>
      <c r="C22" s="395"/>
      <c r="D22" s="396"/>
      <c r="E22" s="396"/>
      <c r="F22" s="396"/>
      <c r="G22" s="396"/>
      <c r="H22" s="396"/>
      <c r="I22" s="396"/>
      <c r="J22" s="396"/>
      <c r="K22" s="396"/>
    </row>
    <row r="23" spans="1:11" s="200" customFormat="1" ht="15" x14ac:dyDescent="0.2">
      <c r="A23" s="395">
        <v>15</v>
      </c>
      <c r="B23" s="395"/>
      <c r="C23" s="395"/>
      <c r="D23" s="396"/>
      <c r="E23" s="396"/>
      <c r="F23" s="396"/>
      <c r="G23" s="396"/>
      <c r="H23" s="396"/>
      <c r="I23" s="396"/>
      <c r="J23" s="396"/>
      <c r="K23" s="396"/>
    </row>
    <row r="24" spans="1:11" s="200" customFormat="1" ht="15" x14ac:dyDescent="0.2">
      <c r="A24" s="395">
        <v>16</v>
      </c>
      <c r="B24" s="395"/>
      <c r="C24" s="395"/>
      <c r="D24" s="396"/>
      <c r="E24" s="396"/>
      <c r="F24" s="396"/>
      <c r="G24" s="396"/>
      <c r="H24" s="396"/>
      <c r="I24" s="396"/>
      <c r="J24" s="396"/>
      <c r="K24" s="396"/>
    </row>
    <row r="25" spans="1:11" s="200" customFormat="1" ht="15" x14ac:dyDescent="0.2">
      <c r="A25" s="395">
        <v>17</v>
      </c>
      <c r="B25" s="395"/>
      <c r="C25" s="395"/>
      <c r="D25" s="396"/>
      <c r="E25" s="396"/>
      <c r="F25" s="396"/>
      <c r="G25" s="396"/>
      <c r="H25" s="396"/>
      <c r="I25" s="396"/>
      <c r="J25" s="396"/>
      <c r="K25" s="396"/>
    </row>
    <row r="26" spans="1:11" s="200" customFormat="1" ht="15" x14ac:dyDescent="0.2">
      <c r="A26" s="395">
        <v>18</v>
      </c>
      <c r="B26" s="395"/>
      <c r="C26" s="395"/>
      <c r="D26" s="396"/>
      <c r="E26" s="396"/>
      <c r="F26" s="396"/>
      <c r="G26" s="396"/>
      <c r="H26" s="396"/>
      <c r="I26" s="396"/>
      <c r="J26" s="396"/>
      <c r="K26" s="396"/>
    </row>
    <row r="27" spans="1:11" s="200" customFormat="1" ht="15" x14ac:dyDescent="0.2">
      <c r="A27" s="395" t="s">
        <v>273</v>
      </c>
      <c r="B27" s="395"/>
      <c r="C27" s="395"/>
      <c r="D27" s="396"/>
      <c r="E27" s="396"/>
      <c r="F27" s="396"/>
      <c r="G27" s="396"/>
      <c r="H27" s="396"/>
      <c r="I27" s="396"/>
      <c r="J27" s="396"/>
      <c r="K27" s="396"/>
    </row>
    <row r="28" spans="1:11" x14ac:dyDescent="0.2">
      <c r="A28" s="400"/>
      <c r="B28" s="400"/>
      <c r="C28" s="400"/>
      <c r="D28" s="400"/>
      <c r="E28" s="400"/>
      <c r="F28" s="400"/>
      <c r="G28" s="400"/>
      <c r="H28" s="400"/>
      <c r="I28" s="400"/>
      <c r="J28" s="400"/>
      <c r="K28" s="400"/>
    </row>
    <row r="29" spans="1:11" x14ac:dyDescent="0.2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</row>
    <row r="30" spans="1:11" x14ac:dyDescent="0.2">
      <c r="A30" s="401"/>
      <c r="B30" s="401"/>
      <c r="C30" s="401"/>
      <c r="D30" s="400"/>
      <c r="E30" s="400"/>
      <c r="F30" s="400"/>
      <c r="G30" s="400"/>
      <c r="H30" s="400"/>
      <c r="I30" s="400"/>
      <c r="J30" s="400"/>
      <c r="K30" s="400"/>
    </row>
    <row r="31" spans="1:11" ht="15" x14ac:dyDescent="0.3">
      <c r="A31" s="402"/>
      <c r="B31" s="402"/>
      <c r="C31" s="402"/>
      <c r="D31" s="403" t="s">
        <v>107</v>
      </c>
      <c r="E31" s="402"/>
      <c r="F31" s="402"/>
      <c r="G31" s="404"/>
      <c r="H31" s="402"/>
      <c r="I31" s="402"/>
      <c r="J31" s="402"/>
      <c r="K31" s="402"/>
    </row>
    <row r="32" spans="1:11" ht="15" x14ac:dyDescent="0.3">
      <c r="A32" s="402"/>
      <c r="B32" s="402"/>
      <c r="C32" s="402"/>
      <c r="D32" s="402" t="s">
        <v>514</v>
      </c>
      <c r="E32" s="405"/>
      <c r="F32" s="402"/>
      <c r="H32" s="405"/>
      <c r="I32" s="405"/>
      <c r="J32" s="406"/>
    </row>
    <row r="33" spans="4:9" ht="15" x14ac:dyDescent="0.3">
      <c r="D33" s="402"/>
      <c r="E33" s="407" t="s">
        <v>263</v>
      </c>
      <c r="F33" s="402"/>
      <c r="H33" s="408" t="s">
        <v>268</v>
      </c>
      <c r="I33" s="408"/>
    </row>
    <row r="34" spans="4:9" ht="15" x14ac:dyDescent="0.3">
      <c r="D34" s="402"/>
      <c r="E34" s="409" t="s">
        <v>139</v>
      </c>
      <c r="F34" s="402"/>
      <c r="H34" s="402" t="s">
        <v>264</v>
      </c>
      <c r="I34" s="402"/>
    </row>
    <row r="35" spans="4:9" ht="15" x14ac:dyDescent="0.3">
      <c r="D35" s="402"/>
      <c r="E35" s="40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7">
        <f>'ფორმა N1'!L2</f>
        <v>2019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9" t="str">
        <f>'ფორმა N1'!A5</f>
        <v>ილია ჭავჭავაძის საზოგადოება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 x14ac:dyDescent="0.2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9"/>
    </row>
    <row r="33" spans="2:6" ht="15" x14ac:dyDescent="0.3">
      <c r="B33" s="184"/>
      <c r="C33" s="190" t="s">
        <v>263</v>
      </c>
      <c r="D33" s="184"/>
      <c r="F33" s="191" t="s">
        <v>268</v>
      </c>
    </row>
    <row r="34" spans="2:6" ht="15" x14ac:dyDescent="0.3">
      <c r="B34" s="184"/>
      <c r="C34" s="192" t="s">
        <v>139</v>
      </c>
      <c r="D34" s="184"/>
      <c r="F34" s="184" t="s">
        <v>264</v>
      </c>
    </row>
    <row r="35" spans="2:6" ht="15" x14ac:dyDescent="0.3">
      <c r="B35" s="184"/>
      <c r="C35" s="192"/>
    </row>
  </sheetData>
  <pageMargins left="0.7" right="0.7" top="0.75" bottom="0.75" header="0.3" footer="0.3"/>
  <pageSetup scale="7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22" zoomScale="80" zoomScaleNormal="100" zoomScaleSheetLayoutView="80" workbookViewId="0">
      <selection activeCell="C45" sqref="C45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>
        <f>'ფორმა N1'!L2</f>
        <v>2019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9" t="str">
        <f>'ფორმა N1'!A5</f>
        <v>ილია ჭავჭავაძის საზოგადოება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66" t="s">
        <v>363</v>
      </c>
      <c r="C8" s="367" t="s">
        <v>405</v>
      </c>
      <c r="D8" s="367" t="s">
        <v>406</v>
      </c>
      <c r="E8" s="367" t="s">
        <v>364</v>
      </c>
      <c r="F8" s="367" t="s">
        <v>377</v>
      </c>
      <c r="G8" s="367" t="s">
        <v>378</v>
      </c>
      <c r="H8" s="367" t="s">
        <v>410</v>
      </c>
      <c r="I8" s="167" t="s">
        <v>379</v>
      </c>
      <c r="J8" s="105"/>
    </row>
    <row r="9" spans="1:10" x14ac:dyDescent="0.3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 x14ac:dyDescent="0.3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 x14ac:dyDescent="0.3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 x14ac:dyDescent="0.3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 x14ac:dyDescent="0.3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 x14ac:dyDescent="0.3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 x14ac:dyDescent="0.3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 x14ac:dyDescent="0.3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 x14ac:dyDescent="0.3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 x14ac:dyDescent="0.3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 x14ac:dyDescent="0.3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71">
        <f>SUM(I9:I37)</f>
        <v>0</v>
      </c>
      <c r="J38" s="105"/>
    </row>
    <row r="40" spans="1:12" x14ac:dyDescent="0.3">
      <c r="A40" s="184" t="s">
        <v>428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 t="s">
        <v>514</v>
      </c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54" zoomScaleNormal="100" zoomScaleSheetLayoutView="100" workbookViewId="0">
      <selection activeCell="A33" sqref="A33"/>
    </sheetView>
  </sheetViews>
  <sheetFormatPr defaultRowHeight="12.75" x14ac:dyDescent="0.2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 x14ac:dyDescent="0.3">
      <c r="A1" s="464" t="s">
        <v>495</v>
      </c>
      <c r="B1" s="464"/>
      <c r="C1" s="376" t="s">
        <v>109</v>
      </c>
    </row>
    <row r="2" spans="1:3" s="6" customFormat="1" ht="15" x14ac:dyDescent="0.3">
      <c r="A2" s="464"/>
      <c r="B2" s="464"/>
      <c r="C2" s="373">
        <f>'ფორმა N1'!L2</f>
        <v>2019</v>
      </c>
    </row>
    <row r="3" spans="1:3" s="6" customFormat="1" ht="15" x14ac:dyDescent="0.3">
      <c r="A3" s="410" t="s">
        <v>140</v>
      </c>
      <c r="B3" s="374"/>
      <c r="C3" s="375"/>
    </row>
    <row r="4" spans="1:3" s="6" customFormat="1" ht="15" x14ac:dyDescent="0.3">
      <c r="A4" s="114"/>
      <c r="B4" s="374"/>
      <c r="C4" s="375"/>
    </row>
    <row r="5" spans="1:3" s="21" customFormat="1" ht="15" x14ac:dyDescent="0.3">
      <c r="A5" s="465" t="s">
        <v>269</v>
      </c>
      <c r="B5" s="465"/>
      <c r="C5" s="114"/>
    </row>
    <row r="6" spans="1:3" s="21" customFormat="1" ht="15" x14ac:dyDescent="0.3">
      <c r="A6" s="466" t="str">
        <f>'ფორმა N1'!A5</f>
        <v>ილია ჭავჭავაძის საზოგადოება</v>
      </c>
      <c r="B6" s="466"/>
      <c r="C6" s="114"/>
    </row>
    <row r="7" spans="1:3" x14ac:dyDescent="0.2">
      <c r="A7" s="411"/>
      <c r="B7" s="411"/>
      <c r="C7" s="411"/>
    </row>
    <row r="8" spans="1:3" x14ac:dyDescent="0.2">
      <c r="A8" s="411"/>
      <c r="B8" s="411"/>
      <c r="C8" s="411"/>
    </row>
    <row r="9" spans="1:3" ht="30" customHeight="1" x14ac:dyDescent="0.2">
      <c r="A9" s="412" t="s">
        <v>64</v>
      </c>
      <c r="B9" s="412" t="s">
        <v>11</v>
      </c>
      <c r="C9" s="413" t="s">
        <v>9</v>
      </c>
    </row>
    <row r="10" spans="1:3" ht="15" x14ac:dyDescent="0.3">
      <c r="A10" s="414">
        <v>1</v>
      </c>
      <c r="B10" s="415" t="s">
        <v>57</v>
      </c>
      <c r="C10" s="430">
        <f>'ფორმა N4'!D11+'ფორმა N5'!D9+'ფორმა N6'!D10</f>
        <v>3130</v>
      </c>
    </row>
    <row r="11" spans="1:3" ht="15" x14ac:dyDescent="0.3">
      <c r="A11" s="417">
        <v>1.1000000000000001</v>
      </c>
      <c r="B11" s="415" t="s">
        <v>496</v>
      </c>
      <c r="C11" s="431">
        <f>'ფორმა N4'!D39+'ფორმა N5'!D37</f>
        <v>0</v>
      </c>
    </row>
    <row r="12" spans="1:3" ht="15" x14ac:dyDescent="0.3">
      <c r="A12" s="418" t="s">
        <v>30</v>
      </c>
      <c r="B12" s="415" t="s">
        <v>497</v>
      </c>
      <c r="C12" s="431">
        <f>'ფორმა N4'!D40+'ფორმა N5'!D38</f>
        <v>0</v>
      </c>
    </row>
    <row r="13" spans="1:3" ht="15" x14ac:dyDescent="0.3">
      <c r="A13" s="417">
        <v>1.2</v>
      </c>
      <c r="B13" s="415" t="s">
        <v>58</v>
      </c>
      <c r="C13" s="431">
        <f>'ფორმა N4'!D12+'ფორმა N5'!D10</f>
        <v>0</v>
      </c>
    </row>
    <row r="14" spans="1:3" ht="15" x14ac:dyDescent="0.3">
      <c r="A14" s="417">
        <v>1.3</v>
      </c>
      <c r="B14" s="415" t="s">
        <v>498</v>
      </c>
      <c r="C14" s="431">
        <f>'ფორმა N4'!D17+'ფორმა N5'!D15+'ფორმა N6'!D17</f>
        <v>0</v>
      </c>
    </row>
    <row r="15" spans="1:3" ht="15" x14ac:dyDescent="0.2">
      <c r="A15" s="463"/>
      <c r="B15" s="463"/>
      <c r="C15" s="463"/>
    </row>
    <row r="16" spans="1:3" ht="30" customHeight="1" x14ac:dyDescent="0.2">
      <c r="A16" s="412" t="s">
        <v>64</v>
      </c>
      <c r="B16" s="412" t="s">
        <v>244</v>
      </c>
      <c r="C16" s="413" t="s">
        <v>67</v>
      </c>
    </row>
    <row r="17" spans="1:4" ht="15" x14ac:dyDescent="0.3">
      <c r="A17" s="414">
        <v>2</v>
      </c>
      <c r="B17" s="415" t="s">
        <v>499</v>
      </c>
      <c r="C17" s="416">
        <f>'ფორმა N2'!D9+'ფორმა N2'!C26+'ფორმა N3'!D9+'ფორმა N3'!C26</f>
        <v>0</v>
      </c>
    </row>
    <row r="18" spans="1:4" ht="15" x14ac:dyDescent="0.3">
      <c r="A18" s="419">
        <v>2.1</v>
      </c>
      <c r="B18" s="415" t="s">
        <v>500</v>
      </c>
      <c r="C18" s="415">
        <f>'ფორმა N2'!D17+'ფორმა N3'!D17</f>
        <v>0</v>
      </c>
    </row>
    <row r="19" spans="1:4" ht="15" x14ac:dyDescent="0.3">
      <c r="A19" s="419">
        <v>2.2000000000000002</v>
      </c>
      <c r="B19" s="415" t="s">
        <v>501</v>
      </c>
      <c r="C19" s="415">
        <f>'ფორმა N2'!D18+'ფორმა N3'!D18</f>
        <v>0</v>
      </c>
    </row>
    <row r="20" spans="1:4" ht="15" x14ac:dyDescent="0.3">
      <c r="A20" s="419">
        <v>2.2999999999999998</v>
      </c>
      <c r="B20" s="415" t="s">
        <v>502</v>
      </c>
      <c r="C20" s="420">
        <f>SUM(C21:C25)</f>
        <v>0</v>
      </c>
    </row>
    <row r="21" spans="1:4" ht="15" x14ac:dyDescent="0.3">
      <c r="A21" s="418" t="s">
        <v>503</v>
      </c>
      <c r="B21" s="421" t="s">
        <v>504</v>
      </c>
      <c r="C21" s="415">
        <f>'ფორმა N2'!D13+'ფორმა N3'!D13</f>
        <v>0</v>
      </c>
    </row>
    <row r="22" spans="1:4" ht="15" x14ac:dyDescent="0.3">
      <c r="A22" s="418" t="s">
        <v>505</v>
      </c>
      <c r="B22" s="421" t="s">
        <v>506</v>
      </c>
      <c r="C22" s="415">
        <f>'ფორმა N2'!C27+'ფორმა N3'!C27</f>
        <v>0</v>
      </c>
    </row>
    <row r="23" spans="1:4" ht="15" x14ac:dyDescent="0.3">
      <c r="A23" s="418" t="s">
        <v>507</v>
      </c>
      <c r="B23" s="421" t="s">
        <v>508</v>
      </c>
      <c r="C23" s="415">
        <f>'ფორმა N2'!D14+'ფორმა N3'!D14</f>
        <v>0</v>
      </c>
    </row>
    <row r="24" spans="1:4" ht="15" x14ac:dyDescent="0.3">
      <c r="A24" s="418" t="s">
        <v>509</v>
      </c>
      <c r="B24" s="421" t="s">
        <v>510</v>
      </c>
      <c r="C24" s="415">
        <f>'ფორმა N2'!C31+'ფორმა N3'!C31</f>
        <v>0</v>
      </c>
    </row>
    <row r="25" spans="1:4" ht="15" x14ac:dyDescent="0.3">
      <c r="A25" s="418" t="s">
        <v>511</v>
      </c>
      <c r="B25" s="421" t="s">
        <v>512</v>
      </c>
      <c r="C25" s="415">
        <f>'ფორმა N2'!D11+'ფორმა N3'!D11</f>
        <v>0</v>
      </c>
    </row>
    <row r="26" spans="1:4" ht="15" x14ac:dyDescent="0.3">
      <c r="A26" s="428"/>
      <c r="B26" s="427"/>
      <c r="C26" s="426"/>
    </row>
    <row r="27" spans="1:4" ht="15" x14ac:dyDescent="0.3">
      <c r="A27" s="428"/>
      <c r="B27" s="427"/>
      <c r="C27" s="426"/>
    </row>
    <row r="28" spans="1:4" ht="15" x14ac:dyDescent="0.3">
      <c r="A28" s="21"/>
      <c r="B28" s="21"/>
      <c r="C28" s="21"/>
      <c r="D28" s="425"/>
    </row>
    <row r="29" spans="1:4" ht="15" x14ac:dyDescent="0.3">
      <c r="A29" s="198" t="s">
        <v>107</v>
      </c>
      <c r="B29" s="21"/>
      <c r="C29" s="21"/>
      <c r="D29" s="425"/>
    </row>
    <row r="30" spans="1:4" ht="15" x14ac:dyDescent="0.3">
      <c r="A30" s="21"/>
      <c r="B30" s="21"/>
      <c r="C30" s="21"/>
      <c r="D30" s="425"/>
    </row>
    <row r="31" spans="1:4" ht="15" x14ac:dyDescent="0.3">
      <c r="A31" s="21"/>
      <c r="B31" s="21"/>
      <c r="C31" s="21"/>
      <c r="D31" s="424"/>
    </row>
    <row r="32" spans="1:4" ht="15" x14ac:dyDescent="0.3">
      <c r="A32" s="200" t="s">
        <v>514</v>
      </c>
      <c r="B32" s="198" t="s">
        <v>266</v>
      </c>
      <c r="C32" s="21"/>
      <c r="D32" s="424"/>
    </row>
    <row r="33" spans="2:4" ht="15" x14ac:dyDescent="0.3">
      <c r="B33" s="21" t="s">
        <v>265</v>
      </c>
      <c r="C33" s="21"/>
      <c r="D33" s="424"/>
    </row>
    <row r="34" spans="2:4" x14ac:dyDescent="0.2">
      <c r="B34" s="423" t="s">
        <v>139</v>
      </c>
      <c r="D34" s="42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236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237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238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1" sqref="B1"/>
    </sheetView>
  </sheetViews>
  <sheetFormatPr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267</v>
      </c>
      <c r="B1" s="240"/>
      <c r="C1" s="443" t="s">
        <v>109</v>
      </c>
      <c r="D1" s="443"/>
      <c r="E1" s="113"/>
    </row>
    <row r="2" spans="1:12" s="6" customFormat="1" x14ac:dyDescent="0.3">
      <c r="A2" s="76" t="s">
        <v>140</v>
      </c>
      <c r="B2" s="240"/>
      <c r="C2" s="444">
        <f>'ფორმა N1'!L2</f>
        <v>2019</v>
      </c>
      <c r="D2" s="445"/>
      <c r="E2" s="113"/>
    </row>
    <row r="3" spans="1:12" s="6" customFormat="1" x14ac:dyDescent="0.3">
      <c r="A3" s="76"/>
      <c r="B3" s="240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 x14ac:dyDescent="0.3">
      <c r="A5" s="119" t="str">
        <f>'ფორმა N1'!A5</f>
        <v>ილია ჭავჭავაძის საზოგადოება</v>
      </c>
      <c r="B5" s="242"/>
      <c r="C5" s="60"/>
      <c r="D5" s="60"/>
      <c r="E5" s="108"/>
    </row>
    <row r="6" spans="1:12" s="2" customFormat="1" x14ac:dyDescent="0.3">
      <c r="A6" s="77"/>
      <c r="B6" s="241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 x14ac:dyDescent="0.3">
      <c r="A13" s="97" t="s">
        <v>81</v>
      </c>
      <c r="B13" s="97" t="s">
        <v>305</v>
      </c>
      <c r="C13" s="8"/>
      <c r="D13" s="8"/>
      <c r="E13" s="113"/>
    </row>
    <row r="14" spans="1:12" s="3" customFormat="1" x14ac:dyDescent="0.3">
      <c r="A14" s="97" t="s">
        <v>470</v>
      </c>
      <c r="B14" s="97" t="s">
        <v>469</v>
      </c>
      <c r="C14" s="8"/>
      <c r="D14" s="8"/>
      <c r="E14" s="113"/>
    </row>
    <row r="15" spans="1:12" s="3" customFormat="1" x14ac:dyDescent="0.3">
      <c r="A15" s="97" t="s">
        <v>471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84</v>
      </c>
      <c r="B17" s="97" t="s">
        <v>86</v>
      </c>
      <c r="C17" s="8"/>
      <c r="D17" s="8"/>
      <c r="E17" s="113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13"/>
    </row>
    <row r="19" spans="1:5" s="3" customForma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412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413</v>
      </c>
      <c r="C24" s="253"/>
      <c r="D24" s="8"/>
      <c r="E24" s="113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5" t="s">
        <v>98</v>
      </c>
      <c r="B28" s="235" t="s">
        <v>303</v>
      </c>
      <c r="C28" s="8"/>
      <c r="D28" s="8"/>
      <c r="E28" s="113"/>
    </row>
    <row r="29" spans="1:5" x14ac:dyDescent="0.3">
      <c r="A29" s="235" t="s">
        <v>99</v>
      </c>
      <c r="B29" s="235" t="s">
        <v>306</v>
      </c>
      <c r="C29" s="8"/>
      <c r="D29" s="8"/>
      <c r="E29" s="113"/>
    </row>
    <row r="30" spans="1:5" x14ac:dyDescent="0.3">
      <c r="A30" s="235" t="s">
        <v>421</v>
      </c>
      <c r="B30" s="235" t="s">
        <v>304</v>
      </c>
      <c r="C30" s="8"/>
      <c r="D30" s="8"/>
      <c r="E30" s="113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5" t="s">
        <v>12</v>
      </c>
      <c r="B32" s="235" t="s">
        <v>472</v>
      </c>
      <c r="C32" s="8"/>
      <c r="D32" s="8"/>
      <c r="E32" s="113"/>
    </row>
    <row r="33" spans="1:9" x14ac:dyDescent="0.3">
      <c r="A33" s="235" t="s">
        <v>13</v>
      </c>
      <c r="B33" s="235" t="s">
        <v>473</v>
      </c>
      <c r="C33" s="8"/>
      <c r="D33" s="8"/>
      <c r="E33" s="113"/>
    </row>
    <row r="34" spans="1:9" x14ac:dyDescent="0.3">
      <c r="A34" s="235" t="s">
        <v>276</v>
      </c>
      <c r="B34" s="235" t="s">
        <v>474</v>
      </c>
      <c r="C34" s="8"/>
      <c r="D34" s="8"/>
      <c r="E34" s="113"/>
    </row>
    <row r="35" spans="1:9" s="23" customFormat="1" x14ac:dyDescent="0.3">
      <c r="A35" s="88" t="s">
        <v>34</v>
      </c>
      <c r="B35" s="249" t="s">
        <v>418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43" t="s">
        <v>514</v>
      </c>
      <c r="D42" s="12"/>
      <c r="E42"/>
      <c r="F42"/>
      <c r="G42"/>
      <c r="H42"/>
      <c r="I42"/>
    </row>
    <row r="43" spans="1:9" s="2" customFormat="1" x14ac:dyDescent="0.3">
      <c r="A43"/>
      <c r="B43" s="245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3" t="s">
        <v>265</v>
      </c>
      <c r="D44" s="12"/>
      <c r="E44"/>
      <c r="F44"/>
      <c r="G44"/>
      <c r="H44"/>
      <c r="I44"/>
    </row>
    <row r="45" spans="1:9" customFormat="1" ht="12.75" x14ac:dyDescent="0.2">
      <c r="B45" s="246" t="s">
        <v>139</v>
      </c>
    </row>
    <row r="46" spans="1:9" customFormat="1" ht="12.75" x14ac:dyDescent="0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0" zoomScale="80" zoomScaleNormal="100" zoomScaleSheetLayoutView="80" workbookViewId="0">
      <selection activeCell="C60" sqref="C6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478</v>
      </c>
      <c r="B1" s="224"/>
      <c r="C1" s="443" t="s">
        <v>109</v>
      </c>
      <c r="D1" s="443"/>
      <c r="E1" s="91"/>
    </row>
    <row r="2" spans="1:5" s="6" customFormat="1" x14ac:dyDescent="0.3">
      <c r="A2" s="380" t="s">
        <v>480</v>
      </c>
      <c r="B2" s="224"/>
      <c r="C2" s="441">
        <f>'ფორმა N1'!L2</f>
        <v>2019</v>
      </c>
      <c r="D2" s="442"/>
      <c r="E2" s="91"/>
    </row>
    <row r="3" spans="1:5" s="6" customFormat="1" x14ac:dyDescent="0.3">
      <c r="A3" s="380" t="s">
        <v>479</v>
      </c>
      <c r="B3" s="224"/>
      <c r="C3" s="225"/>
      <c r="D3" s="225"/>
      <c r="E3" s="91"/>
    </row>
    <row r="4" spans="1:5" s="6" customFormat="1" x14ac:dyDescent="0.3">
      <c r="A4" s="76" t="s">
        <v>140</v>
      </c>
      <c r="B4" s="224"/>
      <c r="C4" s="225"/>
      <c r="D4" s="225"/>
      <c r="E4" s="91"/>
    </row>
    <row r="5" spans="1:5" s="6" customFormat="1" x14ac:dyDescent="0.3">
      <c r="A5" s="76"/>
      <c r="B5" s="224"/>
      <c r="C5" s="225"/>
      <c r="D5" s="225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26" t="str">
        <f>'ფორმა N1'!A5</f>
        <v>ილია ჭავჭავაძის საზოგადოება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24"/>
      <c r="B9" s="224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7">
        <v>1</v>
      </c>
      <c r="B11" s="227" t="s">
        <v>57</v>
      </c>
      <c r="C11" s="82">
        <f>SUM(C12,C16,C56,C59,C60,C61,C79)</f>
        <v>6270</v>
      </c>
      <c r="D11" s="82">
        <f>SUM(D12,D16,D56,D59,D60,D61,D67,D75,D76)</f>
        <v>3130</v>
      </c>
      <c r="E11" s="228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84" t="s">
        <v>482</v>
      </c>
      <c r="B15" s="385" t="s">
        <v>483</v>
      </c>
      <c r="C15" s="385"/>
      <c r="D15" s="385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4770</v>
      </c>
      <c r="D16" s="84">
        <f>SUM(D17,D20,D32,D33,D34,D35,D38,D39,D46:D50,D54,D55)</f>
        <v>1130</v>
      </c>
      <c r="E16" s="228"/>
    </row>
    <row r="17" spans="1:9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9" s="3" customFormat="1" x14ac:dyDescent="0.2">
      <c r="A18" s="97" t="s">
        <v>98</v>
      </c>
      <c r="B18" s="97" t="s">
        <v>61</v>
      </c>
      <c r="C18" s="4"/>
      <c r="D18" s="229"/>
      <c r="E18" s="95"/>
    </row>
    <row r="19" spans="1:9" s="3" customFormat="1" x14ac:dyDescent="0.2">
      <c r="A19" s="97" t="s">
        <v>99</v>
      </c>
      <c r="B19" s="97" t="s">
        <v>62</v>
      </c>
      <c r="C19" s="4"/>
      <c r="D19" s="229"/>
      <c r="E19" s="95"/>
    </row>
    <row r="20" spans="1:9" s="3" customFormat="1" x14ac:dyDescent="0.2">
      <c r="A20" s="88" t="s">
        <v>33</v>
      </c>
      <c r="B20" s="88" t="s">
        <v>2</v>
      </c>
      <c r="C20" s="83">
        <v>4550</v>
      </c>
      <c r="D20" s="83">
        <v>1130</v>
      </c>
      <c r="E20" s="83">
        <v>1130</v>
      </c>
      <c r="F20" s="83">
        <v>1130</v>
      </c>
      <c r="G20" s="83">
        <v>1130</v>
      </c>
      <c r="H20" s="83">
        <v>1130</v>
      </c>
      <c r="I20" s="83">
        <v>1130</v>
      </c>
    </row>
    <row r="21" spans="1:9" s="234" customFormat="1" ht="30" x14ac:dyDescent="0.2">
      <c r="A21" s="97" t="s">
        <v>12</v>
      </c>
      <c r="B21" s="97" t="s">
        <v>245</v>
      </c>
      <c r="C21" s="232">
        <v>1030</v>
      </c>
      <c r="D21" s="39"/>
      <c r="E21" s="233"/>
    </row>
    <row r="22" spans="1:9" s="234" customFormat="1" x14ac:dyDescent="0.2">
      <c r="A22" s="97" t="s">
        <v>13</v>
      </c>
      <c r="B22" s="97" t="s">
        <v>14</v>
      </c>
      <c r="C22" s="232"/>
      <c r="D22" s="40"/>
      <c r="E22" s="233"/>
    </row>
    <row r="23" spans="1:9" s="234" customFormat="1" ht="30" x14ac:dyDescent="0.2">
      <c r="A23" s="97" t="s">
        <v>276</v>
      </c>
      <c r="B23" s="97" t="s">
        <v>22</v>
      </c>
      <c r="C23" s="232">
        <v>500</v>
      </c>
      <c r="D23" s="41"/>
      <c r="E23" s="233"/>
    </row>
    <row r="24" spans="1:9" s="234" customFormat="1" ht="16.5" customHeight="1" x14ac:dyDescent="0.2">
      <c r="A24" s="97" t="s">
        <v>277</v>
      </c>
      <c r="B24" s="97" t="s">
        <v>15</v>
      </c>
      <c r="C24" s="232">
        <v>600</v>
      </c>
      <c r="D24" s="41"/>
      <c r="E24" s="233"/>
    </row>
    <row r="25" spans="1:9" s="234" customFormat="1" ht="16.5" customHeight="1" x14ac:dyDescent="0.2">
      <c r="A25" s="97" t="s">
        <v>278</v>
      </c>
      <c r="B25" s="97" t="s">
        <v>16</v>
      </c>
      <c r="C25" s="232"/>
      <c r="D25" s="41"/>
      <c r="E25" s="233"/>
    </row>
    <row r="26" spans="1:9" s="234" customFormat="1" ht="16.5" customHeight="1" x14ac:dyDescent="0.2">
      <c r="A26" s="97" t="s">
        <v>279</v>
      </c>
      <c r="B26" s="97" t="s">
        <v>17</v>
      </c>
      <c r="C26" s="83"/>
      <c r="D26" s="83">
        <f>SUM(D27:D30)</f>
        <v>0</v>
      </c>
      <c r="E26" s="233"/>
    </row>
    <row r="27" spans="1:9" s="234" customFormat="1" ht="16.5" customHeight="1" x14ac:dyDescent="0.2">
      <c r="A27" s="235" t="s">
        <v>280</v>
      </c>
      <c r="B27" s="235" t="s">
        <v>18</v>
      </c>
      <c r="C27" s="232">
        <v>300</v>
      </c>
      <c r="D27" s="41"/>
      <c r="E27" s="233"/>
    </row>
    <row r="28" spans="1:9" s="234" customFormat="1" ht="16.5" customHeight="1" x14ac:dyDescent="0.2">
      <c r="A28" s="235" t="s">
        <v>281</v>
      </c>
      <c r="B28" s="235" t="s">
        <v>19</v>
      </c>
      <c r="C28" s="232">
        <v>10</v>
      </c>
      <c r="D28" s="41"/>
      <c r="E28" s="233"/>
    </row>
    <row r="29" spans="1:9" s="234" customFormat="1" ht="16.5" customHeight="1" x14ac:dyDescent="0.2">
      <c r="A29" s="235" t="s">
        <v>282</v>
      </c>
      <c r="B29" s="235" t="s">
        <v>20</v>
      </c>
      <c r="C29" s="232"/>
      <c r="D29" s="41"/>
      <c r="E29" s="233"/>
    </row>
    <row r="30" spans="1:9" s="234" customFormat="1" ht="16.5" customHeight="1" x14ac:dyDescent="0.2">
      <c r="A30" s="235" t="s">
        <v>283</v>
      </c>
      <c r="B30" s="235" t="s">
        <v>23</v>
      </c>
      <c r="C30" s="232">
        <v>230</v>
      </c>
      <c r="D30" s="42"/>
      <c r="E30" s="233"/>
    </row>
    <row r="31" spans="1:9" s="234" customFormat="1" ht="16.5" customHeight="1" x14ac:dyDescent="0.2">
      <c r="A31" s="97" t="s">
        <v>284</v>
      </c>
      <c r="B31" s="97" t="s">
        <v>21</v>
      </c>
      <c r="C31" s="232"/>
      <c r="D31" s="42"/>
      <c r="E31" s="233"/>
    </row>
    <row r="32" spans="1:9" s="3" customFormat="1" ht="16.5" customHeight="1" x14ac:dyDescent="0.2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 x14ac:dyDescent="0.2">
      <c r="A33" s="88" t="s">
        <v>35</v>
      </c>
      <c r="B33" s="88" t="s">
        <v>4</v>
      </c>
      <c r="C33" s="4">
        <v>220</v>
      </c>
      <c r="D33" s="229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9"/>
      <c r="E34" s="95"/>
    </row>
    <row r="35" spans="1:5" s="3" customFormat="1" x14ac:dyDescent="0.2">
      <c r="A35" s="88" t="s">
        <v>37</v>
      </c>
      <c r="B35" s="88" t="s">
        <v>63</v>
      </c>
      <c r="C35" s="83"/>
      <c r="D35" s="83">
        <f>SUM(D36:D37)</f>
        <v>0</v>
      </c>
      <c r="E35" s="95"/>
    </row>
    <row r="36" spans="1:5" s="3" customFormat="1" ht="16.5" customHeight="1" x14ac:dyDescent="0.2">
      <c r="A36" s="97" t="s">
        <v>285</v>
      </c>
      <c r="B36" s="97" t="s">
        <v>56</v>
      </c>
      <c r="C36" s="4">
        <v>4100</v>
      </c>
      <c r="D36" s="229"/>
      <c r="E36" s="95"/>
    </row>
    <row r="37" spans="1:5" s="3" customFormat="1" ht="16.5" customHeight="1" x14ac:dyDescent="0.2">
      <c r="A37" s="97" t="s">
        <v>286</v>
      </c>
      <c r="B37" s="97" t="s">
        <v>55</v>
      </c>
      <c r="C37" s="4">
        <v>2450</v>
      </c>
      <c r="D37" s="229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9"/>
      <c r="E38" s="95"/>
    </row>
    <row r="39" spans="1:5" s="3" customFormat="1" ht="16.5" customHeight="1" x14ac:dyDescent="0.2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9"/>
      <c r="E42" s="95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 x14ac:dyDescent="0.2">
      <c r="A44" s="17" t="s">
        <v>351</v>
      </c>
      <c r="B44" s="17" t="s">
        <v>462</v>
      </c>
      <c r="C44" s="4"/>
      <c r="D44" s="229"/>
      <c r="E44" s="95"/>
    </row>
    <row r="45" spans="1:5" s="3" customFormat="1" ht="16.5" customHeight="1" x14ac:dyDescent="0.2">
      <c r="A45" s="17" t="s">
        <v>463</v>
      </c>
      <c r="B45" s="17" t="s">
        <v>347</v>
      </c>
      <c r="C45" s="4"/>
      <c r="D45" s="229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 x14ac:dyDescent="0.2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357</v>
      </c>
      <c r="B51" s="97" t="s">
        <v>360</v>
      </c>
      <c r="C51" s="4"/>
      <c r="D51" s="229"/>
      <c r="E51" s="95"/>
    </row>
    <row r="52" spans="1:6" s="3" customFormat="1" ht="16.5" customHeight="1" x14ac:dyDescent="0.2">
      <c r="A52" s="97" t="s">
        <v>358</v>
      </c>
      <c r="B52" s="97" t="s">
        <v>359</v>
      </c>
      <c r="C52" s="4"/>
      <c r="D52" s="229"/>
      <c r="E52" s="95"/>
    </row>
    <row r="53" spans="1:6" s="3" customFormat="1" ht="16.5" customHeight="1" x14ac:dyDescent="0.2">
      <c r="A53" s="97" t="s">
        <v>361</v>
      </c>
      <c r="B53" s="97" t="s">
        <v>362</v>
      </c>
      <c r="C53" s="4"/>
      <c r="D53" s="229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 x14ac:dyDescent="0.2">
      <c r="A56" s="87">
        <v>1.3</v>
      </c>
      <c r="B56" s="87" t="s">
        <v>392</v>
      </c>
      <c r="C56" s="84"/>
      <c r="D56" s="84">
        <f>SUM(D57:D58)</f>
        <v>0</v>
      </c>
      <c r="E56" s="230"/>
      <c r="F56" s="231"/>
    </row>
    <row r="57" spans="1:6" s="3" customFormat="1" ht="30" x14ac:dyDescent="0.2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 x14ac:dyDescent="0.2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 x14ac:dyDescent="0.2">
      <c r="A60" s="87">
        <v>1.5</v>
      </c>
      <c r="B60" s="87" t="s">
        <v>7</v>
      </c>
      <c r="C60" s="232">
        <v>1500</v>
      </c>
      <c r="D60" s="41"/>
      <c r="E60" s="233"/>
    </row>
    <row r="61" spans="1:6" s="234" customFormat="1" x14ac:dyDescent="0.3">
      <c r="A61" s="87">
        <v>1.6</v>
      </c>
      <c r="B61" s="46" t="s">
        <v>8</v>
      </c>
      <c r="C61" s="85"/>
      <c r="D61" s="86">
        <f>SUM(D62:D66)</f>
        <v>0</v>
      </c>
      <c r="E61" s="233"/>
    </row>
    <row r="62" spans="1:6" s="234" customFormat="1" x14ac:dyDescent="0.2">
      <c r="A62" s="88" t="s">
        <v>292</v>
      </c>
      <c r="B62" s="47" t="s">
        <v>52</v>
      </c>
      <c r="C62" s="232"/>
      <c r="D62" s="41"/>
      <c r="E62" s="233"/>
    </row>
    <row r="63" spans="1:6" s="234" customFormat="1" ht="30" x14ac:dyDescent="0.2">
      <c r="A63" s="88" t="s">
        <v>293</v>
      </c>
      <c r="B63" s="47" t="s">
        <v>54</v>
      </c>
      <c r="C63" s="232"/>
      <c r="D63" s="41"/>
      <c r="E63" s="233"/>
    </row>
    <row r="64" spans="1:6" s="234" customFormat="1" x14ac:dyDescent="0.2">
      <c r="A64" s="88" t="s">
        <v>294</v>
      </c>
      <c r="B64" s="47" t="s">
        <v>53</v>
      </c>
      <c r="C64" s="41"/>
      <c r="D64" s="41"/>
      <c r="E64" s="233"/>
    </row>
    <row r="65" spans="1:5" s="234" customFormat="1" x14ac:dyDescent="0.2">
      <c r="A65" s="88" t="s">
        <v>295</v>
      </c>
      <c r="B65" s="47" t="s">
        <v>27</v>
      </c>
      <c r="C65" s="232"/>
      <c r="D65" s="41"/>
      <c r="E65" s="233"/>
    </row>
    <row r="66" spans="1:5" s="234" customFormat="1" x14ac:dyDescent="0.2">
      <c r="A66" s="88" t="s">
        <v>323</v>
      </c>
      <c r="B66" s="47" t="s">
        <v>324</v>
      </c>
      <c r="C66" s="232"/>
      <c r="D66" s="41"/>
      <c r="E66" s="233"/>
    </row>
    <row r="67" spans="1:5" x14ac:dyDescent="0.3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 x14ac:dyDescent="0.3">
      <c r="A68" s="98">
        <v>2.1</v>
      </c>
      <c r="B68" s="237" t="s">
        <v>100</v>
      </c>
      <c r="C68" s="238"/>
      <c r="D68" s="22"/>
      <c r="E68" s="96"/>
    </row>
    <row r="69" spans="1:5" x14ac:dyDescent="0.3">
      <c r="A69" s="98">
        <v>2.2000000000000002</v>
      </c>
      <c r="B69" s="237" t="s">
        <v>389</v>
      </c>
      <c r="C69" s="238"/>
      <c r="D69" s="22"/>
      <c r="E69" s="96"/>
    </row>
    <row r="70" spans="1:5" x14ac:dyDescent="0.3">
      <c r="A70" s="98">
        <v>2.2999999999999998</v>
      </c>
      <c r="B70" s="237" t="s">
        <v>104</v>
      </c>
      <c r="C70" s="238"/>
      <c r="D70" s="22"/>
      <c r="E70" s="96"/>
    </row>
    <row r="71" spans="1:5" x14ac:dyDescent="0.3">
      <c r="A71" s="98">
        <v>2.4</v>
      </c>
      <c r="B71" s="237" t="s">
        <v>103</v>
      </c>
      <c r="C71" s="238"/>
      <c r="D71" s="22"/>
      <c r="E71" s="96"/>
    </row>
    <row r="72" spans="1:5" x14ac:dyDescent="0.3">
      <c r="A72" s="98">
        <v>2.5</v>
      </c>
      <c r="B72" s="237" t="s">
        <v>390</v>
      </c>
      <c r="C72" s="238"/>
      <c r="D72" s="22"/>
      <c r="E72" s="96"/>
    </row>
    <row r="73" spans="1:5" x14ac:dyDescent="0.3">
      <c r="A73" s="98">
        <v>2.6</v>
      </c>
      <c r="B73" s="237" t="s">
        <v>101</v>
      </c>
      <c r="C73" s="238"/>
      <c r="D73" s="22"/>
      <c r="E73" s="96"/>
    </row>
    <row r="74" spans="1:5" x14ac:dyDescent="0.3">
      <c r="A74" s="98">
        <v>2.7</v>
      </c>
      <c r="B74" s="237" t="s">
        <v>102</v>
      </c>
      <c r="C74" s="239"/>
      <c r="D74" s="22"/>
      <c r="E74" s="96"/>
    </row>
    <row r="75" spans="1:5" x14ac:dyDescent="0.3">
      <c r="A75" s="227">
        <v>3</v>
      </c>
      <c r="B75" s="227" t="s">
        <v>417</v>
      </c>
      <c r="C75" s="85"/>
      <c r="D75" s="22"/>
      <c r="E75" s="96"/>
    </row>
    <row r="76" spans="1:5" x14ac:dyDescent="0.3">
      <c r="A76" s="227">
        <v>4</v>
      </c>
      <c r="B76" s="227" t="s">
        <v>247</v>
      </c>
      <c r="C76" s="85"/>
      <c r="D76" s="85">
        <f>SUM(D77:D78)</f>
        <v>2000</v>
      </c>
      <c r="E76" s="96"/>
    </row>
    <row r="77" spans="1:5" x14ac:dyDescent="0.3">
      <c r="A77" s="98">
        <v>4.0999999999999996</v>
      </c>
      <c r="B77" s="98" t="s">
        <v>248</v>
      </c>
      <c r="C77" s="238"/>
      <c r="D77" s="8"/>
      <c r="E77" s="96"/>
    </row>
    <row r="78" spans="1:5" x14ac:dyDescent="0.3">
      <c r="A78" s="98">
        <v>4.2</v>
      </c>
      <c r="B78" s="98" t="s">
        <v>249</v>
      </c>
      <c r="C78" s="239"/>
      <c r="D78" s="8">
        <v>2000</v>
      </c>
      <c r="E78" s="96"/>
    </row>
    <row r="79" spans="1:5" x14ac:dyDescent="0.3">
      <c r="A79" s="227">
        <v>5</v>
      </c>
      <c r="B79" s="227" t="s">
        <v>274</v>
      </c>
      <c r="C79" s="255"/>
      <c r="D79" s="239"/>
      <c r="E79" s="96"/>
    </row>
    <row r="80" spans="1:5" x14ac:dyDescent="0.3">
      <c r="B80" s="45"/>
    </row>
    <row r="81" spans="1:9" x14ac:dyDescent="0.3">
      <c r="A81" s="446" t="s">
        <v>464</v>
      </c>
      <c r="B81" s="446"/>
      <c r="C81" s="446"/>
      <c r="D81" s="446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B86" s="2" t="s">
        <v>514</v>
      </c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topLeftCell="A12" zoomScale="80" zoomScaleNormal="100" zoomScaleSheetLayoutView="80" workbookViewId="0">
      <selection activeCell="G10" sqref="C10:G1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313</v>
      </c>
      <c r="B1" s="77"/>
      <c r="C1" s="443" t="s">
        <v>109</v>
      </c>
      <c r="D1" s="443"/>
      <c r="E1" s="91"/>
    </row>
    <row r="2" spans="1:5" s="6" customFormat="1" x14ac:dyDescent="0.3">
      <c r="A2" s="74" t="s">
        <v>314</v>
      </c>
      <c r="B2" s="77"/>
      <c r="C2" s="441">
        <f>'ფორმა N1'!L2</f>
        <v>2019</v>
      </c>
      <c r="D2" s="441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ილია ჭავჭავაძის საზოგადოება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x14ac:dyDescent="0.3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 x14ac:dyDescent="0.3">
      <c r="A25" s="45"/>
      <c r="B25" s="45"/>
    </row>
    <row r="26" spans="1:5" x14ac:dyDescent="0.3">
      <c r="A26" s="248" t="s">
        <v>407</v>
      </c>
      <c r="E26" s="5"/>
    </row>
    <row r="27" spans="1:5" x14ac:dyDescent="0.3">
      <c r="A27" s="2" t="s">
        <v>408</v>
      </c>
    </row>
    <row r="28" spans="1:5" x14ac:dyDescent="0.3">
      <c r="A28" s="201" t="s">
        <v>409</v>
      </c>
    </row>
    <row r="29" spans="1:5" x14ac:dyDescent="0.3">
      <c r="A29" s="201"/>
    </row>
    <row r="30" spans="1:5" x14ac:dyDescent="0.3">
      <c r="A30" s="201" t="s">
        <v>337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B34" s="2" t="s">
        <v>515</v>
      </c>
      <c r="D34" s="12"/>
      <c r="E34"/>
      <c r="F34"/>
      <c r="G34"/>
      <c r="H34"/>
      <c r="I34"/>
    </row>
    <row r="35" spans="1:9" x14ac:dyDescent="0.3">
      <c r="A35" s="69"/>
      <c r="B35" s="6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11" zoomScale="80" zoomScaleNormal="100" zoomScaleSheetLayoutView="80" workbookViewId="0">
      <selection activeCell="B32" sqref="B32:C32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391</v>
      </c>
      <c r="B1" s="74"/>
      <c r="C1" s="77"/>
      <c r="D1" s="77"/>
      <c r="E1" s="77"/>
      <c r="F1" s="77"/>
      <c r="G1" s="215"/>
      <c r="H1" s="215"/>
      <c r="I1" s="443" t="s">
        <v>109</v>
      </c>
      <c r="J1" s="443"/>
    </row>
    <row r="2" spans="1:10" ht="15" x14ac:dyDescent="0.3">
      <c r="A2" s="76" t="s">
        <v>140</v>
      </c>
      <c r="B2" s="74"/>
      <c r="C2" s="77"/>
      <c r="D2" s="77"/>
      <c r="E2" s="77"/>
      <c r="F2" s="77"/>
      <c r="G2" s="215"/>
      <c r="H2" s="215"/>
      <c r="I2" s="441">
        <f>'ფორმა N1'!L2</f>
        <v>2019</v>
      </c>
      <c r="J2" s="441"/>
    </row>
    <row r="3" spans="1:10" ht="15" x14ac:dyDescent="0.3">
      <c r="A3" s="76"/>
      <c r="B3" s="76"/>
      <c r="C3" s="74"/>
      <c r="D3" s="74"/>
      <c r="E3" s="74"/>
      <c r="F3" s="74"/>
      <c r="G3" s="162"/>
      <c r="H3" s="162"/>
      <c r="I3" s="21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411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" x14ac:dyDescent="0.3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" x14ac:dyDescent="0.3">
      <c r="A32" s="184"/>
      <c r="B32" s="184" t="s">
        <v>514</v>
      </c>
      <c r="C32" s="184"/>
      <c r="D32" s="184"/>
      <c r="E32" s="188"/>
      <c r="F32" s="188"/>
      <c r="G32" s="188"/>
      <c r="H32" s="184"/>
      <c r="I32" s="184"/>
    </row>
    <row r="33" spans="1:9" ht="15" x14ac:dyDescent="0.3">
      <c r="A33" s="190"/>
      <c r="B33" s="190"/>
      <c r="C33" s="190" t="s">
        <v>375</v>
      </c>
      <c r="D33" s="190"/>
      <c r="E33" s="190"/>
      <c r="F33" s="190"/>
      <c r="G33" s="190"/>
      <c r="H33" s="184"/>
      <c r="I33" s="184"/>
    </row>
    <row r="34" spans="1:9" ht="15" x14ac:dyDescent="0.3">
      <c r="A34" s="184"/>
      <c r="B34" s="184"/>
      <c r="C34" s="184" t="s">
        <v>374</v>
      </c>
      <c r="D34" s="184"/>
      <c r="E34" s="184"/>
      <c r="F34" s="184"/>
      <c r="G34" s="184"/>
      <c r="H34" s="184"/>
      <c r="I34" s="184"/>
    </row>
    <row r="35" spans="1:9" x14ac:dyDescent="0.2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21" zoomScale="80" zoomScaleNormal="100" zoomScaleSheetLayoutView="80" workbookViewId="0">
      <selection activeCell="A43" sqref="A43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352</v>
      </c>
      <c r="B1" s="77"/>
      <c r="C1" s="77"/>
      <c r="D1" s="77"/>
      <c r="E1" s="77"/>
      <c r="F1" s="77"/>
      <c r="G1" s="443" t="s">
        <v>109</v>
      </c>
      <c r="H1" s="443"/>
      <c r="I1" s="360"/>
    </row>
    <row r="2" spans="1:9" ht="15" x14ac:dyDescent="0.3">
      <c r="A2" s="76" t="s">
        <v>140</v>
      </c>
      <c r="B2" s="77"/>
      <c r="C2" s="77"/>
      <c r="D2" s="77"/>
      <c r="E2" s="77"/>
      <c r="F2" s="77"/>
      <c r="G2" s="441">
        <f>'ფორმა N1'!L2</f>
        <v>2019</v>
      </c>
      <c r="H2" s="441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60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  <c r="I5" s="360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50"/>
      <c r="D7" s="161"/>
      <c r="E7" s="161"/>
      <c r="F7" s="161"/>
      <c r="G7" s="78"/>
      <c r="H7" s="78"/>
      <c r="I7" s="76"/>
    </row>
    <row r="8" spans="1:9" ht="45" x14ac:dyDescent="0.2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7"/>
      <c r="B9" s="358"/>
      <c r="C9" s="98"/>
      <c r="D9" s="98"/>
      <c r="E9" s="98"/>
      <c r="F9" s="98"/>
      <c r="G9" s="98"/>
      <c r="H9" s="4"/>
      <c r="I9" s="4"/>
    </row>
    <row r="10" spans="1:9" ht="15" x14ac:dyDescent="0.2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 x14ac:dyDescent="0.2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 x14ac:dyDescent="0.2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 x14ac:dyDescent="0.2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 x14ac:dyDescent="0.2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 x14ac:dyDescent="0.2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 x14ac:dyDescent="0.2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 x14ac:dyDescent="0.2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 x14ac:dyDescent="0.2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 x14ac:dyDescent="0.2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 x14ac:dyDescent="0.2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 x14ac:dyDescent="0.2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 x14ac:dyDescent="0.2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 x14ac:dyDescent="0.2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 x14ac:dyDescent="0.2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 x14ac:dyDescent="0.2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 x14ac:dyDescent="0.2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 x14ac:dyDescent="0.2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 x14ac:dyDescent="0.2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 x14ac:dyDescent="0.2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 x14ac:dyDescent="0.2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 x14ac:dyDescent="0.2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 x14ac:dyDescent="0.2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 x14ac:dyDescent="0.2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 x14ac:dyDescent="0.3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 x14ac:dyDescent="0.3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" x14ac:dyDescent="0.3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" x14ac:dyDescent="0.3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 x14ac:dyDescent="0.3">
      <c r="A39" s="217"/>
      <c r="B39" s="184"/>
      <c r="C39" s="184"/>
      <c r="D39" s="184"/>
      <c r="E39" s="184"/>
      <c r="G39" s="184"/>
      <c r="H39" s="184"/>
      <c r="I39" s="189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 x14ac:dyDescent="0.3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 x14ac:dyDescent="0.3">
      <c r="A43" s="184" t="s">
        <v>514</v>
      </c>
      <c r="B43" s="184"/>
      <c r="C43" s="184"/>
      <c r="D43" s="184"/>
      <c r="E43" s="184"/>
      <c r="F43" s="184"/>
      <c r="G43" s="184"/>
      <c r="H43" s="191"/>
      <c r="I43" s="189"/>
    </row>
    <row r="44" spans="1:9" ht="15" x14ac:dyDescent="0.3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" x14ac:dyDescent="0.3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 x14ac:dyDescent="0.2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21" zoomScale="80" zoomScaleNormal="100" zoomScaleSheetLayoutView="80" workbookViewId="0">
      <selection activeCell="C43" sqref="C43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429</v>
      </c>
      <c r="B1" s="74"/>
      <c r="C1" s="77"/>
      <c r="D1" s="77"/>
      <c r="E1" s="77"/>
      <c r="F1" s="77"/>
      <c r="G1" s="443" t="s">
        <v>109</v>
      </c>
      <c r="H1" s="443"/>
    </row>
    <row r="2" spans="1:10" ht="15" x14ac:dyDescent="0.3">
      <c r="A2" s="76" t="s">
        <v>140</v>
      </c>
      <c r="B2" s="74"/>
      <c r="C2" s="77"/>
      <c r="D2" s="77"/>
      <c r="E2" s="77"/>
      <c r="F2" s="77"/>
      <c r="G2" s="441">
        <f>'ფორმა N1'!L2</f>
        <v>2019</v>
      </c>
      <c r="H2" s="441"/>
    </row>
    <row r="3" spans="1:10" ht="15" x14ac:dyDescent="0.3">
      <c r="A3" s="76"/>
      <c r="B3" s="76"/>
      <c r="C3" s="76"/>
      <c r="D3" s="76"/>
      <c r="E3" s="76"/>
      <c r="F3" s="76"/>
      <c r="G3" s="205"/>
      <c r="H3" s="20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9" t="str">
        <f>'ფორმა N1'!A5</f>
        <v>ილია ჭავჭავაძის საზოგადოება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4"/>
      <c r="B7" s="204"/>
      <c r="C7" s="204"/>
      <c r="D7" s="208"/>
      <c r="E7" s="204"/>
      <c r="F7" s="20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 t="s">
        <v>514</v>
      </c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24" zoomScale="85" zoomScaleSheetLayoutView="85" workbookViewId="0">
      <selection activeCell="B45" sqref="B45"/>
    </sheetView>
  </sheetViews>
  <sheetFormatPr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48" t="s">
        <v>475</v>
      </c>
      <c r="B2" s="448"/>
      <c r="C2" s="448"/>
      <c r="D2" s="448"/>
      <c r="E2" s="448"/>
      <c r="F2" s="363"/>
      <c r="G2" s="77"/>
      <c r="H2" s="77"/>
      <c r="I2" s="77"/>
      <c r="J2" s="77"/>
      <c r="K2" s="364"/>
      <c r="L2" s="365"/>
      <c r="M2" s="365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4"/>
      <c r="L3" s="441">
        <f>'ფორმა N1'!L2</f>
        <v>2019</v>
      </c>
      <c r="M3" s="441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64"/>
      <c r="L4" s="364"/>
      <c r="M4" s="364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9" t="str">
        <f>'ფორმა N1'!A5</f>
        <v>ილია ჭავჭავაძის საზოგადოება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61"/>
      <c r="B8" s="374"/>
      <c r="C8" s="361"/>
      <c r="D8" s="361"/>
      <c r="E8" s="361"/>
      <c r="F8" s="361"/>
      <c r="G8" s="361"/>
      <c r="H8" s="361"/>
      <c r="I8" s="361"/>
      <c r="J8" s="361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476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 x14ac:dyDescent="0.2">
      <c r="A41" s="453" t="s">
        <v>477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</row>
    <row r="42" spans="1:13" ht="15.75" customHeight="1" x14ac:dyDescent="0.2">
      <c r="A42" s="453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</row>
    <row r="43" spans="1:13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 x14ac:dyDescent="0.3">
      <c r="A44" s="449" t="s">
        <v>107</v>
      </c>
      <c r="B44" s="449"/>
      <c r="C44" s="449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 t="s">
        <v>514</v>
      </c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450" t="s">
        <v>263</v>
      </c>
      <c r="E46" s="450"/>
      <c r="F46" s="362"/>
      <c r="G46" s="353"/>
      <c r="H46" s="451" t="s">
        <v>461</v>
      </c>
      <c r="I46" s="451"/>
      <c r="J46" s="451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452"/>
      <c r="I47" s="452"/>
      <c r="J47" s="452"/>
      <c r="K47" s="354"/>
      <c r="L47" s="184"/>
    </row>
    <row r="48" spans="1:13" ht="15" x14ac:dyDescent="0.3">
      <c r="A48" s="349"/>
      <c r="B48" s="349"/>
      <c r="C48" s="350"/>
      <c r="D48" s="447" t="s">
        <v>139</v>
      </c>
      <c r="E48" s="447"/>
      <c r="F48" s="36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2020-05-04T10:50:08Z</cp:lastPrinted>
  <dcterms:created xsi:type="dcterms:W3CDTF">2011-12-27T13:20:18Z</dcterms:created>
  <dcterms:modified xsi:type="dcterms:W3CDTF">2020-05-04T10:51:44Z</dcterms:modified>
</cp:coreProperties>
</file>