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9 წლიური დეკლარაციები\ელექტრონულები\"/>
    </mc:Choice>
  </mc:AlternateContent>
  <bookViews>
    <workbookView xWindow="0" yWindow="0" windowWidth="24000" windowHeight="889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4.2'!$A$1:$L$40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N2'!$A$1:$G$46</definedName>
    <definedName name="_xlnm.Print_Area" localSheetId="2">'ფორმა N3'!$A$1:$G$46</definedName>
    <definedName name="_xlnm.Print_Area" localSheetId="3">'ფორმა N4'!$A$1:$F$91</definedName>
    <definedName name="_xlnm.Print_Area" localSheetId="4">'ფორმა N4.1'!$A$1:$D$38</definedName>
    <definedName name="_xlnm.Print_Area" localSheetId="6">'ფორმა N4.3'!$A$1:$L$109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2">'ფორმა N5.3'!$A$1:$I$47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H10" i="43" l="1"/>
  <c r="H24" i="29"/>
  <c r="H22" i="29"/>
  <c r="H26" i="29" s="1"/>
  <c r="D19" i="40"/>
  <c r="D18" i="40"/>
  <c r="G19" i="40"/>
  <c r="G18" i="40"/>
  <c r="D16" i="3"/>
  <c r="C16" i="3"/>
  <c r="D17" i="3"/>
  <c r="I10" i="29"/>
  <c r="I11" i="29"/>
  <c r="I12" i="29"/>
  <c r="I13" i="29"/>
  <c r="I14" i="29"/>
  <c r="I15" i="29"/>
  <c r="I16" i="29"/>
  <c r="I17" i="29"/>
  <c r="I18" i="29"/>
  <c r="I19" i="29"/>
  <c r="I20" i="29"/>
  <c r="I21" i="29"/>
  <c r="I9" i="29"/>
  <c r="I22" i="29" s="1"/>
  <c r="I26" i="29" s="1"/>
  <c r="G21" i="29" l="1"/>
  <c r="G20" i="29"/>
  <c r="G19" i="29"/>
  <c r="G18" i="29"/>
  <c r="G17" i="29"/>
  <c r="G16" i="29"/>
  <c r="G15" i="29"/>
  <c r="G14" i="29"/>
  <c r="G13" i="29"/>
  <c r="G12" i="29"/>
  <c r="G11" i="29"/>
  <c r="G10" i="29"/>
  <c r="G9" i="29"/>
  <c r="C25" i="59"/>
  <c r="C23" i="59"/>
  <c r="C21" i="59"/>
  <c r="C19" i="59"/>
  <c r="C18" i="59"/>
  <c r="C12" i="59"/>
  <c r="G22" i="29" l="1"/>
  <c r="G26" i="29" s="1"/>
  <c r="I2" i="35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2" i="40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D31" i="7" l="1"/>
  <c r="C31" i="7"/>
  <c r="D27" i="7"/>
  <c r="C27" i="7"/>
  <c r="C26" i="7" s="1"/>
  <c r="D26" i="7"/>
  <c r="D19" i="7"/>
  <c r="C19" i="7"/>
  <c r="D16" i="7"/>
  <c r="C16" i="7"/>
  <c r="D12" i="7"/>
  <c r="C12" i="7"/>
  <c r="D31" i="3"/>
  <c r="C31" i="3"/>
  <c r="D10" i="7" l="1"/>
  <c r="D9" i="7" s="1"/>
  <c r="F9" i="3" s="1"/>
  <c r="F11" i="3" s="1"/>
  <c r="C24" i="59"/>
  <c r="C10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C22" i="59" s="1"/>
  <c r="C20" i="59" s="1"/>
  <c r="D17" i="28" l="1"/>
  <c r="C17" i="28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97" i="30" l="1"/>
  <c r="H97" i="30"/>
  <c r="A4" i="30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0" i="5" l="1"/>
  <c r="C10" i="59" s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17" i="59" l="1"/>
</calcChain>
</file>

<file path=xl/sharedStrings.xml><?xml version="1.0" encoding="utf-8"?>
<sst xmlns="http://schemas.openxmlformats.org/spreadsheetml/2006/main" count="1363" uniqueCount="707">
  <si>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</si>
  <si>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</si>
  <si>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</si>
  <si>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</si>
  <si>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</si>
  <si>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</si>
  <si>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</si>
  <si>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</si>
  <si>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</si>
  <si>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</si>
  <si>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</si>
  <si>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</si>
  <si>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</si>
  <si>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</si>
  <si>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</si>
  <si>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</si>
  <si>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</si>
  <si>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</si>
  <si>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</si>
  <si>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</si>
  <si>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</si>
  <si>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</si>
  <si>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</si>
  <si>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</si>
  <si>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</si>
  <si>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</si>
  <si>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</si>
  <si>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</si>
  <si>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</si>
  <si>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</si>
  <si>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</si>
  <si>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</si>
  <si>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</si>
  <si>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</si>
  <si>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</si>
  <si>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</si>
  <si>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</si>
  <si>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</si>
  <si>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</si>
  <si>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</si>
  <si>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</si>
  <si>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</si>
  <si>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</si>
  <si>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</si>
  <si>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</si>
  <si>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</si>
  <si>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</si>
  <si>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</si>
  <si>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</si>
  <si>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</si>
  <si>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</si>
  <si>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</si>
  <si>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</si>
  <si>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</si>
  <si>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</si>
  <si>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</si>
  <si>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</si>
  <si>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</si>
  <si>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</si>
  <si>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</si>
  <si>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</si>
  <si>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</si>
  <si>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</si>
  <si>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</si>
  <si>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</si>
  <si>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</si>
  <si>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</si>
  <si>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</si>
  <si>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</si>
  <si>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</si>
  <si>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</si>
  <si>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</si>
  <si>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</si>
  <si>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</si>
  <si>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</si>
  <si>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</si>
  <si>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</si>
  <si>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</si>
  <si>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</si>
  <si>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</si>
  <si>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</si>
  <si>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</si>
  <si>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</si>
  <si>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</si>
  <si>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</si>
  <si>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</si>
  <si>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</si>
  <si>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</si>
  <si>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</si>
  <si>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</si>
  <si>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</si>
  <si>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</si>
  <si>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</si>
  <si>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</si>
  <si>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</si>
  <si>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</si>
  <si>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</si>
  <si>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</si>
  <si>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</si>
  <si>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</si>
  <si>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</si>
  <si>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</si>
  <si>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</si>
  <si>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</si>
  <si>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</si>
  <si>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</si>
  <si>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</si>
  <si>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</si>
  <si>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</si>
  <si>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</si>
  <si>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</si>
  <si>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</si>
  <si>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</si>
  <si>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</si>
  <si>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</si>
  <si>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</si>
  <si>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</si>
  <si>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</si>
  <si>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</si>
  <si>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</si>
  <si>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</si>
  <si>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</si>
  <si>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</si>
  <si>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</si>
  <si>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</si>
  <si>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</si>
  <si>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</si>
  <si>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</si>
  <si>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</si>
  <si>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</si>
  <si>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</si>
  <si>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</si>
  <si>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</si>
  <si>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</si>
  <si>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</si>
  <si>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</si>
  <si>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</si>
  <si>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</si>
  <si>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</si>
  <si>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</si>
  <si>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</si>
  <si>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</si>
  <si>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</si>
  <si>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</si>
  <si>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</si>
  <si>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</si>
  <si>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</si>
  <si>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</si>
  <si>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</si>
  <si>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</si>
  <si>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</si>
  <si>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</si>
  <si>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</si>
  <si>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</si>
  <si>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</si>
  <si>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</si>
  <si>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</si>
  <si>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</si>
  <si>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</si>
  <si>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</si>
  <si>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</si>
  <si>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</si>
  <si>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</si>
  <si>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</si>
  <si>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</si>
  <si>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</si>
  <si>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</si>
  <si>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</si>
  <si>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</si>
  <si>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</si>
  <si>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</si>
  <si>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</si>
  <si>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</si>
  <si>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</si>
  <si>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</si>
  <si>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</si>
  <si>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</si>
  <si>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</si>
  <si>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</si>
  <si>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</si>
  <si>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</si>
  <si>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</si>
  <si>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</si>
  <si>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</si>
  <si>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</si>
  <si>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</si>
  <si>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</si>
  <si>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</si>
  <si>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</si>
  <si>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</si>
  <si>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</si>
  <si>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</si>
  <si>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</si>
  <si>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</si>
  <si>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</si>
  <si>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</si>
  <si>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</si>
  <si>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</si>
  <si>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</si>
  <si>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</si>
  <si>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</si>
  <si>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</si>
  <si>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</si>
  <si>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</si>
  <si>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</si>
  <si>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</si>
  <si>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</si>
  <si>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</si>
  <si>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</si>
  <si>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</si>
  <si>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</si>
  <si>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</si>
  <si>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</si>
  <si>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</si>
  <si>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</si>
  <si>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</si>
  <si>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</si>
  <si>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</si>
  <si>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</si>
  <si>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</si>
  <si>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</si>
  <si>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</si>
  <si>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</si>
  <si>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</si>
  <si>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</si>
  <si>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</si>
  <si>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</si>
  <si>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</si>
  <si>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</si>
  <si>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</si>
  <si>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</si>
  <si>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</si>
  <si>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</si>
  <si>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</si>
  <si>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</si>
  <si>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</si>
  <si>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</si>
  <si>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</si>
  <si>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</si>
  <si>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</si>
  <si>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</si>
  <si>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</si>
  <si>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</si>
  <si>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</si>
  <si>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</si>
  <si>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</si>
  <si>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</si>
  <si>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</si>
  <si>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</si>
  <si>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</si>
  <si>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</si>
  <si>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</si>
  <si>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</si>
  <si>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</si>
  <si>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</si>
  <si>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</si>
  <si>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</si>
  <si>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</si>
  <si>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</si>
  <si>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</si>
  <si>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</si>
  <si>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</si>
  <si>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</si>
  <si>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</si>
  <si>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</si>
  <si>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</si>
  <si>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</si>
  <si>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</si>
  <si>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</si>
  <si>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</si>
  <si>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</si>
  <si>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</si>
  <si>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</si>
  <si>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</si>
  <si>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</si>
  <si>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</si>
  <si>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</si>
  <si>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</si>
  <si>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</si>
  <si>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</si>
  <si>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</si>
  <si>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</si>
  <si>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</si>
  <si>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</si>
  <si>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</si>
  <si>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</si>
  <si>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</si>
  <si>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</si>
  <si>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</si>
  <si>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</si>
  <si>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</si>
  <si>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</si>
  <si>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</si>
  <si>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</si>
  <si>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</si>
  <si>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</si>
  <si>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</si>
  <si>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</si>
  <si>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</si>
  <si>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</si>
  <si>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</si>
  <si>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</si>
  <si>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</si>
  <si>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</si>
  <si>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</si>
  <si>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</si>
  <si>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</si>
  <si>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</si>
  <si>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</si>
  <si>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</si>
  <si>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</si>
  <si>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</si>
  <si>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</si>
  <si>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</si>
  <si>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</si>
  <si>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</si>
  <si>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</si>
  <si>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</si>
  <si>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</si>
  <si>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</si>
  <si>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</si>
  <si>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</si>
  <si>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</si>
  <si>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</si>
  <si>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</si>
  <si>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</si>
  <si>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</si>
  <si>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</si>
  <si>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</si>
  <si>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</si>
  <si>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</si>
  <si>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</si>
  <si>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</si>
  <si>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</si>
  <si>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</si>
  <si>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</si>
  <si>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</si>
  <si>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</si>
  <si>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</si>
  <si>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</si>
  <si>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</si>
  <si>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</si>
  <si>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</si>
  <si>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</si>
  <si>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</si>
  <si>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</si>
  <si>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</si>
  <si>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</si>
  <si>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</si>
  <si>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</si>
  <si>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</si>
  <si>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</si>
  <si>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</si>
  <si>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</si>
  <si>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</si>
  <si>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</si>
  <si>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</si>
  <si>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</si>
  <si>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</si>
  <si>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</si>
  <si>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</si>
  <si>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</si>
  <si>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</si>
  <si>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</si>
  <si>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</si>
  <si>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</si>
  <si>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</si>
  <si>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</si>
  <si>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</si>
  <si>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</si>
  <si>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</si>
  <si>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</si>
  <si>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</si>
  <si>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</si>
  <si>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</si>
  <si>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</si>
  <si>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</si>
  <si>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</si>
  <si>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</si>
  <si>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</si>
  <si>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</si>
  <si>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</si>
  <si>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</si>
  <si>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</si>
  <si>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</si>
  <si>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</si>
  <si>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</si>
  <si>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</si>
  <si>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</si>
  <si>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</si>
  <si>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</si>
  <si>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</si>
  <si>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</si>
  <si>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</si>
  <si>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</si>
  <si>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</si>
  <si>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</si>
  <si>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</si>
  <si>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</si>
  <si>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</si>
  <si>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</si>
  <si>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</si>
  <si>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</si>
  <si>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</si>
  <si>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</si>
  <si>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</si>
  <si>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</si>
  <si>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</si>
  <si>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</si>
  <si>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</si>
  <si>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</si>
  <si>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</si>
  <si>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</si>
  <si>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</si>
  <si>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</si>
  <si>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</si>
  <si>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</si>
  <si>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</si>
  <si>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</si>
  <si>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</si>
  <si>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</si>
  <si>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</si>
  <si>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</si>
  <si>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</si>
  <si>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</si>
  <si>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</si>
  <si>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</si>
  <si>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</si>
  <si>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</si>
  <si>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</si>
  <si>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</si>
  <si>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</si>
  <si>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</si>
  <si>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</si>
  <si>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</si>
  <si>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</si>
  <si>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</si>
  <si>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</si>
  <si>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</si>
  <si>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</si>
  <si>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</si>
  <si>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</si>
  <si>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</si>
  <si>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</si>
  <si>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</si>
  <si>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</si>
  <si>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</si>
  <si>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</si>
  <si>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</si>
  <si>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</si>
  <si>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</si>
  <si>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</si>
  <si>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</si>
  <si>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</si>
  <si>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</si>
  <si>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</si>
  <si>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</si>
  <si>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</si>
  <si>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</si>
  <si>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</si>
  <si>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</si>
  <si>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</si>
  <si>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</si>
  <si>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</si>
  <si>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</si>
  <si>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</si>
  <si>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</si>
  <si>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</si>
  <si>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</si>
  <si>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</si>
  <si>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</si>
  <si>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</si>
  <si>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</si>
  <si>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</si>
  <si>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</si>
  <si>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</si>
  <si>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</si>
  <si>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</si>
  <si>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</si>
  <si>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</si>
  <si>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</si>
  <si>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</si>
  <si>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</si>
  <si>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</si>
  <si>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</si>
  <si>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</si>
  <si>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</si>
  <si>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</si>
  <si>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</si>
  <si>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</si>
  <si>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</si>
  <si>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</si>
  <si>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</si>
  <si>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</si>
  <si>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</si>
  <si>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</si>
  <si>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</si>
  <si>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</si>
  <si>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</si>
  <si>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</si>
  <si>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</si>
  <si>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</si>
  <si>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</si>
  <si>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</si>
  <si>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</si>
  <si>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</si>
  <si>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</si>
  <si>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</si>
  <si>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</si>
  <si>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</si>
  <si>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</si>
  <si>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</si>
  <si>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პოლიტიკური მოძრაობა თავისუფლება-ზვიად გამსახურდიას გზა</t>
  </si>
  <si>
    <t>მალხაზი</t>
  </si>
  <si>
    <t>გორგასლიძე</t>
  </si>
  <si>
    <t>დიმიტრი</t>
  </si>
  <si>
    <t>ჟანეტა</t>
  </si>
  <si>
    <t>ლეჟავა</t>
  </si>
  <si>
    <t>ნინო</t>
  </si>
  <si>
    <t>პაპასკირი</t>
  </si>
  <si>
    <t>თენგიზ</t>
  </si>
  <si>
    <t>შურღაია</t>
  </si>
  <si>
    <t>ბადრი</t>
  </si>
  <si>
    <t>გოგელაშვილი</t>
  </si>
  <si>
    <t>ნუგზარ</t>
  </si>
  <si>
    <t>ადამია</t>
  </si>
  <si>
    <t>ესმა</t>
  </si>
  <si>
    <t>წოწორია</t>
  </si>
  <si>
    <t>კონსტანტინე</t>
  </si>
  <si>
    <t>გამსახურდია</t>
  </si>
  <si>
    <t>ვიოლეტა</t>
  </si>
  <si>
    <t>გაბუნია</t>
  </si>
  <si>
    <t>ლაშა</t>
  </si>
  <si>
    <t>თამაზაშვილი</t>
  </si>
  <si>
    <t>კუხალაშვილი</t>
  </si>
  <si>
    <t xml:space="preserve">ეკატერინე </t>
  </si>
  <si>
    <t>დაუშვილი</t>
  </si>
  <si>
    <t>გიორგი</t>
  </si>
  <si>
    <t>პაიჭაძე</t>
  </si>
  <si>
    <t>ზაზა</t>
  </si>
  <si>
    <t>მეზვრიშვილი</t>
  </si>
  <si>
    <t>ბედიაშვილი</t>
  </si>
  <si>
    <t>გიული</t>
  </si>
  <si>
    <t>ფაჩულია</t>
  </si>
  <si>
    <t>ზაურ</t>
  </si>
  <si>
    <t>ირაკლი</t>
  </si>
  <si>
    <t>ჯამბურია</t>
  </si>
  <si>
    <t>დარჯანია</t>
  </si>
  <si>
    <t>ქვარცხავა</t>
  </si>
  <si>
    <t>ალიკა</t>
  </si>
  <si>
    <t>ნაჭყებია</t>
  </si>
  <si>
    <t>ჭიათურა</t>
  </si>
  <si>
    <t>ზესტაფონი</t>
  </si>
  <si>
    <t>მარნეული</t>
  </si>
  <si>
    <t>თიბისი</t>
  </si>
  <si>
    <t>GE85Tb7642436080100006</t>
  </si>
  <si>
    <t>01/01/2019-31/12/2019</t>
  </si>
  <si>
    <t>სამედიცინო ხარჯები sapensio</t>
  </si>
  <si>
    <t xml:space="preserve">მალხაზი </t>
  </si>
  <si>
    <t xml:space="preserve">ხმალაძე </t>
  </si>
  <si>
    <t>მარიამ</t>
  </si>
  <si>
    <t>კოსნტანტინე</t>
  </si>
  <si>
    <t xml:space="preserve">ნინო </t>
  </si>
  <si>
    <t xml:space="preserve">ზურაბ </t>
  </si>
  <si>
    <t>რამაზ</t>
  </si>
  <si>
    <t>მთვარისა</t>
  </si>
  <si>
    <t>დემეტრე</t>
  </si>
  <si>
    <t>ელიზბარ</t>
  </si>
  <si>
    <t>როზა</t>
  </si>
  <si>
    <t>აბაკელია</t>
  </si>
  <si>
    <t>ბორის</t>
  </si>
  <si>
    <t>მანუჩარ</t>
  </si>
  <si>
    <t>სართანია</t>
  </si>
  <si>
    <t>პაატა</t>
  </si>
  <si>
    <t>პირტახია</t>
  </si>
  <si>
    <t>ნანა</t>
  </si>
  <si>
    <t>ქეთევან</t>
  </si>
  <si>
    <t>ხუროძე</t>
  </si>
  <si>
    <t>რატი</t>
  </si>
  <si>
    <t>ზოია</t>
  </si>
  <si>
    <t>დევიძე</t>
  </si>
  <si>
    <t>გალდავა</t>
  </si>
  <si>
    <t xml:space="preserve">                         0119279XX</t>
  </si>
  <si>
    <t>საქ/საზღვ</t>
  </si>
  <si>
    <t>აჭარა გურია</t>
  </si>
  <si>
    <t>რუსთ.სამეგრ.</t>
  </si>
  <si>
    <t>აჭარა,სამეგ.</t>
  </si>
  <si>
    <t>ზუგდ.მარტვ</t>
  </si>
  <si>
    <t>საზღვ/საქარ</t>
  </si>
  <si>
    <t>მარნ.წალკა</t>
  </si>
  <si>
    <t>სენაკი ფოთი</t>
  </si>
  <si>
    <t>რაჭა</t>
  </si>
  <si>
    <t>სამეგრელო</t>
  </si>
  <si>
    <t>თბილ.რუსთ</t>
  </si>
  <si>
    <t>იმერეთი</t>
  </si>
  <si>
    <t>აჭარა</t>
  </si>
  <si>
    <t>ამბროლაური</t>
  </si>
  <si>
    <t>საზღ/საქართ</t>
  </si>
  <si>
    <t>თბილისი</t>
  </si>
  <si>
    <t>საქარ/საზღვ</t>
  </si>
  <si>
    <t>ბათუმი</t>
  </si>
  <si>
    <t>გია</t>
  </si>
  <si>
    <t>გაბეშია</t>
  </si>
  <si>
    <t>ნათელა</t>
  </si>
  <si>
    <t>გელაშვილი</t>
  </si>
  <si>
    <t>ტაბატაძე</t>
  </si>
  <si>
    <t>მიხეილ</t>
  </si>
  <si>
    <t>ფარცვანია</t>
  </si>
  <si>
    <t>ანჟელა</t>
  </si>
  <si>
    <t>აშორტია</t>
  </si>
  <si>
    <t>თეონა</t>
  </si>
  <si>
    <t>კვესაძე</t>
  </si>
  <si>
    <t>ავთანდილ</t>
  </si>
  <si>
    <t>ჯანაძე</t>
  </si>
  <si>
    <t>ოთარ</t>
  </si>
  <si>
    <t>მამუკა</t>
  </si>
  <si>
    <t>არჩვაძე</t>
  </si>
  <si>
    <t>ჯღარკავა</t>
  </si>
  <si>
    <t>ვლადიმერ</t>
  </si>
  <si>
    <t>გაგნიძე</t>
  </si>
  <si>
    <t>ციცინო</t>
  </si>
  <si>
    <t>ჩალაძე</t>
  </si>
  <si>
    <t>ნორმანი</t>
  </si>
  <si>
    <t>თამარ</t>
  </si>
  <si>
    <t>გაზდელიანი</t>
  </si>
  <si>
    <t>დარეჯან</t>
  </si>
  <si>
    <t>ჯაჭელი</t>
  </si>
  <si>
    <t>დიანა</t>
  </si>
  <si>
    <t>მაკა</t>
  </si>
  <si>
    <t>ხუცურაული</t>
  </si>
  <si>
    <t>ზაალი</t>
  </si>
  <si>
    <t>ქევანაშვილი</t>
  </si>
  <si>
    <t>საქართველო</t>
  </si>
  <si>
    <t>თამარი</t>
  </si>
  <si>
    <t>ცხორაგაული</t>
  </si>
  <si>
    <t>ლალი</t>
  </si>
  <si>
    <t>თინათინ</t>
  </si>
  <si>
    <t>შეყილაძე</t>
  </si>
  <si>
    <t>ნოდარი</t>
  </si>
  <si>
    <t>მაისურაძე</t>
  </si>
  <si>
    <t>ხუციშვილი</t>
  </si>
  <si>
    <t>ნიკო</t>
  </si>
  <si>
    <t>რომანიშვილი</t>
  </si>
  <si>
    <t>შეყრილაძე</t>
  </si>
  <si>
    <t>ვეფხია</t>
  </si>
  <si>
    <t>პეტრე</t>
  </si>
  <si>
    <t>ივანაძე</t>
  </si>
  <si>
    <t>თემური</t>
  </si>
  <si>
    <t>წულაია</t>
  </si>
  <si>
    <t>ცოტნე</t>
  </si>
  <si>
    <t>გოჩოლეიშვილი</t>
  </si>
  <si>
    <t>გრიგალავა</t>
  </si>
  <si>
    <t>ელისო</t>
  </si>
  <si>
    <t>კოპალიანი</t>
  </si>
  <si>
    <t>თეა</t>
  </si>
  <si>
    <t>მელაძე</t>
  </si>
  <si>
    <t>გენადი</t>
  </si>
  <si>
    <t>აბუსელიძე</t>
  </si>
  <si>
    <t>ეკა</t>
  </si>
  <si>
    <t>ზერეკიძე</t>
  </si>
  <si>
    <t>მაია</t>
  </si>
  <si>
    <t>ირმა</t>
  </si>
  <si>
    <t>რაზმაზე</t>
  </si>
  <si>
    <t>ცხვედიაშვილი</t>
  </si>
  <si>
    <t>მარი</t>
  </si>
  <si>
    <t>რაზმაძე</t>
  </si>
  <si>
    <t>მერი</t>
  </si>
  <si>
    <t>სულაბერიძე</t>
  </si>
  <si>
    <t>ფატი</t>
  </si>
  <si>
    <t>ტაბიძე</t>
  </si>
  <si>
    <t>იზო</t>
  </si>
  <si>
    <t>გახოკიძე</t>
  </si>
  <si>
    <t>მანანა</t>
  </si>
  <si>
    <t>კილაძე</t>
  </si>
  <si>
    <t>ჯაფარიძე</t>
  </si>
  <si>
    <t>ჯამბულა</t>
  </si>
  <si>
    <t>კოშაძე</t>
  </si>
  <si>
    <t>საქ/საზღვ.</t>
  </si>
  <si>
    <t xml:space="preserve">ჟანეტა </t>
  </si>
  <si>
    <t>თენგიზ შურღაია</t>
  </si>
  <si>
    <t xml:space="preserve"> შურღაია</t>
  </si>
  <si>
    <t xml:space="preserve">ბადრი </t>
  </si>
  <si>
    <t xml:space="preserve">ირმა </t>
  </si>
  <si>
    <t xml:space="preserve">რაზმაძე </t>
  </si>
  <si>
    <t xml:space="preserve">ირაკლი </t>
  </si>
  <si>
    <t xml:space="preserve">მერი </t>
  </si>
  <si>
    <t xml:space="preserve">ელიზბარი </t>
  </si>
  <si>
    <t xml:space="preserve">ვიოლეტა </t>
  </si>
  <si>
    <t>თანათავმჯდომარე</t>
  </si>
  <si>
    <t>ბუღალტერი</t>
  </si>
  <si>
    <t>წევრი</t>
  </si>
  <si>
    <t>თავმჯდომარე</t>
  </si>
  <si>
    <t>იჯარა</t>
  </si>
  <si>
    <t>დავით</t>
  </si>
  <si>
    <t>კალანდარიშვილი</t>
  </si>
  <si>
    <t>მივლინება 6600, იჯარა 400</t>
  </si>
  <si>
    <t>წარმომადგენლების ხელფასი (საარჩევნო)</t>
  </si>
  <si>
    <t>თბილისი ჭოვწლიძის ქ. N26</t>
  </si>
  <si>
    <t>25 კვ</t>
  </si>
  <si>
    <t>N 01.15.02.014.011</t>
  </si>
  <si>
    <t>მივლინება (4660 )  ხელფასი (1840)</t>
  </si>
  <si>
    <t>მივლინება (4300 )  ხელფასი (1840)</t>
  </si>
  <si>
    <t>მივლინება (3890 )  ხელფასი (1840)</t>
  </si>
  <si>
    <t>მივლინება 7002</t>
  </si>
  <si>
    <t>მივლინება (4287 )  ხელფასი (1840)</t>
  </si>
  <si>
    <t>მივლინება ( 4195)  ხელფასი (1840)</t>
  </si>
  <si>
    <t>მივლინება(29454) ხლფასი1840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</si>
</sst>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2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8"/>
      <name val="Sylfaen"/>
      <family val="1"/>
    </font>
    <font>
      <sz val="8"/>
      <name val="Calibri"/>
      <family val="2"/>
    </font>
    <font>
      <sz val="10"/>
      <name val="Calibri"/>
      <family val="2"/>
    </font>
    <font>
      <sz val="12"/>
      <color theme="1"/>
      <name val="AcadNusx"/>
    </font>
    <font>
      <sz val="12"/>
      <name val="Arial"/>
      <family val="2"/>
    </font>
    <font>
      <sz val="8"/>
      <color rgb="FFFF0000"/>
      <name val="Sylfaen"/>
      <family val="1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3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0" borderId="1" xfId="1" applyFont="1" applyFill="1" applyBorder="1" applyAlignment="1" applyProtection="1">
      <alignment horizontal="left" vertical="center"/>
    </xf>
    <xf numFmtId="0" fontId="22" fillId="0" borderId="1" xfId="1" applyFont="1" applyFill="1" applyBorder="1" applyAlignment="1" applyProtection="1">
      <alignment horizontal="left" vertical="center"/>
    </xf>
    <xf numFmtId="0" fontId="33" fillId="0" borderId="1" xfId="12" applyBorder="1" applyAlignment="1"/>
    <xf numFmtId="0" fontId="0" fillId="0" borderId="1" xfId="0" applyBorder="1" applyAlignment="1"/>
    <xf numFmtId="0" fontId="17" fillId="0" borderId="1" xfId="1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left"/>
      <protection locked="0"/>
    </xf>
    <xf numFmtId="0" fontId="33" fillId="0" borderId="1" xfId="12" applyBorder="1" applyAlignment="1">
      <alignment horizontal="left"/>
    </xf>
    <xf numFmtId="0" fontId="0" fillId="0" borderId="1" xfId="0" applyBorder="1" applyAlignment="1">
      <alignment horizontal="left"/>
    </xf>
    <xf numFmtId="0" fontId="17" fillId="0" borderId="1" xfId="0" applyFont="1" applyBorder="1" applyAlignment="1" applyProtection="1">
      <alignment horizontal="left"/>
      <protection locked="0"/>
    </xf>
    <xf numFmtId="0" fontId="35" fillId="0" borderId="1" xfId="0" applyFont="1" applyBorder="1" applyAlignment="1">
      <alignment vertical="top" wrapText="1"/>
    </xf>
    <xf numFmtId="0" fontId="35" fillId="0" borderId="1" xfId="0" applyFont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0" fontId="11" fillId="5" borderId="36" xfId="0" applyFont="1" applyFill="1" applyBorder="1" applyAlignment="1">
      <alignment horizontal="center"/>
    </xf>
    <xf numFmtId="0" fontId="35" fillId="0" borderId="36" xfId="0" applyFont="1" applyBorder="1" applyAlignment="1">
      <alignment horizontal="center" vertical="top" wrapText="1"/>
    </xf>
    <xf numFmtId="0" fontId="17" fillId="0" borderId="36" xfId="1" applyFont="1" applyFill="1" applyBorder="1" applyAlignment="1" applyProtection="1">
      <alignment horizontal="center" vertical="center" wrapText="1"/>
    </xf>
    <xf numFmtId="0" fontId="36" fillId="0" borderId="36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11" fillId="5" borderId="43" xfId="0" applyFont="1" applyFill="1" applyBorder="1" applyAlignment="1">
      <alignment horizontal="center"/>
    </xf>
    <xf numFmtId="0" fontId="17" fillId="0" borderId="36" xfId="0" applyFont="1" applyBorder="1" applyAlignment="1">
      <alignment horizontal="center" vertical="top" wrapText="1"/>
    </xf>
    <xf numFmtId="0" fontId="37" fillId="0" borderId="36" xfId="0" applyFont="1" applyBorder="1" applyAlignment="1">
      <alignment horizontal="center" vertical="top" wrapText="1"/>
    </xf>
    <xf numFmtId="0" fontId="22" fillId="5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/>
      <protection locked="0"/>
    </xf>
    <xf numFmtId="3" fontId="22" fillId="5" borderId="2" xfId="0" applyNumberFormat="1" applyFont="1" applyFill="1" applyBorder="1" applyAlignment="1" applyProtection="1">
      <alignment horizontal="center"/>
    </xf>
    <xf numFmtId="0" fontId="22" fillId="0" borderId="1" xfId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/>
      <protection locked="0"/>
    </xf>
    <xf numFmtId="3" fontId="22" fillId="5" borderId="1" xfId="0" applyNumberFormat="1" applyFont="1" applyFill="1" applyBorder="1" applyAlignment="1" applyProtection="1">
      <alignment horizontal="center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>
      <alignment horizontal="center" vertical="top" wrapText="1"/>
    </xf>
    <xf numFmtId="0" fontId="41" fillId="0" borderId="1" xfId="0" applyFont="1" applyBorder="1" applyAlignment="1">
      <alignment horizontal="center" vertical="top" wrapText="1"/>
    </xf>
    <xf numFmtId="0" fontId="35" fillId="0" borderId="44" xfId="0" applyFont="1" applyFill="1" applyBorder="1" applyAlignment="1">
      <alignment horizontal="center" vertical="top" wrapText="1"/>
    </xf>
    <xf numFmtId="0" fontId="37" fillId="0" borderId="44" xfId="0" applyFont="1" applyFill="1" applyBorder="1" applyAlignment="1">
      <alignment horizontal="center" vertical="top" wrapText="1"/>
    </xf>
    <xf numFmtId="3" fontId="23" fillId="0" borderId="0" xfId="1" applyNumberFormat="1" applyFont="1" applyAlignment="1" applyProtection="1">
      <alignment horizontal="center" vertical="center" wrapText="1"/>
      <protection locked="0"/>
    </xf>
    <xf numFmtId="3" fontId="22" fillId="7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7" borderId="1" xfId="1" applyNumberFormat="1" applyFont="1" applyFill="1" applyBorder="1" applyAlignment="1" applyProtection="1">
      <alignment horizontal="center" vertical="center"/>
      <protection locked="0"/>
    </xf>
    <xf numFmtId="3" fontId="17" fillId="0" borderId="0" xfId="3" applyNumberFormat="1" applyFont="1" applyProtection="1">
      <protection locked="0"/>
    </xf>
    <xf numFmtId="0" fontId="17" fillId="2" borderId="1" xfId="1" applyFont="1" applyFill="1" applyBorder="1" applyAlignment="1" applyProtection="1">
      <alignment horizontal="left" vertical="center"/>
    </xf>
    <xf numFmtId="0" fontId="22" fillId="2" borderId="1" xfId="1" applyFont="1" applyFill="1" applyBorder="1" applyAlignment="1" applyProtection="1">
      <alignment horizontal="left" vertical="center"/>
    </xf>
    <xf numFmtId="0" fontId="33" fillId="2" borderId="1" xfId="12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22" fillId="2" borderId="35" xfId="1" applyFont="1" applyFill="1" applyBorder="1" applyAlignment="1" applyProtection="1">
      <alignment horizontal="left" vertical="center" wrapText="1" indent="1"/>
    </xf>
    <xf numFmtId="0" fontId="17" fillId="2" borderId="1" xfId="0" applyFon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25" fillId="2" borderId="6" xfId="2" applyFont="1" applyFill="1" applyBorder="1" applyAlignment="1" applyProtection="1">
      <alignment horizontal="right" vertical="top" wrapText="1"/>
      <protection locked="0"/>
    </xf>
    <xf numFmtId="14" fontId="27" fillId="2" borderId="2" xfId="5" applyNumberFormat="1" applyFont="1" applyFill="1" applyBorder="1" applyAlignment="1" applyProtection="1">
      <alignment wrapText="1"/>
      <protection locked="0"/>
    </xf>
    <xf numFmtId="0" fontId="24" fillId="2" borderId="6" xfId="2" applyFont="1" applyFill="1" applyBorder="1" applyAlignment="1" applyProtection="1">
      <alignment horizontal="left" vertical="top" wrapText="1"/>
      <protection locked="0"/>
    </xf>
    <xf numFmtId="1" fontId="24" fillId="2" borderId="6" xfId="2" applyNumberFormat="1" applyFont="1" applyFill="1" applyBorder="1" applyAlignment="1" applyProtection="1">
      <alignment horizontal="left" vertical="top" wrapText="1"/>
      <protection locked="0"/>
    </xf>
    <xf numFmtId="0" fontId="17" fillId="7" borderId="1" xfId="1" applyFont="1" applyFill="1" applyBorder="1" applyAlignment="1" applyProtection="1">
      <alignment horizontal="left" vertical="center" wrapText="1" indent="1"/>
    </xf>
    <xf numFmtId="0" fontId="19" fillId="7" borderId="1" xfId="15" applyFont="1" applyFill="1" applyBorder="1" applyAlignment="1" applyProtection="1">
      <alignment horizontal="center" vertical="center" wrapText="1"/>
      <protection locked="0"/>
    </xf>
    <xf numFmtId="0" fontId="19" fillId="7" borderId="1" xfId="15" applyFont="1" applyFill="1" applyBorder="1" applyAlignment="1" applyProtection="1">
      <alignment vertical="center" wrapText="1"/>
      <protection locked="0"/>
    </xf>
    <xf numFmtId="0" fontId="17" fillId="0" borderId="5" xfId="1" applyFont="1" applyFill="1" applyBorder="1" applyAlignment="1" applyProtection="1">
      <alignment horizontal="center" vertical="center" wrapText="1"/>
    </xf>
    <xf numFmtId="0" fontId="17" fillId="0" borderId="4" xfId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2" fontId="17" fillId="0" borderId="1" xfId="0" applyNumberFormat="1" applyFont="1" applyBorder="1" applyProtection="1"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5" xfId="1" applyFont="1" applyFill="1" applyBorder="1" applyAlignment="1" applyProtection="1">
      <alignment horizontal="center" vertical="center" wrapText="1"/>
    </xf>
    <xf numFmtId="0" fontId="17" fillId="0" borderId="4" xfId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171450</xdr:rowOff>
    </xdr:from>
    <xdr:to>
      <xdr:col>2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105</xdr:row>
      <xdr:rowOff>171450</xdr:rowOff>
    </xdr:from>
    <xdr:to>
      <xdr:col>1</xdr:col>
      <xdr:colOff>1495425</xdr:colOff>
      <xdr:row>105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106</xdr:row>
      <xdr:rowOff>4082</xdr:rowOff>
    </xdr:from>
    <xdr:to>
      <xdr:col>5</xdr:col>
      <xdr:colOff>110219</xdr:colOff>
      <xdr:row>106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116</xdr:row>
      <xdr:rowOff>38100</xdr:rowOff>
    </xdr:from>
    <xdr:to>
      <xdr:col>12</xdr:col>
      <xdr:colOff>485775</xdr:colOff>
      <xdr:row>116</xdr:row>
      <xdr:rowOff>38100</xdr:rowOff>
    </xdr:to>
    <xdr:sp macro="" textlink="">
      <xdr:nvSpPr>
        <xdr:cNvPr id="1027" name="Straight Connector 7"/>
        <xdr:cNvSpPr>
          <a:spLocks noChangeShapeType="1"/>
        </xdr:cNvSpPr>
      </xdr:nvSpPr>
      <xdr:spPr bwMode="auto">
        <a:xfrm>
          <a:off x="10458450" y="129730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485775</xdr:colOff>
      <xdr:row>118</xdr:row>
      <xdr:rowOff>114300</xdr:rowOff>
    </xdr:from>
    <xdr:to>
      <xdr:col>11</xdr:col>
      <xdr:colOff>95250</xdr:colOff>
      <xdr:row>118</xdr:row>
      <xdr:rowOff>114300</xdr:rowOff>
    </xdr:to>
    <xdr:sp macro="" textlink="">
      <xdr:nvSpPr>
        <xdr:cNvPr id="1026" name="Straight Connector 10"/>
        <xdr:cNvSpPr>
          <a:spLocks noChangeShapeType="1"/>
        </xdr:cNvSpPr>
      </xdr:nvSpPr>
      <xdr:spPr bwMode="auto">
        <a:xfrm>
          <a:off x="9458325" y="1337310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266700</xdr:colOff>
      <xdr:row>118</xdr:row>
      <xdr:rowOff>114300</xdr:rowOff>
    </xdr:from>
    <xdr:to>
      <xdr:col>12</xdr:col>
      <xdr:colOff>485775</xdr:colOff>
      <xdr:row>118</xdr:row>
      <xdr:rowOff>114300</xdr:rowOff>
    </xdr:to>
    <xdr:sp macro="" textlink="">
      <xdr:nvSpPr>
        <xdr:cNvPr id="1025" name="Straight Connector 12"/>
        <xdr:cNvSpPr>
          <a:spLocks noChangeShapeType="1"/>
        </xdr:cNvSpPr>
      </xdr:nvSpPr>
      <xdr:spPr bwMode="auto">
        <a:xfrm>
          <a:off x="10458450" y="1337310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457200</xdr:colOff>
      <xdr:row>116</xdr:row>
      <xdr:rowOff>38100</xdr:rowOff>
    </xdr:from>
    <xdr:to>
      <xdr:col>14</xdr:col>
      <xdr:colOff>66675</xdr:colOff>
      <xdr:row>116</xdr:row>
      <xdr:rowOff>38100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11258550" y="1297305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457200</xdr:colOff>
      <xdr:row>118</xdr:row>
      <xdr:rowOff>114300</xdr:rowOff>
    </xdr:from>
    <xdr:to>
      <xdr:col>14</xdr:col>
      <xdr:colOff>66675</xdr:colOff>
      <xdr:row>118</xdr:row>
      <xdr:rowOff>114300</xdr:rowOff>
    </xdr:to>
    <xdr:sp macro="" textlink="">
      <xdr:nvSpPr>
        <xdr:cNvPr id="1028" name="Straight Connector 13"/>
        <xdr:cNvSpPr>
          <a:spLocks noChangeShapeType="1"/>
        </xdr:cNvSpPr>
      </xdr:nvSpPr>
      <xdr:spPr bwMode="auto">
        <a:xfrm>
          <a:off x="11258550" y="1337310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icrosoft%20Office%20Excel%20Workshe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G9">
            <v>6900</v>
          </cell>
        </row>
        <row r="10">
          <cell r="G10">
            <v>610</v>
          </cell>
        </row>
        <row r="11">
          <cell r="G11">
            <v>5150</v>
          </cell>
        </row>
        <row r="12">
          <cell r="G12">
            <v>1000</v>
          </cell>
        </row>
        <row r="13">
          <cell r="G13">
            <v>1000</v>
          </cell>
        </row>
        <row r="14">
          <cell r="G14">
            <v>1300</v>
          </cell>
        </row>
        <row r="15">
          <cell r="G15">
            <v>1040</v>
          </cell>
        </row>
        <row r="16">
          <cell r="G16">
            <v>4900</v>
          </cell>
        </row>
        <row r="17">
          <cell r="G17">
            <v>4850</v>
          </cell>
        </row>
        <row r="18">
          <cell r="G18">
            <v>300</v>
          </cell>
        </row>
        <row r="19">
          <cell r="G19">
            <v>140</v>
          </cell>
        </row>
        <row r="20">
          <cell r="G20">
            <v>2100</v>
          </cell>
        </row>
        <row r="21">
          <cell r="G21">
            <v>3200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="60" workbookViewId="0">
      <selection activeCell="A5" sqref="A5:F5"/>
    </sheetView>
  </sheetViews>
  <sheetFormatPr defaultRowHeight="15" x14ac:dyDescent="0.2"/>
  <cols>
    <col min="1" max="1" width="6.28515625" style="267" bestFit="1" customWidth="1"/>
    <col min="2" max="2" width="13.140625" style="267" customWidth="1"/>
    <col min="3" max="3" width="17.85546875" style="267" customWidth="1"/>
    <col min="4" max="4" width="15.140625" style="267" customWidth="1"/>
    <col min="5" max="5" width="24.5703125" style="267" customWidth="1"/>
    <col min="6" max="8" width="19.140625" style="268" customWidth="1"/>
    <col min="9" max="9" width="16.42578125" style="267" bestFit="1" customWidth="1"/>
    <col min="10" max="10" width="17.42578125" style="267" customWidth="1"/>
    <col min="11" max="11" width="13.140625" style="267" bestFit="1" customWidth="1"/>
    <col min="12" max="12" width="15.28515625" style="267" customWidth="1"/>
    <col min="13" max="16384" width="9.140625" style="267"/>
  </cols>
  <sheetData>
    <row r="1" spans="1:12" s="278" customFormat="1" x14ac:dyDescent="0.2">
      <c r="A1" s="344" t="s">
        <v>301</v>
      </c>
      <c r="B1" s="332"/>
      <c r="C1" s="332"/>
      <c r="D1" s="332"/>
      <c r="E1" s="333"/>
      <c r="F1" s="327"/>
      <c r="G1" s="333"/>
      <c r="H1" s="343"/>
      <c r="I1" s="332"/>
      <c r="J1" s="333"/>
      <c r="K1" s="333"/>
      <c r="L1" s="342" t="s">
        <v>109</v>
      </c>
    </row>
    <row r="2" spans="1:12" s="278" customFormat="1" x14ac:dyDescent="0.2">
      <c r="A2" s="341" t="s">
        <v>140</v>
      </c>
      <c r="B2" s="332"/>
      <c r="C2" s="332"/>
      <c r="D2" s="332"/>
      <c r="E2" s="333"/>
      <c r="F2" s="327"/>
      <c r="G2" s="333"/>
      <c r="H2" s="340"/>
      <c r="I2" s="332"/>
      <c r="J2" s="333"/>
      <c r="K2" s="333"/>
      <c r="L2" s="339" t="s">
        <v>556</v>
      </c>
    </row>
    <row r="3" spans="1:12" s="278" customFormat="1" x14ac:dyDescent="0.2">
      <c r="A3" s="338"/>
      <c r="B3" s="332"/>
      <c r="C3" s="337"/>
      <c r="D3" s="336"/>
      <c r="E3" s="333"/>
      <c r="F3" s="335"/>
      <c r="G3" s="333"/>
      <c r="H3" s="333"/>
      <c r="I3" s="327"/>
      <c r="J3" s="332"/>
      <c r="K3" s="332"/>
      <c r="L3" s="331"/>
    </row>
    <row r="4" spans="1:12" s="278" customFormat="1" x14ac:dyDescent="0.2">
      <c r="A4" s="367" t="s">
        <v>269</v>
      </c>
      <c r="B4" s="327"/>
      <c r="C4" s="327"/>
      <c r="D4" s="374"/>
      <c r="E4" s="375"/>
      <c r="F4" s="334"/>
      <c r="G4" s="333"/>
      <c r="H4" s="376"/>
      <c r="I4" s="375"/>
      <c r="J4" s="332"/>
      <c r="K4" s="333"/>
      <c r="L4" s="331"/>
    </row>
    <row r="5" spans="1:12" s="278" customFormat="1" ht="15.75" thickBot="1" x14ac:dyDescent="0.25">
      <c r="A5" s="501" t="s">
        <v>512</v>
      </c>
      <c r="B5" s="501"/>
      <c r="C5" s="501"/>
      <c r="D5" s="501"/>
      <c r="E5" s="501"/>
      <c r="F5" s="501"/>
      <c r="G5" s="334"/>
      <c r="H5" s="334"/>
      <c r="I5" s="333"/>
      <c r="J5" s="332"/>
      <c r="K5" s="332"/>
      <c r="L5" s="331"/>
    </row>
    <row r="6" spans="1:12" ht="15.75" thickBot="1" x14ac:dyDescent="0.25">
      <c r="A6" s="330"/>
      <c r="B6" s="329"/>
      <c r="C6" s="328"/>
      <c r="D6" s="328"/>
      <c r="E6" s="328"/>
      <c r="F6" s="327"/>
      <c r="G6" s="327"/>
      <c r="H6" s="327"/>
      <c r="I6" s="504" t="s">
        <v>438</v>
      </c>
      <c r="J6" s="505"/>
      <c r="K6" s="506"/>
      <c r="L6" s="326"/>
    </row>
    <row r="7" spans="1:12" s="314" customFormat="1" ht="51.75" thickBot="1" x14ac:dyDescent="0.25">
      <c r="A7" s="325" t="s">
        <v>64</v>
      </c>
      <c r="B7" s="324" t="s">
        <v>141</v>
      </c>
      <c r="C7" s="324" t="s">
        <v>437</v>
      </c>
      <c r="D7" s="323" t="s">
        <v>275</v>
      </c>
      <c r="E7" s="322" t="s">
        <v>436</v>
      </c>
      <c r="F7" s="321" t="s">
        <v>435</v>
      </c>
      <c r="G7" s="320" t="s">
        <v>228</v>
      </c>
      <c r="H7" s="319" t="s">
        <v>225</v>
      </c>
      <c r="I7" s="318" t="s">
        <v>434</v>
      </c>
      <c r="J7" s="317" t="s">
        <v>272</v>
      </c>
      <c r="K7" s="316" t="s">
        <v>229</v>
      </c>
      <c r="L7" s="315" t="s">
        <v>230</v>
      </c>
    </row>
    <row r="8" spans="1:12" s="308" customFormat="1" ht="15.75" thickBot="1" x14ac:dyDescent="0.25">
      <c r="A8" s="312">
        <v>1</v>
      </c>
      <c r="B8" s="311">
        <v>2</v>
      </c>
      <c r="C8" s="313">
        <v>3</v>
      </c>
      <c r="D8" s="313">
        <v>4</v>
      </c>
      <c r="E8" s="312">
        <v>5</v>
      </c>
      <c r="F8" s="311">
        <v>6</v>
      </c>
      <c r="G8" s="313">
        <v>7</v>
      </c>
      <c r="H8" s="311">
        <v>8</v>
      </c>
      <c r="I8" s="312">
        <v>9</v>
      </c>
      <c r="J8" s="311">
        <v>10</v>
      </c>
      <c r="K8" s="310">
        <v>11</v>
      </c>
      <c r="L8" s="309">
        <v>12</v>
      </c>
    </row>
    <row r="9" spans="1:12" x14ac:dyDescent="0.2">
      <c r="A9" s="307">
        <v>1</v>
      </c>
      <c r="B9" s="298"/>
      <c r="C9" s="297"/>
      <c r="D9" s="306"/>
      <c r="E9" s="305"/>
      <c r="F9" s="294"/>
      <c r="G9" s="304"/>
      <c r="H9" s="304"/>
      <c r="I9" s="303"/>
      <c r="J9" s="302"/>
      <c r="K9" s="301"/>
      <c r="L9" s="300"/>
    </row>
    <row r="10" spans="1:12" x14ac:dyDescent="0.2">
      <c r="A10" s="299">
        <v>2</v>
      </c>
      <c r="B10" s="298"/>
      <c r="C10" s="297"/>
      <c r="D10" s="296"/>
      <c r="E10" s="295"/>
      <c r="F10" s="294"/>
      <c r="G10" s="294"/>
      <c r="H10" s="294"/>
      <c r="I10" s="293"/>
      <c r="J10" s="292"/>
      <c r="K10" s="291"/>
      <c r="L10" s="290"/>
    </row>
    <row r="11" spans="1:12" x14ac:dyDescent="0.2">
      <c r="A11" s="299">
        <v>3</v>
      </c>
      <c r="B11" s="298"/>
      <c r="C11" s="297"/>
      <c r="D11" s="296"/>
      <c r="E11" s="295"/>
      <c r="F11" s="380"/>
      <c r="G11" s="294"/>
      <c r="H11" s="294"/>
      <c r="I11" s="293"/>
      <c r="J11" s="292"/>
      <c r="K11" s="291"/>
      <c r="L11" s="290"/>
    </row>
    <row r="12" spans="1:12" x14ac:dyDescent="0.2">
      <c r="A12" s="299">
        <v>4</v>
      </c>
      <c r="B12" s="298"/>
      <c r="C12" s="297"/>
      <c r="D12" s="296"/>
      <c r="E12" s="295"/>
      <c r="F12" s="294"/>
      <c r="G12" s="294"/>
      <c r="H12" s="294"/>
      <c r="I12" s="293"/>
      <c r="J12" s="292"/>
      <c r="K12" s="291"/>
      <c r="L12" s="290"/>
    </row>
    <row r="13" spans="1:12" x14ac:dyDescent="0.2">
      <c r="A13" s="299">
        <v>5</v>
      </c>
      <c r="B13" s="298"/>
      <c r="C13" s="297"/>
      <c r="D13" s="296"/>
      <c r="E13" s="295"/>
      <c r="F13" s="294"/>
      <c r="G13" s="294"/>
      <c r="H13" s="294"/>
      <c r="I13" s="293"/>
      <c r="J13" s="292"/>
      <c r="K13" s="291"/>
      <c r="L13" s="290"/>
    </row>
    <row r="14" spans="1:12" x14ac:dyDescent="0.2">
      <c r="A14" s="299">
        <v>6</v>
      </c>
      <c r="B14" s="298"/>
      <c r="C14" s="297"/>
      <c r="D14" s="296"/>
      <c r="E14" s="295"/>
      <c r="F14" s="294"/>
      <c r="G14" s="294"/>
      <c r="H14" s="294"/>
      <c r="I14" s="293"/>
      <c r="J14" s="292"/>
      <c r="K14" s="291"/>
      <c r="L14" s="290"/>
    </row>
    <row r="15" spans="1:12" x14ac:dyDescent="0.2">
      <c r="A15" s="299">
        <v>7</v>
      </c>
      <c r="B15" s="298"/>
      <c r="C15" s="297"/>
      <c r="D15" s="296"/>
      <c r="E15" s="295"/>
      <c r="F15" s="294"/>
      <c r="G15" s="294"/>
      <c r="H15" s="294"/>
      <c r="I15" s="293"/>
      <c r="J15" s="292"/>
      <c r="K15" s="291"/>
      <c r="L15" s="290"/>
    </row>
    <row r="16" spans="1:12" x14ac:dyDescent="0.2">
      <c r="A16" s="299">
        <v>8</v>
      </c>
      <c r="B16" s="298"/>
      <c r="C16" s="297"/>
      <c r="D16" s="296"/>
      <c r="E16" s="295"/>
      <c r="F16" s="294"/>
      <c r="G16" s="294"/>
      <c r="H16" s="294"/>
      <c r="I16" s="293"/>
      <c r="J16" s="292"/>
      <c r="K16" s="291"/>
      <c r="L16" s="290"/>
    </row>
    <row r="17" spans="1:12" x14ac:dyDescent="0.2">
      <c r="A17" s="299">
        <v>9</v>
      </c>
      <c r="B17" s="298"/>
      <c r="C17" s="297"/>
      <c r="D17" s="296"/>
      <c r="E17" s="295"/>
      <c r="F17" s="294"/>
      <c r="G17" s="294"/>
      <c r="H17" s="294"/>
      <c r="I17" s="293"/>
      <c r="J17" s="292"/>
      <c r="K17" s="291"/>
      <c r="L17" s="290"/>
    </row>
    <row r="18" spans="1:12" x14ac:dyDescent="0.2">
      <c r="A18" s="299">
        <v>10</v>
      </c>
      <c r="B18" s="298"/>
      <c r="C18" s="297"/>
      <c r="D18" s="296"/>
      <c r="E18" s="295"/>
      <c r="F18" s="294"/>
      <c r="G18" s="294"/>
      <c r="H18" s="294"/>
      <c r="I18" s="293"/>
      <c r="J18" s="292"/>
      <c r="K18" s="291"/>
      <c r="L18" s="290"/>
    </row>
    <row r="19" spans="1:12" x14ac:dyDescent="0.2">
      <c r="A19" s="299">
        <v>11</v>
      </c>
      <c r="B19" s="298"/>
      <c r="C19" s="297"/>
      <c r="D19" s="296"/>
      <c r="E19" s="295"/>
      <c r="F19" s="294"/>
      <c r="G19" s="294"/>
      <c r="H19" s="294"/>
      <c r="I19" s="293"/>
      <c r="J19" s="292"/>
      <c r="K19" s="291"/>
      <c r="L19" s="290"/>
    </row>
    <row r="20" spans="1:12" x14ac:dyDescent="0.2">
      <c r="A20" s="299">
        <v>12</v>
      </c>
      <c r="B20" s="298"/>
      <c r="C20" s="297"/>
      <c r="D20" s="296"/>
      <c r="E20" s="295"/>
      <c r="F20" s="294"/>
      <c r="G20" s="294"/>
      <c r="H20" s="294"/>
      <c r="I20" s="293"/>
      <c r="J20" s="292"/>
      <c r="K20" s="291"/>
      <c r="L20" s="290"/>
    </row>
    <row r="21" spans="1:12" x14ac:dyDescent="0.2">
      <c r="A21" s="299">
        <v>13</v>
      </c>
      <c r="B21" s="298"/>
      <c r="C21" s="297"/>
      <c r="D21" s="296"/>
      <c r="E21" s="295"/>
      <c r="F21" s="294"/>
      <c r="G21" s="294"/>
      <c r="H21" s="294"/>
      <c r="I21" s="293"/>
      <c r="J21" s="292"/>
      <c r="K21" s="291"/>
      <c r="L21" s="290"/>
    </row>
    <row r="22" spans="1:12" x14ac:dyDescent="0.2">
      <c r="A22" s="299">
        <v>14</v>
      </c>
      <c r="B22" s="298"/>
      <c r="C22" s="297"/>
      <c r="D22" s="296"/>
      <c r="E22" s="295"/>
      <c r="F22" s="294"/>
      <c r="G22" s="294"/>
      <c r="H22" s="294"/>
      <c r="I22" s="293"/>
      <c r="J22" s="292"/>
      <c r="K22" s="291"/>
      <c r="L22" s="290"/>
    </row>
    <row r="23" spans="1:12" x14ac:dyDescent="0.2">
      <c r="A23" s="299">
        <v>15</v>
      </c>
      <c r="B23" s="298"/>
      <c r="C23" s="297"/>
      <c r="D23" s="296"/>
      <c r="E23" s="295"/>
      <c r="F23" s="294"/>
      <c r="G23" s="294"/>
      <c r="H23" s="294"/>
      <c r="I23" s="293"/>
      <c r="J23" s="292"/>
      <c r="K23" s="291"/>
      <c r="L23" s="290"/>
    </row>
    <row r="24" spans="1:12" x14ac:dyDescent="0.2">
      <c r="A24" s="299">
        <v>16</v>
      </c>
      <c r="B24" s="298"/>
      <c r="C24" s="297"/>
      <c r="D24" s="296"/>
      <c r="E24" s="295"/>
      <c r="F24" s="294"/>
      <c r="G24" s="294"/>
      <c r="H24" s="294"/>
      <c r="I24" s="293"/>
      <c r="J24" s="292"/>
      <c r="K24" s="291"/>
      <c r="L24" s="290"/>
    </row>
    <row r="25" spans="1:12" x14ac:dyDescent="0.2">
      <c r="A25" s="299">
        <v>17</v>
      </c>
      <c r="B25" s="298"/>
      <c r="C25" s="297"/>
      <c r="D25" s="296"/>
      <c r="E25" s="295"/>
      <c r="F25" s="294"/>
      <c r="G25" s="294"/>
      <c r="H25" s="294"/>
      <c r="I25" s="293"/>
      <c r="J25" s="292"/>
      <c r="K25" s="291"/>
      <c r="L25" s="290"/>
    </row>
    <row r="26" spans="1:12" x14ac:dyDescent="0.2">
      <c r="A26" s="299">
        <v>18</v>
      </c>
      <c r="B26" s="298"/>
      <c r="C26" s="297"/>
      <c r="D26" s="296"/>
      <c r="E26" s="295"/>
      <c r="F26" s="294"/>
      <c r="G26" s="294"/>
      <c r="H26" s="294"/>
      <c r="I26" s="293"/>
      <c r="J26" s="292"/>
      <c r="K26" s="291"/>
      <c r="L26" s="290"/>
    </row>
    <row r="27" spans="1:12" x14ac:dyDescent="0.2">
      <c r="A27" s="299">
        <v>19</v>
      </c>
      <c r="B27" s="298"/>
      <c r="C27" s="297"/>
      <c r="D27" s="296"/>
      <c r="E27" s="295"/>
      <c r="F27" s="294"/>
      <c r="G27" s="294"/>
      <c r="H27" s="294"/>
      <c r="I27" s="293"/>
      <c r="J27" s="292"/>
      <c r="K27" s="291"/>
      <c r="L27" s="290"/>
    </row>
    <row r="28" spans="1:12" ht="15.75" thickBot="1" x14ac:dyDescent="0.25">
      <c r="A28" s="289" t="s">
        <v>271</v>
      </c>
      <c r="B28" s="288"/>
      <c r="C28" s="287"/>
      <c r="D28" s="286"/>
      <c r="E28" s="285"/>
      <c r="F28" s="284"/>
      <c r="G28" s="284"/>
      <c r="H28" s="284"/>
      <c r="I28" s="283"/>
      <c r="J28" s="282"/>
      <c r="K28" s="281"/>
      <c r="L28" s="280"/>
    </row>
    <row r="29" spans="1:12" x14ac:dyDescent="0.2">
      <c r="A29" s="270"/>
      <c r="B29" s="271"/>
      <c r="C29" s="270"/>
      <c r="D29" s="271"/>
      <c r="E29" s="270"/>
      <c r="F29" s="271"/>
      <c r="G29" s="270"/>
      <c r="H29" s="271"/>
      <c r="I29" s="270"/>
      <c r="J29" s="271"/>
      <c r="K29" s="270"/>
      <c r="L29" s="271"/>
    </row>
    <row r="30" spans="1:12" x14ac:dyDescent="0.2">
      <c r="A30" s="270"/>
      <c r="B30" s="277"/>
      <c r="C30" s="270"/>
      <c r="D30" s="277"/>
      <c r="E30" s="270"/>
      <c r="F30" s="277"/>
      <c r="G30" s="270"/>
      <c r="H30" s="277"/>
      <c r="I30" s="270"/>
      <c r="J30" s="277"/>
      <c r="K30" s="270"/>
      <c r="L30" s="277"/>
    </row>
    <row r="31" spans="1:12" s="278" customFormat="1" x14ac:dyDescent="0.2">
      <c r="A31" s="503" t="s">
        <v>399</v>
      </c>
      <c r="B31" s="503"/>
      <c r="C31" s="503"/>
      <c r="D31" s="503"/>
      <c r="E31" s="503"/>
      <c r="F31" s="503"/>
      <c r="G31" s="503"/>
      <c r="H31" s="503"/>
      <c r="I31" s="503"/>
      <c r="J31" s="503"/>
      <c r="K31" s="503"/>
      <c r="L31" s="503"/>
    </row>
    <row r="32" spans="1:12" s="279" customFormat="1" ht="12.75" x14ac:dyDescent="0.2">
      <c r="A32" s="503" t="s">
        <v>433</v>
      </c>
      <c r="B32" s="503"/>
      <c r="C32" s="503"/>
      <c r="D32" s="503"/>
      <c r="E32" s="503"/>
      <c r="F32" s="503"/>
      <c r="G32" s="503"/>
      <c r="H32" s="503"/>
      <c r="I32" s="503"/>
      <c r="J32" s="503"/>
      <c r="K32" s="503"/>
      <c r="L32" s="503"/>
    </row>
    <row r="33" spans="1:12" s="279" customFormat="1" ht="12.75" x14ac:dyDescent="0.2">
      <c r="A33" s="503"/>
      <c r="B33" s="503"/>
      <c r="C33" s="503"/>
      <c r="D33" s="503"/>
      <c r="E33" s="503"/>
      <c r="F33" s="503"/>
      <c r="G33" s="503"/>
      <c r="H33" s="503"/>
      <c r="I33" s="503"/>
      <c r="J33" s="503"/>
      <c r="K33" s="503"/>
      <c r="L33" s="503"/>
    </row>
    <row r="34" spans="1:12" s="278" customFormat="1" x14ac:dyDescent="0.2">
      <c r="A34" s="503" t="s">
        <v>432</v>
      </c>
      <c r="B34" s="503"/>
      <c r="C34" s="503"/>
      <c r="D34" s="503"/>
      <c r="E34" s="503"/>
      <c r="F34" s="503"/>
      <c r="G34" s="503"/>
      <c r="H34" s="503"/>
      <c r="I34" s="503"/>
      <c r="J34" s="503"/>
      <c r="K34" s="503"/>
      <c r="L34" s="503"/>
    </row>
    <row r="35" spans="1:12" s="278" customFormat="1" x14ac:dyDescent="0.2">
      <c r="A35" s="503"/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503"/>
    </row>
    <row r="36" spans="1:12" s="278" customFormat="1" x14ac:dyDescent="0.2">
      <c r="A36" s="503" t="s">
        <v>431</v>
      </c>
      <c r="B36" s="503"/>
      <c r="C36" s="503"/>
      <c r="D36" s="503"/>
      <c r="E36" s="503"/>
      <c r="F36" s="503"/>
      <c r="G36" s="503"/>
      <c r="H36" s="503"/>
      <c r="I36" s="503"/>
      <c r="J36" s="503"/>
      <c r="K36" s="503"/>
      <c r="L36" s="503"/>
    </row>
    <row r="37" spans="1:12" s="278" customFormat="1" x14ac:dyDescent="0.2">
      <c r="A37" s="270"/>
      <c r="B37" s="271"/>
      <c r="C37" s="270"/>
      <c r="D37" s="271"/>
      <c r="E37" s="270"/>
      <c r="F37" s="271"/>
      <c r="G37" s="270"/>
      <c r="H37" s="271"/>
      <c r="I37" s="270"/>
      <c r="J37" s="271"/>
      <c r="K37" s="270"/>
      <c r="L37" s="271"/>
    </row>
    <row r="38" spans="1:12" s="278" customFormat="1" x14ac:dyDescent="0.2">
      <c r="A38" s="270"/>
      <c r="B38" s="277"/>
      <c r="C38" s="270"/>
      <c r="D38" s="277"/>
      <c r="E38" s="270"/>
      <c r="F38" s="277"/>
      <c r="G38" s="270"/>
      <c r="H38" s="277"/>
      <c r="I38" s="270"/>
      <c r="J38" s="277"/>
      <c r="K38" s="270"/>
      <c r="L38" s="277"/>
    </row>
    <row r="39" spans="1:12" s="278" customFormat="1" x14ac:dyDescent="0.2">
      <c r="A39" s="270"/>
      <c r="B39" s="271"/>
      <c r="C39" s="270"/>
      <c r="D39" s="271"/>
      <c r="E39" s="270"/>
      <c r="F39" s="271"/>
      <c r="G39" s="270"/>
      <c r="H39" s="271"/>
      <c r="I39" s="270"/>
      <c r="J39" s="271"/>
      <c r="K39" s="270"/>
      <c r="L39" s="271"/>
    </row>
    <row r="40" spans="1:12" x14ac:dyDescent="0.2">
      <c r="A40" s="270"/>
      <c r="B40" s="277"/>
      <c r="C40" s="270"/>
      <c r="D40" s="277"/>
      <c r="E40" s="270"/>
      <c r="F40" s="277"/>
      <c r="G40" s="270"/>
      <c r="H40" s="277"/>
      <c r="I40" s="270"/>
      <c r="J40" s="277"/>
      <c r="K40" s="270"/>
      <c r="L40" s="277"/>
    </row>
    <row r="41" spans="1:12" s="272" customFormat="1" x14ac:dyDescent="0.2">
      <c r="A41" s="509" t="s">
        <v>107</v>
      </c>
      <c r="B41" s="509"/>
      <c r="C41" s="271"/>
      <c r="D41" s="270"/>
      <c r="E41" s="271"/>
      <c r="F41" s="271"/>
      <c r="G41" s="270"/>
      <c r="H41" s="271"/>
      <c r="I41" s="271"/>
      <c r="J41" s="270"/>
      <c r="K41" s="271"/>
      <c r="L41" s="270"/>
    </row>
    <row r="42" spans="1:12" s="272" customFormat="1" x14ac:dyDescent="0.2">
      <c r="A42" s="271"/>
      <c r="B42" s="270"/>
      <c r="C42" s="275"/>
      <c r="D42" s="276"/>
      <c r="E42" s="275"/>
      <c r="F42" s="271"/>
      <c r="G42" s="270"/>
      <c r="H42" s="274"/>
      <c r="I42" s="271"/>
      <c r="J42" s="270"/>
      <c r="K42" s="271"/>
      <c r="L42" s="270"/>
    </row>
    <row r="43" spans="1:12" s="272" customFormat="1" ht="15" customHeight="1" x14ac:dyDescent="0.2">
      <c r="A43" s="271"/>
      <c r="B43" s="270"/>
      <c r="C43" s="502" t="s">
        <v>263</v>
      </c>
      <c r="D43" s="502"/>
      <c r="E43" s="502"/>
      <c r="F43" s="271"/>
      <c r="G43" s="270"/>
      <c r="H43" s="507" t="s">
        <v>430</v>
      </c>
      <c r="I43" s="273"/>
      <c r="J43" s="270"/>
      <c r="K43" s="271"/>
      <c r="L43" s="270"/>
    </row>
    <row r="44" spans="1:12" s="272" customFormat="1" x14ac:dyDescent="0.2">
      <c r="A44" s="271"/>
      <c r="B44" s="270"/>
      <c r="C44" s="271"/>
      <c r="D44" s="270"/>
      <c r="E44" s="271"/>
      <c r="F44" s="271"/>
      <c r="G44" s="270"/>
      <c r="H44" s="508"/>
      <c r="I44" s="273"/>
      <c r="J44" s="270"/>
      <c r="K44" s="271"/>
      <c r="L44" s="270"/>
    </row>
    <row r="45" spans="1:12" s="269" customFormat="1" x14ac:dyDescent="0.2">
      <c r="A45" s="271"/>
      <c r="B45" s="270"/>
      <c r="C45" s="502" t="s">
        <v>139</v>
      </c>
      <c r="D45" s="502"/>
      <c r="E45" s="502"/>
      <c r="F45" s="271"/>
      <c r="G45" s="270"/>
      <c r="H45" s="271"/>
      <c r="I45" s="271"/>
      <c r="J45" s="270"/>
      <c r="K45" s="271"/>
      <c r="L45" s="270"/>
    </row>
    <row r="46" spans="1:12" s="269" customFormat="1" x14ac:dyDescent="0.2">
      <c r="E46" s="267"/>
    </row>
    <row r="47" spans="1:12" s="269" customFormat="1" x14ac:dyDescent="0.2">
      <c r="E47" s="267"/>
    </row>
    <row r="48" spans="1:12" s="269" customFormat="1" x14ac:dyDescent="0.2">
      <c r="E48" s="267"/>
    </row>
    <row r="49" spans="5:5" s="269" customFormat="1" x14ac:dyDescent="0.2">
      <c r="E49" s="267"/>
    </row>
    <row r="50" spans="5:5" s="269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G18" sqref="G18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297</v>
      </c>
      <c r="B1" s="114"/>
      <c r="C1" s="512" t="s">
        <v>109</v>
      </c>
      <c r="D1" s="512"/>
      <c r="E1" s="148"/>
    </row>
    <row r="2" spans="1:12" x14ac:dyDescent="0.3">
      <c r="A2" s="76" t="s">
        <v>140</v>
      </c>
      <c r="B2" s="114"/>
      <c r="C2" s="510" t="str">
        <f>'ფორმა N1'!L2</f>
        <v>01/01/2019-31/12/2019</v>
      </c>
      <c r="D2" s="511"/>
      <c r="E2" s="148"/>
    </row>
    <row r="3" spans="1:12" x14ac:dyDescent="0.3">
      <c r="A3" s="76"/>
      <c r="B3" s="114"/>
      <c r="C3" s="346"/>
      <c r="D3" s="346"/>
      <c r="E3" s="148"/>
    </row>
    <row r="4" spans="1:12" s="2" customFormat="1" x14ac:dyDescent="0.3">
      <c r="A4" s="77" t="s">
        <v>269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>პოლიტიკური მოძრაობა თავისუფლება-ზვიად გამსახურდიას გზა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45"/>
      <c r="B7" s="345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40200</v>
      </c>
      <c r="D9" s="82">
        <f>SUM(D10,D14,D54,D57,D58,D59,D65,D72,D73)</f>
        <v>40200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SUM(C11:C13)</f>
        <v>40200</v>
      </c>
      <c r="D10" s="84">
        <f>SUM(D11:D13)</f>
        <v>40200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>
        <v>40200</v>
      </c>
      <c r="D11" s="35">
        <v>40200</v>
      </c>
      <c r="E11" s="150"/>
      <c r="F11" s="477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  <c r="G12" s="9"/>
    </row>
    <row r="13" spans="1:12" ht="16.5" customHeight="1" x14ac:dyDescent="0.3">
      <c r="A13" s="381" t="s">
        <v>481</v>
      </c>
      <c r="B13" s="382" t="s">
        <v>483</v>
      </c>
      <c r="C13" s="382"/>
      <c r="D13" s="382"/>
      <c r="E13" s="148"/>
      <c r="G13" s="9"/>
    </row>
    <row r="14" spans="1:12" ht="18" x14ac:dyDescent="0.3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  <c r="G14" s="9"/>
    </row>
    <row r="15" spans="1:12" ht="18" x14ac:dyDescent="0.3">
      <c r="A15" s="16" t="s">
        <v>32</v>
      </c>
      <c r="B15" s="16" t="s">
        <v>1</v>
      </c>
      <c r="C15" s="83">
        <v>0</v>
      </c>
      <c r="D15" s="83">
        <v>0</v>
      </c>
      <c r="E15" s="148"/>
      <c r="G15" s="9"/>
    </row>
    <row r="16" spans="1:12" ht="17.25" customHeight="1" x14ac:dyDescent="0.3">
      <c r="A16" s="17" t="s">
        <v>98</v>
      </c>
      <c r="B16" s="17" t="s">
        <v>61</v>
      </c>
      <c r="C16" s="36">
        <v>0</v>
      </c>
      <c r="D16" s="37">
        <v>0</v>
      </c>
      <c r="E16" s="148"/>
    </row>
    <row r="17" spans="1:7" ht="17.25" customHeight="1" x14ac:dyDescent="0.3">
      <c r="A17" s="17" t="s">
        <v>99</v>
      </c>
      <c r="B17" s="17" t="s">
        <v>62</v>
      </c>
      <c r="C17" s="36">
        <v>0</v>
      </c>
      <c r="D17" s="37">
        <v>0</v>
      </c>
      <c r="E17" s="148"/>
    </row>
    <row r="18" spans="1:7" x14ac:dyDescent="0.3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  <c r="G18" s="480"/>
    </row>
    <row r="19" spans="1:7" ht="30" x14ac:dyDescent="0.3">
      <c r="A19" s="17" t="s">
        <v>12</v>
      </c>
      <c r="B19" s="17" t="s">
        <v>245</v>
      </c>
      <c r="C19" s="38"/>
      <c r="D19" s="39"/>
      <c r="E19" s="148"/>
    </row>
    <row r="20" spans="1:7" x14ac:dyDescent="0.3">
      <c r="A20" s="17" t="s">
        <v>13</v>
      </c>
      <c r="B20" s="17" t="s">
        <v>14</v>
      </c>
      <c r="C20" s="38"/>
      <c r="D20" s="40"/>
      <c r="E20" s="148"/>
    </row>
    <row r="21" spans="1:7" ht="30" x14ac:dyDescent="0.3">
      <c r="A21" s="17" t="s">
        <v>276</v>
      </c>
      <c r="B21" s="17" t="s">
        <v>22</v>
      </c>
      <c r="C21" s="38"/>
      <c r="D21" s="41"/>
      <c r="E21" s="148"/>
    </row>
    <row r="22" spans="1:7" x14ac:dyDescent="0.3">
      <c r="A22" s="17" t="s">
        <v>277</v>
      </c>
      <c r="B22" s="17" t="s">
        <v>15</v>
      </c>
      <c r="C22" s="38"/>
      <c r="D22" s="41"/>
      <c r="E22" s="148"/>
    </row>
    <row r="23" spans="1:7" x14ac:dyDescent="0.3">
      <c r="A23" s="17" t="s">
        <v>278</v>
      </c>
      <c r="B23" s="17" t="s">
        <v>16</v>
      </c>
      <c r="C23" s="38"/>
      <c r="D23" s="41"/>
      <c r="E23" s="148"/>
    </row>
    <row r="24" spans="1:7" x14ac:dyDescent="0.3">
      <c r="A24" s="17" t="s">
        <v>279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7" ht="16.5" customHeight="1" x14ac:dyDescent="0.3">
      <c r="A25" s="18" t="s">
        <v>280</v>
      </c>
      <c r="B25" s="18" t="s">
        <v>18</v>
      </c>
      <c r="C25" s="38"/>
      <c r="D25" s="41"/>
      <c r="E25" s="148"/>
    </row>
    <row r="26" spans="1:7" ht="16.5" customHeight="1" x14ac:dyDescent="0.3">
      <c r="A26" s="18" t="s">
        <v>281</v>
      </c>
      <c r="B26" s="18" t="s">
        <v>19</v>
      </c>
      <c r="C26" s="38"/>
      <c r="D26" s="41"/>
      <c r="E26" s="148"/>
    </row>
    <row r="27" spans="1:7" ht="16.5" customHeight="1" x14ac:dyDescent="0.3">
      <c r="A27" s="18" t="s">
        <v>282</v>
      </c>
      <c r="B27" s="18" t="s">
        <v>20</v>
      </c>
      <c r="C27" s="38"/>
      <c r="D27" s="41"/>
      <c r="E27" s="148"/>
    </row>
    <row r="28" spans="1:7" ht="16.5" customHeight="1" x14ac:dyDescent="0.3">
      <c r="A28" s="18" t="s">
        <v>283</v>
      </c>
      <c r="B28" s="18" t="s">
        <v>23</v>
      </c>
      <c r="C28" s="38"/>
      <c r="D28" s="42"/>
      <c r="E28" s="148"/>
    </row>
    <row r="29" spans="1:7" x14ac:dyDescent="0.3">
      <c r="A29" s="17" t="s">
        <v>284</v>
      </c>
      <c r="B29" s="17" t="s">
        <v>21</v>
      </c>
      <c r="C29" s="38"/>
      <c r="D29" s="42"/>
      <c r="E29" s="148"/>
    </row>
    <row r="30" spans="1:7" x14ac:dyDescent="0.3">
      <c r="A30" s="16" t="s">
        <v>34</v>
      </c>
      <c r="B30" s="16" t="s">
        <v>3</v>
      </c>
      <c r="C30" s="34"/>
      <c r="D30" s="35"/>
      <c r="E30" s="148"/>
    </row>
    <row r="31" spans="1:7" x14ac:dyDescent="0.3">
      <c r="A31" s="16" t="s">
        <v>35</v>
      </c>
      <c r="B31" s="16" t="s">
        <v>4</v>
      </c>
      <c r="C31" s="34"/>
      <c r="D31" s="35"/>
      <c r="E31" s="148"/>
    </row>
    <row r="32" spans="1:7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 x14ac:dyDescent="0.3">
      <c r="A34" s="17" t="s">
        <v>285</v>
      </c>
      <c r="B34" s="17" t="s">
        <v>56</v>
      </c>
      <c r="C34" s="34"/>
      <c r="D34" s="35"/>
      <c r="E34" s="148"/>
    </row>
    <row r="35" spans="1:5" x14ac:dyDescent="0.3">
      <c r="A35" s="17" t="s">
        <v>286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34"/>
      <c r="D36" s="35"/>
      <c r="E36" s="148"/>
    </row>
    <row r="37" spans="1:5" x14ac:dyDescent="0.3">
      <c r="A37" s="16" t="s">
        <v>39</v>
      </c>
      <c r="B37" s="16" t="s">
        <v>344</v>
      </c>
      <c r="C37" s="83">
        <f>SUM(C38:C43)</f>
        <v>0</v>
      </c>
      <c r="D37" s="83">
        <f>SUM(D38:D43)</f>
        <v>0</v>
      </c>
      <c r="E37" s="148"/>
    </row>
    <row r="38" spans="1:5" x14ac:dyDescent="0.3">
      <c r="A38" s="17" t="s">
        <v>341</v>
      </c>
      <c r="B38" s="17" t="s">
        <v>345</v>
      </c>
      <c r="C38" s="34"/>
      <c r="D38" s="34"/>
      <c r="E38" s="148"/>
    </row>
    <row r="39" spans="1:5" x14ac:dyDescent="0.3">
      <c r="A39" s="17" t="s">
        <v>342</v>
      </c>
      <c r="B39" s="17" t="s">
        <v>346</v>
      </c>
      <c r="C39" s="34"/>
      <c r="D39" s="34"/>
      <c r="E39" s="148"/>
    </row>
    <row r="40" spans="1:5" x14ac:dyDescent="0.3">
      <c r="A40" s="17" t="s">
        <v>343</v>
      </c>
      <c r="B40" s="17" t="s">
        <v>349</v>
      </c>
      <c r="C40" s="34"/>
      <c r="D40" s="35"/>
      <c r="E40" s="148"/>
    </row>
    <row r="41" spans="1:5" x14ac:dyDescent="0.3">
      <c r="A41" s="17" t="s">
        <v>348</v>
      </c>
      <c r="B41" s="17" t="s">
        <v>350</v>
      </c>
      <c r="C41" s="34"/>
      <c r="D41" s="35"/>
      <c r="E41" s="148"/>
    </row>
    <row r="42" spans="1:5" x14ac:dyDescent="0.3">
      <c r="A42" s="17" t="s">
        <v>351</v>
      </c>
      <c r="B42" s="17" t="s">
        <v>461</v>
      </c>
      <c r="C42" s="34"/>
      <c r="D42" s="35"/>
      <c r="E42" s="148"/>
    </row>
    <row r="43" spans="1:5" x14ac:dyDescent="0.3">
      <c r="A43" s="17" t="s">
        <v>462</v>
      </c>
      <c r="B43" s="17" t="s">
        <v>347</v>
      </c>
      <c r="C43" s="34"/>
      <c r="D43" s="35"/>
      <c r="E43" s="148"/>
    </row>
    <row r="44" spans="1:5" ht="30" x14ac:dyDescent="0.3">
      <c r="A44" s="16" t="s">
        <v>40</v>
      </c>
      <c r="B44" s="16" t="s">
        <v>28</v>
      </c>
      <c r="C44" s="34"/>
      <c r="D44" s="35"/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291</v>
      </c>
      <c r="C48" s="83">
        <f>SUM(C49:C51)</f>
        <v>0</v>
      </c>
      <c r="D48" s="83">
        <f>SUM(D49:D51)</f>
        <v>0</v>
      </c>
      <c r="E48" s="148"/>
    </row>
    <row r="49" spans="1:5" x14ac:dyDescent="0.3">
      <c r="A49" s="97" t="s">
        <v>357</v>
      </c>
      <c r="B49" s="97" t="s">
        <v>360</v>
      </c>
      <c r="C49" s="34"/>
      <c r="D49" s="35"/>
      <c r="E49" s="148"/>
    </row>
    <row r="50" spans="1:5" x14ac:dyDescent="0.3">
      <c r="A50" s="97" t="s">
        <v>358</v>
      </c>
      <c r="B50" s="97" t="s">
        <v>359</v>
      </c>
      <c r="C50" s="34"/>
      <c r="D50" s="35"/>
      <c r="E50" s="148"/>
    </row>
    <row r="51" spans="1:5" x14ac:dyDescent="0.3">
      <c r="A51" s="97" t="s">
        <v>361</v>
      </c>
      <c r="B51" s="97" t="s">
        <v>362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/>
      <c r="D53" s="35"/>
      <c r="E53" s="148"/>
    </row>
    <row r="54" spans="1:5" ht="30" x14ac:dyDescent="0.3">
      <c r="A54" s="14">
        <v>1.3</v>
      </c>
      <c r="B54" s="87" t="s">
        <v>392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394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292</v>
      </c>
      <c r="B60" s="47" t="s">
        <v>52</v>
      </c>
      <c r="C60" s="38"/>
      <c r="D60" s="41"/>
      <c r="E60" s="148"/>
    </row>
    <row r="61" spans="1:5" ht="30" x14ac:dyDescent="0.3">
      <c r="A61" s="16" t="s">
        <v>293</v>
      </c>
      <c r="B61" s="47" t="s">
        <v>54</v>
      </c>
      <c r="C61" s="38"/>
      <c r="D61" s="41"/>
      <c r="E61" s="148"/>
    </row>
    <row r="62" spans="1:5" x14ac:dyDescent="0.3">
      <c r="A62" s="16" t="s">
        <v>294</v>
      </c>
      <c r="B62" s="47" t="s">
        <v>53</v>
      </c>
      <c r="C62" s="41"/>
      <c r="D62" s="41"/>
      <c r="E62" s="148"/>
    </row>
    <row r="63" spans="1:5" x14ac:dyDescent="0.3">
      <c r="A63" s="16" t="s">
        <v>295</v>
      </c>
      <c r="B63" s="47" t="s">
        <v>27</v>
      </c>
      <c r="C63" s="38"/>
      <c r="D63" s="41"/>
      <c r="E63" s="148"/>
    </row>
    <row r="64" spans="1:5" x14ac:dyDescent="0.3">
      <c r="A64" s="16" t="s">
        <v>323</v>
      </c>
      <c r="B64" s="202" t="s">
        <v>324</v>
      </c>
      <c r="C64" s="38"/>
      <c r="D64" s="203"/>
      <c r="E64" s="148"/>
    </row>
    <row r="65" spans="1:5" x14ac:dyDescent="0.3">
      <c r="A65" s="13">
        <v>2</v>
      </c>
      <c r="B65" s="48" t="s">
        <v>106</v>
      </c>
      <c r="C65" s="258"/>
      <c r="D65" s="118">
        <f>SUM(D66:D71)</f>
        <v>0</v>
      </c>
      <c r="E65" s="148"/>
    </row>
    <row r="66" spans="1:5" x14ac:dyDescent="0.3">
      <c r="A66" s="15">
        <v>2.1</v>
      </c>
      <c r="B66" s="49" t="s">
        <v>100</v>
      </c>
      <c r="C66" s="258"/>
      <c r="D66" s="43"/>
      <c r="E66" s="148"/>
    </row>
    <row r="67" spans="1:5" x14ac:dyDescent="0.3">
      <c r="A67" s="15">
        <v>2.2000000000000002</v>
      </c>
      <c r="B67" s="49" t="s">
        <v>104</v>
      </c>
      <c r="C67" s="260"/>
      <c r="D67" s="44"/>
      <c r="E67" s="148"/>
    </row>
    <row r="68" spans="1:5" x14ac:dyDescent="0.3">
      <c r="A68" s="15">
        <v>2.2999999999999998</v>
      </c>
      <c r="B68" s="49" t="s">
        <v>103</v>
      </c>
      <c r="C68" s="260"/>
      <c r="D68" s="44"/>
      <c r="E68" s="148"/>
    </row>
    <row r="69" spans="1:5" x14ac:dyDescent="0.3">
      <c r="A69" s="15">
        <v>2.4</v>
      </c>
      <c r="B69" s="49" t="s">
        <v>105</v>
      </c>
      <c r="C69" s="260"/>
      <c r="D69" s="44"/>
      <c r="E69" s="148"/>
    </row>
    <row r="70" spans="1:5" x14ac:dyDescent="0.3">
      <c r="A70" s="15">
        <v>2.5</v>
      </c>
      <c r="B70" s="49" t="s">
        <v>101</v>
      </c>
      <c r="C70" s="260"/>
      <c r="D70" s="44"/>
      <c r="E70" s="148"/>
    </row>
    <row r="71" spans="1:5" x14ac:dyDescent="0.3">
      <c r="A71" s="15">
        <v>2.6</v>
      </c>
      <c r="B71" s="49" t="s">
        <v>102</v>
      </c>
      <c r="C71" s="260"/>
      <c r="D71" s="44"/>
      <c r="E71" s="148"/>
    </row>
    <row r="72" spans="1:5" s="2" customFormat="1" x14ac:dyDescent="0.3">
      <c r="A72" s="13">
        <v>3</v>
      </c>
      <c r="B72" s="256" t="s">
        <v>417</v>
      </c>
      <c r="C72" s="259"/>
      <c r="D72" s="257"/>
      <c r="E72" s="105"/>
    </row>
    <row r="73" spans="1:5" s="2" customFormat="1" x14ac:dyDescent="0.3">
      <c r="A73" s="13">
        <v>4</v>
      </c>
      <c r="B73" s="13" t="s">
        <v>247</v>
      </c>
      <c r="C73" s="259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5"/>
    </row>
    <row r="75" spans="1:5" s="2" customFormat="1" x14ac:dyDescent="0.3">
      <c r="A75" s="15">
        <v>4.2</v>
      </c>
      <c r="B75" s="15" t="s">
        <v>249</v>
      </c>
      <c r="C75" s="8"/>
      <c r="D75" s="8"/>
      <c r="E75" s="105"/>
    </row>
    <row r="76" spans="1:5" s="2" customFormat="1" x14ac:dyDescent="0.3">
      <c r="A76" s="13">
        <v>5</v>
      </c>
      <c r="B76" s="254" t="s">
        <v>274</v>
      </c>
      <c r="C76" s="8"/>
      <c r="D76" s="85"/>
      <c r="E76" s="105"/>
    </row>
    <row r="77" spans="1:5" s="2" customFormat="1" x14ac:dyDescent="0.3">
      <c r="A77" s="355"/>
      <c r="B77" s="355"/>
      <c r="C77" s="12"/>
      <c r="D77" s="12"/>
      <c r="E77" s="105"/>
    </row>
    <row r="78" spans="1:5" s="2" customFormat="1" x14ac:dyDescent="0.3">
      <c r="A78" s="515" t="s">
        <v>463</v>
      </c>
      <c r="B78" s="515"/>
      <c r="C78" s="515"/>
      <c r="D78" s="515"/>
      <c r="E78" s="105"/>
    </row>
    <row r="79" spans="1:5" s="2" customFormat="1" x14ac:dyDescent="0.3">
      <c r="A79" s="355"/>
      <c r="B79" s="355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464</v>
      </c>
      <c r="D84" s="12"/>
      <c r="E84"/>
      <c r="F84"/>
      <c r="G84"/>
      <c r="H84"/>
      <c r="I84"/>
    </row>
    <row r="85" spans="1:9" s="2" customFormat="1" x14ac:dyDescent="0.3">
      <c r="A85"/>
      <c r="B85" s="525" t="s">
        <v>465</v>
      </c>
      <c r="C85" s="525"/>
      <c r="D85" s="525"/>
      <c r="E85"/>
      <c r="F85"/>
      <c r="G85"/>
      <c r="H85"/>
      <c r="I85"/>
    </row>
    <row r="86" spans="1:9" customFormat="1" ht="12.75" x14ac:dyDescent="0.2">
      <c r="B86" s="66" t="s">
        <v>466</v>
      </c>
    </row>
    <row r="87" spans="1:9" s="2" customFormat="1" x14ac:dyDescent="0.3">
      <c r="A87" s="11"/>
      <c r="B87" s="525" t="s">
        <v>467</v>
      </c>
      <c r="C87" s="525"/>
      <c r="D87" s="525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J50" sqref="J50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320</v>
      </c>
      <c r="B1" s="77"/>
      <c r="C1" s="512" t="s">
        <v>109</v>
      </c>
      <c r="D1" s="512"/>
      <c r="E1" s="91"/>
    </row>
    <row r="2" spans="1:5" s="6" customFormat="1" x14ac:dyDescent="0.3">
      <c r="A2" s="74" t="s">
        <v>314</v>
      </c>
      <c r="B2" s="77"/>
      <c r="C2" s="510" t="str">
        <f>'ფორმა N1'!L2</f>
        <v>01/01/2019-31/12/2019</v>
      </c>
      <c r="D2" s="510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6" t="str">
        <f>'ფორმა N1'!A5</f>
        <v>პოლიტიკური მოძრაობა თავისუფლება-ზვიად გამსახურდიას გზა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315</v>
      </c>
      <c r="B10" s="98"/>
      <c r="C10" s="4"/>
      <c r="D10" s="4"/>
      <c r="E10" s="93"/>
    </row>
    <row r="11" spans="1:5" s="10" customFormat="1" x14ac:dyDescent="0.2">
      <c r="A11" s="98" t="s">
        <v>316</v>
      </c>
      <c r="B11" s="98"/>
      <c r="C11" s="4"/>
      <c r="D11" s="4"/>
      <c r="E11" s="94"/>
    </row>
    <row r="12" spans="1:5" s="10" customFormat="1" x14ac:dyDescent="0.2">
      <c r="A12" s="87" t="s">
        <v>273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5" s="10" customFormat="1" ht="17.25" customHeight="1" x14ac:dyDescent="0.2">
      <c r="A17" s="98" t="s">
        <v>317</v>
      </c>
      <c r="B17" s="87"/>
      <c r="C17" s="4"/>
      <c r="D17" s="4"/>
      <c r="E17" s="94"/>
    </row>
    <row r="18" spans="1:5" s="10" customFormat="1" ht="18" customHeight="1" x14ac:dyDescent="0.2">
      <c r="A18" s="98" t="s">
        <v>318</v>
      </c>
      <c r="B18" s="87"/>
      <c r="C18" s="4"/>
      <c r="D18" s="4"/>
      <c r="E18" s="94"/>
    </row>
    <row r="19" spans="1:5" s="10" customFormat="1" x14ac:dyDescent="0.2">
      <c r="A19" s="87" t="s">
        <v>273</v>
      </c>
      <c r="B19" s="87"/>
      <c r="C19" s="4"/>
      <c r="D19" s="4"/>
      <c r="E19" s="94"/>
    </row>
    <row r="20" spans="1:5" s="10" customFormat="1" x14ac:dyDescent="0.2">
      <c r="A20" s="87" t="s">
        <v>273</v>
      </c>
      <c r="B20" s="87"/>
      <c r="C20" s="4"/>
      <c r="D20" s="4"/>
      <c r="E20" s="94"/>
    </row>
    <row r="21" spans="1:5" s="10" customFormat="1" x14ac:dyDescent="0.2">
      <c r="A21" s="87" t="s">
        <v>273</v>
      </c>
      <c r="B21" s="87"/>
      <c r="C21" s="4"/>
      <c r="D21" s="4"/>
      <c r="E21" s="94"/>
    </row>
    <row r="22" spans="1:5" s="10" customFormat="1" x14ac:dyDescent="0.2">
      <c r="A22" s="87" t="s">
        <v>273</v>
      </c>
      <c r="B22" s="87"/>
      <c r="C22" s="4"/>
      <c r="D22" s="4"/>
      <c r="E22" s="94"/>
    </row>
    <row r="23" spans="1:5" s="10" customFormat="1" x14ac:dyDescent="0.2">
      <c r="A23" s="87" t="s">
        <v>273</v>
      </c>
      <c r="B23" s="87"/>
      <c r="C23" s="4"/>
      <c r="D23" s="4"/>
      <c r="E23" s="94"/>
    </row>
    <row r="24" spans="1:5" s="3" customFormat="1" x14ac:dyDescent="0.2">
      <c r="A24" s="88"/>
      <c r="B24" s="88"/>
      <c r="C24" s="4"/>
      <c r="D24" s="4"/>
      <c r="E24" s="95"/>
    </row>
    <row r="25" spans="1:5" x14ac:dyDescent="0.3">
      <c r="A25" s="99"/>
      <c r="B25" s="99" t="s">
        <v>321</v>
      </c>
      <c r="C25" s="86">
        <f>SUM(C10:C24)</f>
        <v>0</v>
      </c>
      <c r="D25" s="86">
        <f>SUM(D10:D24)</f>
        <v>0</v>
      </c>
      <c r="E25" s="96"/>
    </row>
    <row r="26" spans="1:5" x14ac:dyDescent="0.3">
      <c r="A26" s="45"/>
      <c r="B26" s="45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201" t="s">
        <v>397</v>
      </c>
    </row>
    <row r="30" spans="1:5" x14ac:dyDescent="0.3">
      <c r="A30" s="201"/>
    </row>
    <row r="31" spans="1:5" x14ac:dyDescent="0.3">
      <c r="A31" s="201" t="s">
        <v>338</v>
      </c>
    </row>
    <row r="32" spans="1:5" s="23" customFormat="1" ht="12.75" x14ac:dyDescent="0.2"/>
    <row r="33" spans="1:9" x14ac:dyDescent="0.3">
      <c r="A33" s="69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9"/>
      <c r="B36" s="69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32" sqref="I32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439</v>
      </c>
      <c r="B1" s="74"/>
      <c r="C1" s="77"/>
      <c r="D1" s="77"/>
      <c r="E1" s="77"/>
      <c r="F1" s="77"/>
      <c r="G1" s="265"/>
      <c r="H1" s="265"/>
      <c r="I1" s="512" t="s">
        <v>109</v>
      </c>
      <c r="J1" s="512"/>
    </row>
    <row r="2" spans="1:10" ht="15" x14ac:dyDescent="0.3">
      <c r="A2" s="76" t="s">
        <v>140</v>
      </c>
      <c r="B2" s="74"/>
      <c r="C2" s="77"/>
      <c r="D2" s="77"/>
      <c r="E2" s="77"/>
      <c r="F2" s="77"/>
      <c r="G2" s="265"/>
      <c r="H2" s="265"/>
      <c r="I2" s="510" t="str">
        <f>'ფორმა N1'!L2</f>
        <v>01/01/2019-31/12/2019</v>
      </c>
      <c r="J2" s="510"/>
    </row>
    <row r="3" spans="1:10" ht="15" x14ac:dyDescent="0.3">
      <c r="A3" s="76"/>
      <c r="B3" s="76"/>
      <c r="C3" s="74"/>
      <c r="D3" s="74"/>
      <c r="E3" s="74"/>
      <c r="F3" s="74"/>
      <c r="G3" s="265"/>
      <c r="H3" s="265"/>
      <c r="I3" s="265"/>
    </row>
    <row r="4" spans="1:10" ht="15" x14ac:dyDescent="0.3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26" t="str">
        <f>'ფორმა N1'!A5</f>
        <v>პოლიტიკური მოძრაობა თავისუფლება-ზვიად გამსახურდიას გზა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64"/>
      <c r="B7" s="264"/>
      <c r="C7" s="264"/>
      <c r="D7" s="264"/>
      <c r="E7" s="264"/>
      <c r="F7" s="264"/>
      <c r="G7" s="78"/>
      <c r="H7" s="78"/>
      <c r="I7" s="78"/>
    </row>
    <row r="8" spans="1:10" ht="45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" x14ac:dyDescent="0.2">
      <c r="A10" s="98">
        <v>2</v>
      </c>
      <c r="B10" s="516" t="s">
        <v>696</v>
      </c>
      <c r="C10" s="517"/>
      <c r="D10" s="441"/>
      <c r="E10" s="441"/>
      <c r="F10" s="441" t="s">
        <v>334</v>
      </c>
      <c r="G10" s="471">
        <v>40200</v>
      </c>
      <c r="H10" s="471">
        <f>G10</f>
        <v>40200</v>
      </c>
      <c r="I10" s="4">
        <v>8040</v>
      </c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422</v>
      </c>
      <c r="G25" s="86">
        <f>SUM(G9:G24)</f>
        <v>40200</v>
      </c>
      <c r="H25" s="86">
        <f>SUM(H9:H24)</f>
        <v>40200</v>
      </c>
      <c r="I25" s="470">
        <f>SUM(I9:I24)</f>
        <v>8040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" x14ac:dyDescent="0.3">
      <c r="A27" s="217" t="s">
        <v>440</v>
      </c>
      <c r="B27" s="217"/>
      <c r="C27" s="216"/>
      <c r="D27" s="216"/>
      <c r="E27" s="216"/>
      <c r="F27" s="216"/>
      <c r="G27" s="216"/>
      <c r="H27" s="184"/>
      <c r="I27" s="184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 ht="15" x14ac:dyDescent="0.3">
      <c r="A29" s="217"/>
      <c r="B29" s="217"/>
      <c r="C29" s="184"/>
      <c r="D29" s="184"/>
      <c r="E29" s="184"/>
      <c r="F29" s="184"/>
      <c r="G29" s="184"/>
      <c r="H29" s="184"/>
      <c r="I29" s="184"/>
    </row>
    <row r="30" spans="1:9" ht="15" x14ac:dyDescent="0.3">
      <c r="A30" s="217"/>
      <c r="B30" s="217"/>
      <c r="C30" s="184"/>
      <c r="D30" s="184"/>
      <c r="E30" s="184"/>
      <c r="F30" s="184"/>
      <c r="G30" s="184"/>
      <c r="H30" s="184"/>
      <c r="I30" s="184"/>
    </row>
    <row r="31" spans="1:9" x14ac:dyDescent="0.2">
      <c r="A31" s="213"/>
      <c r="B31" s="213"/>
      <c r="C31" s="213"/>
      <c r="D31" s="213"/>
      <c r="E31" s="213"/>
      <c r="F31" s="213"/>
      <c r="G31" s="213"/>
      <c r="H31" s="213"/>
      <c r="I31" s="213"/>
    </row>
    <row r="32" spans="1:9" ht="15" x14ac:dyDescent="0.3">
      <c r="A32" s="190" t="s">
        <v>107</v>
      </c>
      <c r="B32" s="190"/>
      <c r="C32" s="184"/>
      <c r="D32" s="184"/>
      <c r="E32" s="184"/>
      <c r="F32" s="184"/>
      <c r="G32" s="184"/>
      <c r="H32" s="184"/>
      <c r="I32" s="184"/>
    </row>
    <row r="33" spans="1:9" ht="15" x14ac:dyDescent="0.3">
      <c r="A33" s="184"/>
      <c r="B33" s="184"/>
      <c r="C33" s="184"/>
      <c r="D33" s="184"/>
      <c r="E33" s="184"/>
      <c r="F33" s="184"/>
      <c r="G33" s="184"/>
      <c r="H33" s="184"/>
      <c r="I33" s="184"/>
    </row>
    <row r="34" spans="1:9" ht="15" x14ac:dyDescent="0.3">
      <c r="A34" s="184"/>
      <c r="B34" s="184"/>
      <c r="C34" s="184"/>
      <c r="D34" s="184"/>
      <c r="E34" s="188"/>
      <c r="F34" s="188"/>
      <c r="G34" s="188"/>
      <c r="H34" s="184"/>
      <c r="I34" s="184"/>
    </row>
    <row r="35" spans="1:9" ht="15" x14ac:dyDescent="0.3">
      <c r="A35" s="190"/>
      <c r="B35" s="190"/>
      <c r="C35" s="190" t="s">
        <v>375</v>
      </c>
      <c r="D35" s="190"/>
      <c r="E35" s="190"/>
      <c r="F35" s="190"/>
      <c r="G35" s="190"/>
      <c r="H35" s="184"/>
      <c r="I35" s="184"/>
    </row>
    <row r="36" spans="1:9" ht="15" x14ac:dyDescent="0.3">
      <c r="A36" s="184"/>
      <c r="B36" s="184"/>
      <c r="C36" s="184" t="s">
        <v>374</v>
      </c>
      <c r="D36" s="184"/>
      <c r="E36" s="184"/>
      <c r="F36" s="184"/>
      <c r="G36" s="184"/>
      <c r="H36" s="184"/>
      <c r="I36" s="184"/>
    </row>
    <row r="37" spans="1:9" x14ac:dyDescent="0.2">
      <c r="A37" s="192"/>
      <c r="B37" s="192"/>
      <c r="C37" s="192" t="s">
        <v>139</v>
      </c>
      <c r="D37" s="192"/>
      <c r="E37" s="192"/>
      <c r="F37" s="192"/>
      <c r="G37" s="192"/>
    </row>
  </sheetData>
  <mergeCells count="3">
    <mergeCell ref="I1:J1"/>
    <mergeCell ref="I2:J2"/>
    <mergeCell ref="B10:C10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F17" sqref="F17"/>
    </sheetView>
  </sheetViews>
  <sheetFormatPr defaultRowHeight="12.75" x14ac:dyDescent="0.2"/>
  <cols>
    <col min="1" max="1" width="5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441</v>
      </c>
      <c r="B1" s="77"/>
      <c r="C1" s="77"/>
      <c r="D1" s="77"/>
      <c r="E1" s="77"/>
      <c r="F1" s="77"/>
      <c r="G1" s="512" t="s">
        <v>109</v>
      </c>
      <c r="H1" s="512"/>
      <c r="I1" s="357"/>
    </row>
    <row r="2" spans="1:9" ht="15" x14ac:dyDescent="0.3">
      <c r="A2" s="76" t="s">
        <v>140</v>
      </c>
      <c r="B2" s="77"/>
      <c r="C2" s="77"/>
      <c r="D2" s="77"/>
      <c r="E2" s="77"/>
      <c r="F2" s="77"/>
      <c r="G2" s="510" t="str">
        <f>'ფორმა N1'!L2</f>
        <v>01/01/2019-31/12/2019</v>
      </c>
      <c r="H2" s="510"/>
      <c r="I2" s="76"/>
    </row>
    <row r="3" spans="1:9" ht="15" x14ac:dyDescent="0.3">
      <c r="A3" s="76"/>
      <c r="B3" s="76"/>
      <c r="C3" s="76"/>
      <c r="D3" s="76"/>
      <c r="E3" s="76"/>
      <c r="F3" s="76"/>
      <c r="G3" s="265"/>
      <c r="H3" s="265"/>
      <c r="I3" s="357"/>
    </row>
    <row r="4" spans="1:9" ht="15" x14ac:dyDescent="0.3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26" t="str">
        <f>'ფორმა N1'!A5</f>
        <v>პოლიტიკური მოძრაობა თავისუფლება-ზვიად გამსახურდიას გზა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64"/>
      <c r="B7" s="264"/>
      <c r="C7" s="264"/>
      <c r="D7" s="264"/>
      <c r="E7" s="264"/>
      <c r="F7" s="264"/>
      <c r="G7" s="78"/>
      <c r="H7" s="78"/>
      <c r="I7" s="357"/>
    </row>
    <row r="8" spans="1:9" ht="45" x14ac:dyDescent="0.2">
      <c r="A8" s="356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 x14ac:dyDescent="0.2">
      <c r="A9" s="433">
        <v>1</v>
      </c>
      <c r="B9" s="429"/>
      <c r="C9" s="429"/>
      <c r="D9" s="429"/>
      <c r="E9" s="429"/>
      <c r="F9" s="98"/>
      <c r="G9" s="15"/>
      <c r="H9" s="481"/>
      <c r="I9" s="481"/>
    </row>
    <row r="10" spans="1:9" ht="15" x14ac:dyDescent="0.2">
      <c r="A10" s="433">
        <v>2</v>
      </c>
      <c r="B10" s="429"/>
      <c r="C10" s="429"/>
      <c r="D10" s="429"/>
      <c r="E10" s="429"/>
      <c r="F10" s="98"/>
      <c r="G10" s="15"/>
      <c r="H10" s="481"/>
      <c r="I10" s="481"/>
    </row>
    <row r="11" spans="1:9" ht="15" x14ac:dyDescent="0.2">
      <c r="A11" s="433">
        <v>3</v>
      </c>
      <c r="B11" s="430"/>
      <c r="C11" s="430"/>
      <c r="D11" s="430"/>
      <c r="E11" s="429"/>
      <c r="F11" s="87"/>
      <c r="G11" s="14"/>
      <c r="H11" s="482"/>
      <c r="I11" s="482"/>
    </row>
    <row r="12" spans="1:9" ht="15" x14ac:dyDescent="0.2">
      <c r="A12" s="433">
        <v>4</v>
      </c>
      <c r="B12" s="430"/>
      <c r="C12" s="430"/>
      <c r="D12" s="430"/>
      <c r="E12" s="429"/>
      <c r="F12" s="87"/>
      <c r="G12" s="14"/>
      <c r="H12" s="482"/>
      <c r="I12" s="482"/>
    </row>
    <row r="13" spans="1:9" ht="15" x14ac:dyDescent="0.2">
      <c r="A13" s="433">
        <v>5</v>
      </c>
      <c r="B13" s="430"/>
      <c r="C13" s="430"/>
      <c r="D13" s="430"/>
      <c r="E13" s="429"/>
      <c r="F13" s="87"/>
      <c r="G13" s="14"/>
      <c r="H13" s="482"/>
      <c r="I13" s="482"/>
    </row>
    <row r="14" spans="1:9" ht="15" x14ac:dyDescent="0.2">
      <c r="A14" s="433">
        <v>6</v>
      </c>
      <c r="B14" s="430"/>
      <c r="C14" s="430"/>
      <c r="D14" s="430"/>
      <c r="E14" s="429"/>
      <c r="F14" s="87"/>
      <c r="G14" s="14"/>
      <c r="H14" s="482"/>
      <c r="I14" s="482"/>
    </row>
    <row r="15" spans="1:9" ht="15" x14ac:dyDescent="0.2">
      <c r="A15" s="433">
        <v>7</v>
      </c>
      <c r="B15" s="430"/>
      <c r="C15" s="430"/>
      <c r="D15" s="430"/>
      <c r="E15" s="429"/>
      <c r="F15" s="87"/>
      <c r="G15" s="14"/>
      <c r="H15" s="482"/>
      <c r="I15" s="482"/>
    </row>
    <row r="16" spans="1:9" ht="15" x14ac:dyDescent="0.2">
      <c r="A16" s="433">
        <v>8</v>
      </c>
      <c r="B16" s="430"/>
      <c r="C16" s="430"/>
      <c r="D16" s="430"/>
      <c r="E16" s="429"/>
      <c r="F16" s="87"/>
      <c r="G16" s="14"/>
      <c r="H16" s="482"/>
      <c r="I16" s="482"/>
    </row>
    <row r="17" spans="1:9" ht="15" x14ac:dyDescent="0.2">
      <c r="A17" s="431">
        <v>9</v>
      </c>
      <c r="B17" s="431"/>
      <c r="C17" s="431"/>
      <c r="D17" s="435"/>
      <c r="E17" s="429"/>
      <c r="F17" s="87"/>
      <c r="G17" s="14"/>
      <c r="H17" s="483"/>
      <c r="I17" s="483"/>
    </row>
    <row r="18" spans="1:9" ht="15" x14ac:dyDescent="0.2">
      <c r="A18" s="432">
        <v>11</v>
      </c>
      <c r="B18" s="432"/>
      <c r="C18" s="432"/>
      <c r="D18" s="436"/>
      <c r="E18" s="429"/>
      <c r="F18" s="87"/>
      <c r="G18" s="14"/>
      <c r="H18" s="484"/>
      <c r="I18" s="484"/>
    </row>
    <row r="19" spans="1:9" ht="15" x14ac:dyDescent="0.2">
      <c r="A19" s="432">
        <v>12</v>
      </c>
      <c r="B19" s="432"/>
      <c r="C19" s="432"/>
      <c r="D19" s="436"/>
      <c r="E19" s="429"/>
      <c r="F19" s="87"/>
      <c r="G19" s="14"/>
      <c r="H19" s="484"/>
      <c r="I19" s="484"/>
    </row>
    <row r="20" spans="1:9" ht="15" x14ac:dyDescent="0.2">
      <c r="A20" s="432">
        <v>13</v>
      </c>
      <c r="B20" s="432"/>
      <c r="C20" s="432"/>
      <c r="D20" s="436"/>
      <c r="E20" s="429"/>
      <c r="F20" s="87"/>
      <c r="G20" s="14"/>
      <c r="H20" s="484"/>
      <c r="I20" s="484"/>
    </row>
    <row r="21" spans="1:9" ht="15" x14ac:dyDescent="0.2">
      <c r="A21" s="432">
        <v>14</v>
      </c>
      <c r="B21" s="432"/>
      <c r="C21" s="432"/>
      <c r="D21" s="436"/>
      <c r="E21" s="429"/>
      <c r="F21" s="87"/>
      <c r="G21" s="14"/>
      <c r="H21" s="484"/>
      <c r="I21" s="484"/>
    </row>
    <row r="22" spans="1:9" ht="15" x14ac:dyDescent="0.2">
      <c r="A22" s="432">
        <v>15</v>
      </c>
      <c r="B22" s="432"/>
      <c r="C22" s="432"/>
      <c r="D22" s="436"/>
      <c r="E22" s="429"/>
      <c r="F22" s="87"/>
      <c r="G22" s="14"/>
      <c r="H22" s="484"/>
      <c r="I22" s="484"/>
    </row>
    <row r="23" spans="1:9" ht="15" x14ac:dyDescent="0.2">
      <c r="A23" s="432">
        <v>16</v>
      </c>
      <c r="B23" s="432"/>
      <c r="C23" s="432"/>
      <c r="D23" s="436"/>
      <c r="E23" s="429"/>
      <c r="F23" s="87"/>
      <c r="G23" s="14"/>
      <c r="H23" s="484"/>
      <c r="I23" s="484"/>
    </row>
    <row r="24" spans="1:9" ht="15" x14ac:dyDescent="0.2">
      <c r="A24" s="432">
        <v>17</v>
      </c>
      <c r="B24" s="432"/>
      <c r="C24" s="432"/>
      <c r="D24" s="436"/>
      <c r="E24" s="429"/>
      <c r="F24" s="87"/>
      <c r="G24" s="14"/>
      <c r="H24" s="484"/>
      <c r="I24" s="484"/>
    </row>
    <row r="25" spans="1:9" ht="15" x14ac:dyDescent="0.2">
      <c r="A25" s="432">
        <v>18</v>
      </c>
      <c r="B25" s="432"/>
      <c r="C25" s="432"/>
      <c r="D25" s="436"/>
      <c r="E25" s="429"/>
      <c r="F25" s="87"/>
      <c r="G25" s="14"/>
      <c r="H25" s="484"/>
      <c r="I25" s="484"/>
    </row>
    <row r="26" spans="1:9" ht="15" x14ac:dyDescent="0.2">
      <c r="A26" s="432">
        <v>19</v>
      </c>
      <c r="B26" s="432"/>
      <c r="C26" s="432"/>
      <c r="D26" s="436"/>
      <c r="E26" s="429"/>
      <c r="F26" s="87"/>
      <c r="G26" s="14"/>
      <c r="H26" s="484"/>
      <c r="I26" s="484"/>
    </row>
    <row r="27" spans="1:9" ht="15" x14ac:dyDescent="0.2">
      <c r="A27" s="432">
        <v>20</v>
      </c>
      <c r="B27" s="432"/>
      <c r="C27" s="432"/>
      <c r="D27" s="436"/>
      <c r="E27" s="429"/>
      <c r="F27" s="87"/>
      <c r="G27" s="14"/>
      <c r="H27" s="485"/>
      <c r="I27" s="485"/>
    </row>
    <row r="28" spans="1:9" ht="15" x14ac:dyDescent="0.2">
      <c r="A28" s="432">
        <v>21</v>
      </c>
      <c r="B28" s="432"/>
      <c r="C28" s="432"/>
      <c r="D28" s="436"/>
      <c r="E28" s="429"/>
      <c r="F28" s="87"/>
      <c r="G28" s="14"/>
      <c r="H28" s="484"/>
      <c r="I28" s="484"/>
    </row>
    <row r="29" spans="1:9" ht="15" x14ac:dyDescent="0.2">
      <c r="A29" s="432">
        <v>22</v>
      </c>
      <c r="B29" s="432"/>
      <c r="C29" s="432"/>
      <c r="D29" s="436"/>
      <c r="E29" s="429"/>
      <c r="F29" s="87"/>
      <c r="G29" s="14"/>
      <c r="H29" s="484"/>
      <c r="I29" s="484"/>
    </row>
    <row r="30" spans="1:9" ht="15" x14ac:dyDescent="0.2">
      <c r="A30" s="433">
        <v>23</v>
      </c>
      <c r="B30" s="429"/>
      <c r="C30" s="429"/>
      <c r="D30" s="429"/>
      <c r="E30" s="429"/>
      <c r="F30" s="87"/>
      <c r="G30" s="14"/>
      <c r="H30" s="481"/>
      <c r="I30" s="481"/>
    </row>
    <row r="31" spans="1:9" ht="15" x14ac:dyDescent="0.2">
      <c r="A31" s="433">
        <v>24</v>
      </c>
      <c r="B31" s="430"/>
      <c r="C31" s="430"/>
      <c r="D31" s="430"/>
      <c r="E31" s="429"/>
      <c r="F31" s="87"/>
      <c r="G31" s="14"/>
      <c r="H31" s="482"/>
      <c r="I31" s="482"/>
    </row>
    <row r="32" spans="1:9" ht="15" x14ac:dyDescent="0.2">
      <c r="A32" s="433">
        <v>25</v>
      </c>
      <c r="B32" s="430"/>
      <c r="C32" s="430"/>
      <c r="D32" s="430"/>
      <c r="E32" s="429"/>
      <c r="F32" s="87"/>
      <c r="G32" s="14"/>
      <c r="H32" s="482"/>
      <c r="I32" s="482"/>
    </row>
    <row r="33" spans="1:9" ht="15" x14ac:dyDescent="0.2">
      <c r="A33" s="433">
        <v>26</v>
      </c>
      <c r="B33" s="430"/>
      <c r="C33" s="430"/>
      <c r="D33" s="430"/>
      <c r="E33" s="429"/>
      <c r="F33" s="87"/>
      <c r="G33" s="14"/>
      <c r="H33" s="482"/>
      <c r="I33" s="482"/>
    </row>
    <row r="34" spans="1:9" ht="15" x14ac:dyDescent="0.3">
      <c r="A34" s="433">
        <v>27</v>
      </c>
      <c r="B34" s="430"/>
      <c r="C34" s="430"/>
      <c r="D34" s="430"/>
      <c r="E34" s="429"/>
      <c r="F34" s="99"/>
      <c r="G34" s="486"/>
      <c r="H34" s="482"/>
      <c r="I34" s="482"/>
    </row>
    <row r="35" spans="1:9" ht="15" x14ac:dyDescent="0.3">
      <c r="A35" s="433">
        <v>28</v>
      </c>
      <c r="B35" s="430"/>
      <c r="C35" s="430"/>
      <c r="D35" s="430"/>
      <c r="E35" s="429"/>
      <c r="F35" s="434"/>
      <c r="G35" s="487"/>
      <c r="H35" s="482"/>
      <c r="I35" s="482"/>
    </row>
    <row r="36" spans="1:9" ht="15" x14ac:dyDescent="0.3">
      <c r="A36" s="433">
        <v>29</v>
      </c>
      <c r="B36" s="430"/>
      <c r="C36" s="430"/>
      <c r="D36" s="430"/>
      <c r="E36" s="429"/>
      <c r="F36" s="434"/>
      <c r="G36" s="487"/>
      <c r="H36" s="482"/>
      <c r="I36" s="482"/>
    </row>
    <row r="37" spans="1:9" ht="15" x14ac:dyDescent="0.3">
      <c r="A37" s="432">
        <v>30</v>
      </c>
      <c r="B37" s="432"/>
      <c r="C37" s="432"/>
      <c r="D37" s="432"/>
      <c r="E37" s="429"/>
      <c r="F37" s="434"/>
      <c r="G37" s="487"/>
      <c r="H37" s="488"/>
      <c r="I37" s="488"/>
    </row>
    <row r="38" spans="1:9" ht="15" x14ac:dyDescent="0.3">
      <c r="A38" s="432">
        <v>31</v>
      </c>
      <c r="B38" s="432"/>
      <c r="C38" s="432"/>
      <c r="D38" s="432"/>
      <c r="E38" s="429"/>
      <c r="F38" s="8"/>
      <c r="G38" s="487"/>
      <c r="H38" s="488"/>
      <c r="I38" s="488"/>
    </row>
    <row r="39" spans="1:9" ht="15" x14ac:dyDescent="0.3">
      <c r="A39" s="437"/>
      <c r="B39" s="99"/>
      <c r="C39" s="8"/>
      <c r="D39" s="8"/>
      <c r="E39" s="8"/>
      <c r="F39" s="8"/>
      <c r="G39" s="487"/>
      <c r="H39" s="487"/>
      <c r="I39" s="489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9"/>
      <c r="B44" s="69" t="s">
        <v>266</v>
      </c>
      <c r="C44" s="69"/>
      <c r="D44" s="69"/>
      <c r="E44" s="69"/>
      <c r="F44" s="69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P27" sqref="P27"/>
    </sheetView>
  </sheetViews>
  <sheetFormatPr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442</v>
      </c>
      <c r="B1" s="74"/>
      <c r="C1" s="77"/>
      <c r="D1" s="77"/>
      <c r="E1" s="77"/>
      <c r="F1" s="77"/>
      <c r="G1" s="512" t="s">
        <v>109</v>
      </c>
      <c r="H1" s="512"/>
    </row>
    <row r="2" spans="1:10" ht="15" x14ac:dyDescent="0.3">
      <c r="A2" s="76" t="s">
        <v>140</v>
      </c>
      <c r="B2" s="74"/>
      <c r="C2" s="77"/>
      <c r="D2" s="77"/>
      <c r="E2" s="77"/>
      <c r="F2" s="77"/>
      <c r="G2" s="510" t="str">
        <f>'ფორმა N1'!L2</f>
        <v>01/01/2019-31/12/2019</v>
      </c>
      <c r="H2" s="510"/>
    </row>
    <row r="3" spans="1:10" ht="15" x14ac:dyDescent="0.3">
      <c r="A3" s="76"/>
      <c r="B3" s="76"/>
      <c r="C3" s="76"/>
      <c r="D3" s="76"/>
      <c r="E3" s="76"/>
      <c r="F3" s="76"/>
      <c r="G3" s="265"/>
      <c r="H3" s="265"/>
    </row>
    <row r="4" spans="1:10" ht="15" x14ac:dyDescent="0.3">
      <c r="A4" s="77" t="s">
        <v>269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26" t="str">
        <f>'ფორმა N1'!A5</f>
        <v>პოლიტიკური მოძრაობა თავისუფლება-ზვიად გამსახურდიას გზა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64"/>
      <c r="B7" s="264"/>
      <c r="C7" s="264"/>
      <c r="D7" s="264"/>
      <c r="E7" s="264"/>
      <c r="F7" s="264"/>
      <c r="G7" s="78"/>
      <c r="H7" s="78"/>
    </row>
    <row r="8" spans="1:10" ht="30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" x14ac:dyDescent="0.2">
      <c r="A9" s="98"/>
      <c r="B9" s="15"/>
      <c r="C9" s="15"/>
      <c r="D9" s="15"/>
      <c r="E9" s="15"/>
      <c r="F9" s="15"/>
      <c r="G9" s="4"/>
      <c r="H9" s="4"/>
      <c r="J9" s="218" t="s">
        <v>0</v>
      </c>
    </row>
    <row r="10" spans="1:10" ht="15" x14ac:dyDescent="0.2">
      <c r="A10" s="98"/>
      <c r="B10" s="15"/>
      <c r="C10" s="15"/>
      <c r="D10" s="15"/>
      <c r="E10" s="15"/>
      <c r="F10" s="15"/>
      <c r="G10" s="4"/>
      <c r="H10" s="4"/>
    </row>
    <row r="11" spans="1:10" ht="15" x14ac:dyDescent="0.2">
      <c r="A11" s="87"/>
      <c r="B11" s="14"/>
      <c r="C11" s="14"/>
      <c r="D11" s="14"/>
      <c r="E11" s="14"/>
      <c r="F11" s="14"/>
      <c r="G11" s="4"/>
      <c r="H11" s="4"/>
    </row>
    <row r="12" spans="1:10" ht="15" x14ac:dyDescent="0.2">
      <c r="A12" s="87"/>
      <c r="B12" s="14"/>
      <c r="C12" s="14"/>
      <c r="D12" s="14"/>
      <c r="E12" s="14"/>
      <c r="F12" s="14"/>
      <c r="G12" s="4"/>
      <c r="H12" s="4"/>
    </row>
    <row r="13" spans="1:10" ht="15" x14ac:dyDescent="0.2">
      <c r="A13" s="87"/>
      <c r="B13" s="14"/>
      <c r="C13" s="14"/>
      <c r="D13" s="14"/>
      <c r="E13" s="14"/>
      <c r="F13" s="14"/>
      <c r="G13" s="4"/>
      <c r="H13" s="4"/>
    </row>
    <row r="14" spans="1:10" ht="15" x14ac:dyDescent="0.2">
      <c r="A14" s="87"/>
      <c r="B14" s="14"/>
      <c r="C14" s="14"/>
      <c r="D14" s="14"/>
      <c r="E14" s="14"/>
      <c r="F14" s="14"/>
      <c r="G14" s="4"/>
      <c r="H14" s="4"/>
    </row>
    <row r="15" spans="1:10" ht="15" x14ac:dyDescent="0.2">
      <c r="A15" s="87"/>
      <c r="B15" s="14"/>
      <c r="C15" s="14"/>
      <c r="D15" s="14"/>
      <c r="E15" s="14"/>
      <c r="F15" s="14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 x14ac:dyDescent="0.3">
      <c r="A36" s="217" t="s">
        <v>443</v>
      </c>
      <c r="B36" s="217"/>
      <c r="C36" s="216"/>
      <c r="D36" s="216"/>
      <c r="E36" s="216"/>
      <c r="F36" s="216"/>
      <c r="G36" s="216"/>
      <c r="H36" s="184"/>
      <c r="I36" s="184"/>
    </row>
    <row r="37" spans="1:9" ht="15" x14ac:dyDescent="0.3">
      <c r="A37" s="217"/>
      <c r="B37" s="217"/>
      <c r="C37" s="216"/>
      <c r="D37" s="216"/>
      <c r="E37" s="216"/>
      <c r="F37" s="216"/>
      <c r="G37" s="216"/>
      <c r="H37" s="184"/>
      <c r="I37" s="184"/>
    </row>
    <row r="38" spans="1:9" ht="15" x14ac:dyDescent="0.3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 x14ac:dyDescent="0.2"/>
  <cols>
    <col min="1" max="1" width="5.42578125" style="185" customWidth="1"/>
    <col min="2" max="2" width="20.28515625" style="185" bestFit="1" customWidth="1"/>
    <col min="3" max="3" width="20.85546875" style="185" bestFit="1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519" t="s">
        <v>444</v>
      </c>
      <c r="B2" s="519"/>
      <c r="C2" s="519"/>
      <c r="D2" s="519"/>
      <c r="E2" s="519"/>
      <c r="F2" s="347"/>
      <c r="G2" s="77"/>
      <c r="H2" s="77"/>
      <c r="I2" s="77"/>
      <c r="J2" s="77"/>
      <c r="K2" s="265"/>
      <c r="L2" s="266"/>
      <c r="M2" s="266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5"/>
      <c r="L3" s="510" t="str">
        <f>'ფორმა N1'!L2</f>
        <v>01/01/2019-31/12/2019</v>
      </c>
      <c r="M3" s="510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65"/>
      <c r="L4" s="265"/>
      <c r="M4" s="265"/>
    </row>
    <row r="5" spans="1:13" ht="15" x14ac:dyDescent="0.3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26" t="str">
        <f>'ფორმა N1'!A5</f>
        <v>პოლიტიკური მოძრაობა თავისუფლება-ზვიად გამსახურდიას გზა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64"/>
      <c r="B8" s="371"/>
      <c r="C8" s="264"/>
      <c r="D8" s="264"/>
      <c r="E8" s="264"/>
      <c r="F8" s="264"/>
      <c r="G8" s="264"/>
      <c r="H8" s="264"/>
      <c r="I8" s="264"/>
      <c r="J8" s="264"/>
      <c r="K8" s="78"/>
      <c r="L8" s="78"/>
      <c r="M8" s="78"/>
    </row>
    <row r="9" spans="1:13" ht="45" x14ac:dyDescent="0.2">
      <c r="A9" s="90" t="s">
        <v>64</v>
      </c>
      <c r="B9" s="90" t="s">
        <v>480</v>
      </c>
      <c r="C9" s="90" t="s">
        <v>445</v>
      </c>
      <c r="D9" s="90" t="s">
        <v>446</v>
      </c>
      <c r="E9" s="90" t="s">
        <v>447</v>
      </c>
      <c r="F9" s="90" t="s">
        <v>448</v>
      </c>
      <c r="G9" s="90" t="s">
        <v>449</v>
      </c>
      <c r="H9" s="90" t="s">
        <v>450</v>
      </c>
      <c r="I9" s="90" t="s">
        <v>451</v>
      </c>
      <c r="J9" s="90" t="s">
        <v>452</v>
      </c>
      <c r="K9" s="90" t="s">
        <v>453</v>
      </c>
      <c r="L9" s="90" t="s">
        <v>454</v>
      </c>
      <c r="M9" s="90" t="s">
        <v>311</v>
      </c>
    </row>
    <row r="10" spans="1:13" ht="15" x14ac:dyDescent="0.2">
      <c r="A10" s="98">
        <v>1</v>
      </c>
      <c r="B10" s="378"/>
      <c r="C10" s="34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378"/>
      <c r="C11" s="34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78"/>
      <c r="C12" s="34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78"/>
      <c r="C13" s="34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78"/>
      <c r="C14" s="34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78"/>
      <c r="C15" s="34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78"/>
      <c r="C16" s="34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78"/>
      <c r="C17" s="34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78"/>
      <c r="C18" s="34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78"/>
      <c r="C19" s="34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78"/>
      <c r="C20" s="34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78"/>
      <c r="C21" s="34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78"/>
      <c r="C22" s="34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78"/>
      <c r="C23" s="34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78"/>
      <c r="C24" s="34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78"/>
      <c r="C25" s="34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78"/>
      <c r="C26" s="34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78"/>
      <c r="C27" s="34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78"/>
      <c r="C28" s="34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78"/>
      <c r="C29" s="34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78"/>
      <c r="C30" s="34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78"/>
      <c r="C31" s="34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78"/>
      <c r="C32" s="34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78"/>
      <c r="C33" s="34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271</v>
      </c>
      <c r="B34" s="379"/>
      <c r="C34" s="34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79"/>
      <c r="C35" s="348"/>
      <c r="D35" s="99"/>
      <c r="E35" s="99"/>
      <c r="F35" s="99"/>
      <c r="G35" s="99"/>
      <c r="H35" s="87"/>
      <c r="I35" s="87"/>
      <c r="J35" s="87"/>
      <c r="K35" s="87" t="s">
        <v>455</v>
      </c>
      <c r="L35" s="86">
        <f>SUM(L10:L34)</f>
        <v>0</v>
      </c>
      <c r="M35" s="87"/>
    </row>
    <row r="36" spans="1:13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 x14ac:dyDescent="0.3">
      <c r="A37" s="217" t="s">
        <v>456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 x14ac:dyDescent="0.3">
      <c r="A38" s="217" t="s">
        <v>457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 x14ac:dyDescent="0.3">
      <c r="A39" s="201" t="s">
        <v>458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 x14ac:dyDescent="0.3">
      <c r="A40" s="201" t="s">
        <v>459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" customHeight="1" x14ac:dyDescent="0.2">
      <c r="A41" s="524" t="s">
        <v>476</v>
      </c>
      <c r="B41" s="524"/>
      <c r="C41" s="524"/>
      <c r="D41" s="524"/>
      <c r="E41" s="524"/>
      <c r="F41" s="524"/>
      <c r="G41" s="524"/>
      <c r="H41" s="524"/>
      <c r="I41" s="524"/>
      <c r="J41" s="524"/>
      <c r="K41" s="524"/>
      <c r="L41" s="524"/>
    </row>
    <row r="42" spans="1:13" ht="15" customHeight="1" x14ac:dyDescent="0.2">
      <c r="A42" s="524"/>
      <c r="B42" s="524"/>
      <c r="C42" s="524"/>
      <c r="D42" s="524"/>
      <c r="E42" s="524"/>
      <c r="F42" s="524"/>
      <c r="G42" s="524"/>
      <c r="H42" s="524"/>
      <c r="I42" s="524"/>
      <c r="J42" s="524"/>
      <c r="K42" s="524"/>
      <c r="L42" s="524"/>
    </row>
    <row r="43" spans="1:13" ht="12.75" customHeight="1" x14ac:dyDescent="0.2">
      <c r="A43" s="369"/>
      <c r="B43" s="369"/>
      <c r="C43" s="369"/>
      <c r="D43" s="369"/>
      <c r="E43" s="369"/>
      <c r="F43" s="369"/>
      <c r="G43" s="369"/>
      <c r="H43" s="369"/>
      <c r="I43" s="369"/>
      <c r="J43" s="369"/>
      <c r="K43" s="369"/>
      <c r="L43" s="369"/>
    </row>
    <row r="44" spans="1:13" ht="15" x14ac:dyDescent="0.3">
      <c r="A44" s="520" t="s">
        <v>107</v>
      </c>
      <c r="B44" s="520"/>
      <c r="C44" s="520"/>
      <c r="D44" s="349"/>
      <c r="E44" s="350"/>
      <c r="F44" s="350"/>
      <c r="G44" s="349"/>
      <c r="H44" s="349"/>
      <c r="I44" s="349"/>
      <c r="J44" s="349"/>
      <c r="K44" s="349"/>
      <c r="L44" s="184"/>
    </row>
    <row r="45" spans="1:13" ht="15" x14ac:dyDescent="0.3">
      <c r="A45" s="349"/>
      <c r="B45" s="349"/>
      <c r="C45" s="350"/>
      <c r="D45" s="349"/>
      <c r="E45" s="350"/>
      <c r="F45" s="350"/>
      <c r="G45" s="349"/>
      <c r="H45" s="349"/>
      <c r="I45" s="349"/>
      <c r="J45" s="349"/>
      <c r="K45" s="351"/>
      <c r="L45" s="184"/>
    </row>
    <row r="46" spans="1:13" ht="15" customHeight="1" x14ac:dyDescent="0.3">
      <c r="A46" s="349"/>
      <c r="B46" s="349"/>
      <c r="C46" s="350"/>
      <c r="D46" s="521" t="s">
        <v>263</v>
      </c>
      <c r="E46" s="521"/>
      <c r="F46" s="352"/>
      <c r="G46" s="353"/>
      <c r="H46" s="522" t="s">
        <v>460</v>
      </c>
      <c r="I46" s="522"/>
      <c r="J46" s="522"/>
      <c r="K46" s="354"/>
      <c r="L46" s="184"/>
    </row>
    <row r="47" spans="1:13" ht="15" x14ac:dyDescent="0.3">
      <c r="A47" s="349"/>
      <c r="B47" s="349"/>
      <c r="C47" s="350"/>
      <c r="D47" s="349"/>
      <c r="E47" s="350"/>
      <c r="F47" s="350"/>
      <c r="G47" s="349"/>
      <c r="H47" s="523"/>
      <c r="I47" s="523"/>
      <c r="J47" s="523"/>
      <c r="K47" s="354"/>
      <c r="L47" s="184"/>
    </row>
    <row r="48" spans="1:13" ht="15" x14ac:dyDescent="0.3">
      <c r="A48" s="349"/>
      <c r="B48" s="349"/>
      <c r="C48" s="350"/>
      <c r="D48" s="518" t="s">
        <v>139</v>
      </c>
      <c r="E48" s="518"/>
      <c r="F48" s="352"/>
      <c r="G48" s="353"/>
      <c r="H48" s="349"/>
      <c r="I48" s="349"/>
      <c r="J48" s="349"/>
      <c r="K48" s="349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SheetLayoutView="80" workbookViewId="0">
      <selection activeCell="C18" sqref="C18:C19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4" t="s">
        <v>424</v>
      </c>
      <c r="B1" s="76"/>
      <c r="C1" s="526" t="s">
        <v>109</v>
      </c>
      <c r="D1" s="526"/>
    </row>
    <row r="2" spans="1:5" x14ac:dyDescent="0.3">
      <c r="A2" s="74" t="s">
        <v>425</v>
      </c>
      <c r="B2" s="76"/>
      <c r="C2" s="510" t="str">
        <f>'ფორმა N1'!L2</f>
        <v>01/01/2019-31/12/2019</v>
      </c>
      <c r="D2" s="511"/>
    </row>
    <row r="3" spans="1:5" x14ac:dyDescent="0.3">
      <c r="A3" s="76" t="s">
        <v>140</v>
      </c>
      <c r="B3" s="76"/>
      <c r="C3" s="75"/>
      <c r="D3" s="75"/>
    </row>
    <row r="4" spans="1:5" x14ac:dyDescent="0.3">
      <c r="A4" s="74"/>
      <c r="B4" s="76"/>
      <c r="C4" s="75"/>
      <c r="D4" s="75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 x14ac:dyDescent="0.3">
      <c r="A6" s="119" t="str">
        <f>'ფორმა N1'!A5</f>
        <v>პოლიტიკური მოძრაობა თავისუფლება-ზვიად გამსახურდიას გზა</v>
      </c>
      <c r="B6" s="120"/>
      <c r="C6" s="120"/>
      <c r="D6" s="60"/>
      <c r="E6" s="5"/>
    </row>
    <row r="7" spans="1:5" x14ac:dyDescent="0.3">
      <c r="A7" s="77"/>
      <c r="B7" s="77"/>
      <c r="C7" s="77"/>
      <c r="D7" s="76"/>
      <c r="E7" s="5"/>
    </row>
    <row r="8" spans="1:5" s="6" customFormat="1" x14ac:dyDescent="0.3">
      <c r="A8" s="100"/>
      <c r="B8" s="100"/>
      <c r="C8" s="78"/>
      <c r="D8" s="78"/>
    </row>
    <row r="9" spans="1:5" s="6" customFormat="1" ht="30" x14ac:dyDescent="0.3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 x14ac:dyDescent="0.2">
      <c r="A10" s="13">
        <v>1</v>
      </c>
      <c r="B10" s="13" t="s">
        <v>108</v>
      </c>
      <c r="C10" s="82">
        <f>SUM(C11,C14,C17,C20:C22)</f>
        <v>27904</v>
      </c>
      <c r="D10" s="82">
        <f>SUM(D11,D14,D17,D20:D22)</f>
        <v>27904</v>
      </c>
    </row>
    <row r="11" spans="1:5" s="9" customFormat="1" ht="18" x14ac:dyDescent="0.2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2">
        <f>SUM(C18:C19)</f>
        <v>27904</v>
      </c>
      <c r="D17" s="82">
        <f>SUM(D18:D19)</f>
        <v>27904</v>
      </c>
    </row>
    <row r="18" spans="1:9" x14ac:dyDescent="0.3">
      <c r="A18" s="16" t="s">
        <v>50</v>
      </c>
      <c r="B18" s="16" t="s">
        <v>75</v>
      </c>
      <c r="C18" s="34">
        <v>15728</v>
      </c>
      <c r="D18" s="35">
        <v>15728</v>
      </c>
    </row>
    <row r="19" spans="1:9" x14ac:dyDescent="0.3">
      <c r="A19" s="16" t="s">
        <v>51</v>
      </c>
      <c r="B19" s="16" t="s">
        <v>76</v>
      </c>
      <c r="C19" s="34">
        <v>12176</v>
      </c>
      <c r="D19" s="35">
        <v>12176</v>
      </c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69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9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SheetLayoutView="80" workbookViewId="0">
      <selection activeCell="L12" sqref="L12:L13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426</v>
      </c>
      <c r="B1" s="77"/>
      <c r="C1" s="512" t="s">
        <v>109</v>
      </c>
      <c r="D1" s="512"/>
      <c r="E1" s="91"/>
    </row>
    <row r="2" spans="1:5" s="6" customFormat="1" x14ac:dyDescent="0.3">
      <c r="A2" s="74" t="s">
        <v>423</v>
      </c>
      <c r="B2" s="77"/>
      <c r="C2" s="510" t="str">
        <f>'ფორმა N1'!L2</f>
        <v>01/01/2019-31/12/2019</v>
      </c>
      <c r="D2" s="510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6" t="str">
        <f>'ფორმა N1'!A5</f>
        <v>პოლიტიკური მოძრაობა თავისუფლება-ზვიად გამსახურდიას გზა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292</v>
      </c>
      <c r="B10" s="98"/>
      <c r="C10" s="4"/>
      <c r="D10" s="4"/>
      <c r="E10" s="93"/>
    </row>
    <row r="11" spans="1:5" s="10" customFormat="1" x14ac:dyDescent="0.2">
      <c r="A11" s="98" t="s">
        <v>293</v>
      </c>
      <c r="B11" s="98"/>
      <c r="C11" s="4"/>
      <c r="D11" s="4"/>
      <c r="E11" s="94"/>
    </row>
    <row r="12" spans="1:5" s="10" customFormat="1" x14ac:dyDescent="0.2">
      <c r="A12" s="98" t="s">
        <v>294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9" x14ac:dyDescent="0.3">
      <c r="A17" s="99"/>
      <c r="B17" s="99" t="s">
        <v>321</v>
      </c>
      <c r="C17" s="86">
        <f>SUM(C10:C16)</f>
        <v>0</v>
      </c>
      <c r="D17" s="86">
        <f>SUM(D10:D16)</f>
        <v>0</v>
      </c>
      <c r="E17" s="96"/>
    </row>
    <row r="18" spans="1:9" x14ac:dyDescent="0.3">
      <c r="A18" s="45"/>
      <c r="B18" s="45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201"/>
    </row>
    <row r="22" spans="1:9" x14ac:dyDescent="0.3">
      <c r="A22" s="201" t="s">
        <v>383</v>
      </c>
    </row>
    <row r="23" spans="1:9" s="23" customFormat="1" ht="12.75" x14ac:dyDescent="0.2"/>
    <row r="24" spans="1:9" x14ac:dyDescent="0.3">
      <c r="A24" s="69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9"/>
      <c r="B27" s="69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B20" zoomScale="80" zoomScaleSheetLayoutView="80" workbookViewId="0">
      <selection activeCell="D66" sqref="D66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4" t="s">
        <v>224</v>
      </c>
      <c r="B1" s="121"/>
      <c r="C1" s="527" t="s">
        <v>198</v>
      </c>
      <c r="D1" s="527"/>
      <c r="E1" s="105"/>
    </row>
    <row r="2" spans="1:5" x14ac:dyDescent="0.3">
      <c r="A2" s="76" t="s">
        <v>140</v>
      </c>
      <c r="B2" s="121"/>
      <c r="C2" s="77"/>
      <c r="D2" s="212" t="str">
        <f>'ფორმა N1'!L2</f>
        <v>01/01/2019-31/12/2019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 t="str">
        <f>'ფორმა N1'!A5</f>
        <v>პოლიტიკური მოძრაობა თავისუფლება-ზვიად გამსახურდიას გზა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113</v>
      </c>
      <c r="B8" s="124" t="s">
        <v>190</v>
      </c>
      <c r="C8" s="124" t="s">
        <v>298</v>
      </c>
      <c r="D8" s="124" t="s">
        <v>252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191</v>
      </c>
      <c r="B10" s="53"/>
      <c r="C10" s="125">
        <f>SUM(C11,C34)</f>
        <v>0</v>
      </c>
      <c r="D10" s="125">
        <f>SUM(D11,D34)</f>
        <v>1.22</v>
      </c>
      <c r="E10" s="105"/>
    </row>
    <row r="11" spans="1:5" x14ac:dyDescent="0.3">
      <c r="A11" s="54" t="s">
        <v>192</v>
      </c>
      <c r="B11" s="55"/>
      <c r="C11" s="85">
        <f>SUM(C12:C32)</f>
        <v>0</v>
      </c>
      <c r="D11" s="85">
        <f>SUM(D12:D32)</f>
        <v>1.22</v>
      </c>
      <c r="E11" s="105"/>
    </row>
    <row r="12" spans="1:5" x14ac:dyDescent="0.3">
      <c r="A12" s="58">
        <v>1110</v>
      </c>
      <c r="B12" s="57" t="s">
        <v>142</v>
      </c>
      <c r="C12" s="8">
        <v>0</v>
      </c>
      <c r="D12" s="500">
        <v>1.22</v>
      </c>
      <c r="E12" s="105"/>
    </row>
    <row r="13" spans="1:5" x14ac:dyDescent="0.3">
      <c r="A13" s="58">
        <v>1120</v>
      </c>
      <c r="B13" s="57" t="s">
        <v>143</v>
      </c>
      <c r="C13" s="8"/>
      <c r="D13" s="8"/>
      <c r="E13" s="105"/>
    </row>
    <row r="14" spans="1:5" x14ac:dyDescent="0.3">
      <c r="A14" s="58">
        <v>1211</v>
      </c>
      <c r="B14" s="57" t="s">
        <v>144</v>
      </c>
      <c r="C14" s="8"/>
      <c r="D14" s="8"/>
      <c r="E14" s="105"/>
    </row>
    <row r="15" spans="1:5" x14ac:dyDescent="0.3">
      <c r="A15" s="58">
        <v>1212</v>
      </c>
      <c r="B15" s="57" t="s">
        <v>145</v>
      </c>
      <c r="C15" s="8"/>
      <c r="D15" s="8"/>
      <c r="E15" s="105"/>
    </row>
    <row r="16" spans="1:5" x14ac:dyDescent="0.3">
      <c r="A16" s="58">
        <v>1213</v>
      </c>
      <c r="B16" s="57" t="s">
        <v>146</v>
      </c>
      <c r="C16" s="8"/>
      <c r="D16" s="8"/>
      <c r="E16" s="105"/>
    </row>
    <row r="17" spans="1:5" x14ac:dyDescent="0.3">
      <c r="A17" s="58">
        <v>1214</v>
      </c>
      <c r="B17" s="57" t="s">
        <v>147</v>
      </c>
      <c r="C17" s="8"/>
      <c r="D17" s="8"/>
      <c r="E17" s="105"/>
    </row>
    <row r="18" spans="1:5" x14ac:dyDescent="0.3">
      <c r="A18" s="58">
        <v>1215</v>
      </c>
      <c r="B18" s="57" t="s">
        <v>148</v>
      </c>
      <c r="C18" s="8"/>
      <c r="D18" s="8"/>
      <c r="E18" s="105"/>
    </row>
    <row r="19" spans="1:5" x14ac:dyDescent="0.3">
      <c r="A19" s="58">
        <v>1300</v>
      </c>
      <c r="B19" s="57" t="s">
        <v>149</v>
      </c>
      <c r="C19" s="8"/>
      <c r="D19" s="8"/>
      <c r="E19" s="105"/>
    </row>
    <row r="20" spans="1:5" x14ac:dyDescent="0.3">
      <c r="A20" s="58">
        <v>1410</v>
      </c>
      <c r="B20" s="57" t="s">
        <v>150</v>
      </c>
      <c r="C20" s="8"/>
      <c r="D20" s="8"/>
      <c r="E20" s="105"/>
    </row>
    <row r="21" spans="1:5" x14ac:dyDescent="0.3">
      <c r="A21" s="58">
        <v>1421</v>
      </c>
      <c r="B21" s="57" t="s">
        <v>151</v>
      </c>
      <c r="C21" s="8"/>
      <c r="D21" s="8"/>
      <c r="E21" s="105"/>
    </row>
    <row r="22" spans="1:5" x14ac:dyDescent="0.3">
      <c r="A22" s="58">
        <v>1422</v>
      </c>
      <c r="B22" s="57" t="s">
        <v>152</v>
      </c>
      <c r="C22" s="8"/>
      <c r="D22" s="8"/>
      <c r="E22" s="105"/>
    </row>
    <row r="23" spans="1:5" x14ac:dyDescent="0.3">
      <c r="A23" s="58">
        <v>1423</v>
      </c>
      <c r="B23" s="57" t="s">
        <v>153</v>
      </c>
      <c r="C23" s="8"/>
      <c r="D23" s="8"/>
      <c r="E23" s="105"/>
    </row>
    <row r="24" spans="1:5" x14ac:dyDescent="0.3">
      <c r="A24" s="58">
        <v>1431</v>
      </c>
      <c r="B24" s="57" t="s">
        <v>154</v>
      </c>
      <c r="C24" s="8"/>
      <c r="D24" s="8"/>
      <c r="E24" s="105"/>
    </row>
    <row r="25" spans="1:5" x14ac:dyDescent="0.3">
      <c r="A25" s="58">
        <v>1432</v>
      </c>
      <c r="B25" s="57" t="s">
        <v>155</v>
      </c>
      <c r="C25" s="8"/>
      <c r="D25" s="8"/>
      <c r="E25" s="105"/>
    </row>
    <row r="26" spans="1:5" x14ac:dyDescent="0.3">
      <c r="A26" s="58">
        <v>1433</v>
      </c>
      <c r="B26" s="57" t="s">
        <v>156</v>
      </c>
      <c r="C26" s="8"/>
      <c r="D26" s="8"/>
      <c r="E26" s="105"/>
    </row>
    <row r="27" spans="1:5" x14ac:dyDescent="0.3">
      <c r="A27" s="58">
        <v>1441</v>
      </c>
      <c r="B27" s="57" t="s">
        <v>157</v>
      </c>
      <c r="C27" s="8"/>
      <c r="D27" s="8"/>
      <c r="E27" s="105"/>
    </row>
    <row r="28" spans="1:5" x14ac:dyDescent="0.3">
      <c r="A28" s="58">
        <v>1442</v>
      </c>
      <c r="B28" s="57" t="s">
        <v>158</v>
      </c>
      <c r="C28" s="8"/>
      <c r="D28" s="8"/>
      <c r="E28" s="105"/>
    </row>
    <row r="29" spans="1:5" x14ac:dyDescent="0.3">
      <c r="A29" s="58">
        <v>1443</v>
      </c>
      <c r="B29" s="57" t="s">
        <v>159</v>
      </c>
      <c r="C29" s="8"/>
      <c r="D29" s="8"/>
      <c r="E29" s="105"/>
    </row>
    <row r="30" spans="1:5" x14ac:dyDescent="0.3">
      <c r="A30" s="58">
        <v>1444</v>
      </c>
      <c r="B30" s="57" t="s">
        <v>160</v>
      </c>
      <c r="C30" s="8"/>
      <c r="D30" s="8"/>
      <c r="E30" s="105"/>
    </row>
    <row r="31" spans="1:5" x14ac:dyDescent="0.3">
      <c r="A31" s="58">
        <v>1445</v>
      </c>
      <c r="B31" s="57" t="s">
        <v>161</v>
      </c>
      <c r="C31" s="8"/>
      <c r="D31" s="8"/>
      <c r="E31" s="105"/>
    </row>
    <row r="32" spans="1:5" x14ac:dyDescent="0.3">
      <c r="A32" s="58">
        <v>1446</v>
      </c>
      <c r="B32" s="57" t="s">
        <v>162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193</v>
      </c>
      <c r="B34" s="57"/>
      <c r="C34" s="85">
        <f>SUM(C35:C42)</f>
        <v>0</v>
      </c>
      <c r="D34" s="85">
        <f>SUM(D35:D42)</f>
        <v>0</v>
      </c>
      <c r="E34" s="105"/>
    </row>
    <row r="35" spans="1:5" x14ac:dyDescent="0.3">
      <c r="A35" s="58">
        <v>2110</v>
      </c>
      <c r="B35" s="57" t="s">
        <v>100</v>
      </c>
      <c r="C35" s="8"/>
      <c r="D35" s="8"/>
      <c r="E35" s="105"/>
    </row>
    <row r="36" spans="1:5" x14ac:dyDescent="0.3">
      <c r="A36" s="58">
        <v>2120</v>
      </c>
      <c r="B36" s="57" t="s">
        <v>163</v>
      </c>
      <c r="C36" s="8"/>
      <c r="D36" s="8"/>
      <c r="E36" s="105"/>
    </row>
    <row r="37" spans="1:5" x14ac:dyDescent="0.3">
      <c r="A37" s="58">
        <v>2130</v>
      </c>
      <c r="B37" s="57" t="s">
        <v>101</v>
      </c>
      <c r="C37" s="8"/>
      <c r="D37" s="8"/>
      <c r="E37" s="105"/>
    </row>
    <row r="38" spans="1:5" x14ac:dyDescent="0.3">
      <c r="A38" s="58">
        <v>2140</v>
      </c>
      <c r="B38" s="57" t="s">
        <v>389</v>
      </c>
      <c r="C38" s="8"/>
      <c r="D38" s="8"/>
      <c r="E38" s="105"/>
    </row>
    <row r="39" spans="1:5" x14ac:dyDescent="0.3">
      <c r="A39" s="58">
        <v>2150</v>
      </c>
      <c r="B39" s="57" t="s">
        <v>393</v>
      </c>
      <c r="C39" s="8"/>
      <c r="D39" s="8"/>
      <c r="E39" s="105"/>
    </row>
    <row r="40" spans="1:5" x14ac:dyDescent="0.3">
      <c r="A40" s="58">
        <v>2220</v>
      </c>
      <c r="B40" s="57" t="s">
        <v>102</v>
      </c>
      <c r="C40" s="8"/>
      <c r="D40" s="8"/>
      <c r="E40" s="105"/>
    </row>
    <row r="41" spans="1:5" x14ac:dyDescent="0.3">
      <c r="A41" s="58">
        <v>2300</v>
      </c>
      <c r="B41" s="57" t="s">
        <v>164</v>
      </c>
      <c r="C41" s="8"/>
      <c r="D41" s="8"/>
      <c r="E41" s="105"/>
    </row>
    <row r="42" spans="1:5" x14ac:dyDescent="0.3">
      <c r="A42" s="58">
        <v>2400</v>
      </c>
      <c r="B42" s="57" t="s">
        <v>165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197</v>
      </c>
      <c r="B44" s="57"/>
      <c r="C44" s="85">
        <f>SUM(C45,C64)</f>
        <v>0</v>
      </c>
      <c r="D44" s="85">
        <f>SUM(D45,D64)</f>
        <v>1.22</v>
      </c>
      <c r="E44" s="105"/>
    </row>
    <row r="45" spans="1:5" x14ac:dyDescent="0.3">
      <c r="A45" s="59" t="s">
        <v>194</v>
      </c>
      <c r="B45" s="57"/>
      <c r="C45" s="85">
        <f>SUM(C46:C61)</f>
        <v>0</v>
      </c>
      <c r="D45" s="85">
        <f>SUM(D46:D61)</f>
        <v>0</v>
      </c>
      <c r="E45" s="105"/>
    </row>
    <row r="46" spans="1:5" x14ac:dyDescent="0.3">
      <c r="A46" s="58">
        <v>3100</v>
      </c>
      <c r="B46" s="57" t="s">
        <v>166</v>
      </c>
      <c r="C46" s="8"/>
      <c r="D46" s="8"/>
      <c r="E46" s="105"/>
    </row>
    <row r="47" spans="1:5" x14ac:dyDescent="0.3">
      <c r="A47" s="58">
        <v>3210</v>
      </c>
      <c r="B47" s="57" t="s">
        <v>167</v>
      </c>
      <c r="C47" s="8"/>
      <c r="D47" s="8"/>
      <c r="E47" s="105"/>
    </row>
    <row r="48" spans="1:5" x14ac:dyDescent="0.3">
      <c r="A48" s="58">
        <v>3221</v>
      </c>
      <c r="B48" s="57" t="s">
        <v>168</v>
      </c>
      <c r="C48" s="8"/>
      <c r="D48" s="8"/>
      <c r="E48" s="105"/>
    </row>
    <row r="49" spans="1:5" x14ac:dyDescent="0.3">
      <c r="A49" s="58">
        <v>3222</v>
      </c>
      <c r="B49" s="57" t="s">
        <v>169</v>
      </c>
      <c r="C49" s="8"/>
      <c r="D49" s="8"/>
      <c r="E49" s="105"/>
    </row>
    <row r="50" spans="1:5" x14ac:dyDescent="0.3">
      <c r="A50" s="58">
        <v>3223</v>
      </c>
      <c r="B50" s="57" t="s">
        <v>170</v>
      </c>
      <c r="C50" s="8"/>
      <c r="D50" s="8"/>
      <c r="E50" s="105"/>
    </row>
    <row r="51" spans="1:5" x14ac:dyDescent="0.3">
      <c r="A51" s="58">
        <v>3224</v>
      </c>
      <c r="B51" s="57" t="s">
        <v>171</v>
      </c>
      <c r="C51" s="8"/>
      <c r="D51" s="8"/>
      <c r="E51" s="105"/>
    </row>
    <row r="52" spans="1:5" x14ac:dyDescent="0.3">
      <c r="A52" s="58">
        <v>3231</v>
      </c>
      <c r="B52" s="57" t="s">
        <v>172</v>
      </c>
      <c r="C52" s="8"/>
      <c r="D52" s="8"/>
      <c r="E52" s="105"/>
    </row>
    <row r="53" spans="1:5" x14ac:dyDescent="0.3">
      <c r="A53" s="58">
        <v>3232</v>
      </c>
      <c r="B53" s="57" t="s">
        <v>173</v>
      </c>
      <c r="C53" s="8"/>
      <c r="D53" s="8"/>
      <c r="E53" s="105"/>
    </row>
    <row r="54" spans="1:5" x14ac:dyDescent="0.3">
      <c r="A54" s="58">
        <v>3234</v>
      </c>
      <c r="B54" s="57" t="s">
        <v>174</v>
      </c>
      <c r="C54" s="8"/>
      <c r="D54" s="8"/>
      <c r="E54" s="105"/>
    </row>
    <row r="55" spans="1:5" ht="30" x14ac:dyDescent="0.3">
      <c r="A55" s="58">
        <v>3236</v>
      </c>
      <c r="B55" s="57" t="s">
        <v>189</v>
      </c>
      <c r="C55" s="8"/>
      <c r="D55" s="8"/>
      <c r="E55" s="105"/>
    </row>
    <row r="56" spans="1:5" ht="45" x14ac:dyDescent="0.3">
      <c r="A56" s="58">
        <v>3237</v>
      </c>
      <c r="B56" s="57" t="s">
        <v>175</v>
      </c>
      <c r="C56" s="8"/>
      <c r="D56" s="8"/>
      <c r="E56" s="105"/>
    </row>
    <row r="57" spans="1:5" x14ac:dyDescent="0.3">
      <c r="A57" s="58">
        <v>3241</v>
      </c>
      <c r="B57" s="57" t="s">
        <v>176</v>
      </c>
      <c r="C57" s="8"/>
      <c r="D57" s="8"/>
      <c r="E57" s="105"/>
    </row>
    <row r="58" spans="1:5" x14ac:dyDescent="0.3">
      <c r="A58" s="58">
        <v>3242</v>
      </c>
      <c r="B58" s="57" t="s">
        <v>177</v>
      </c>
      <c r="C58" s="8"/>
      <c r="D58" s="8"/>
      <c r="E58" s="105"/>
    </row>
    <row r="59" spans="1:5" x14ac:dyDescent="0.3">
      <c r="A59" s="58">
        <v>3243</v>
      </c>
      <c r="B59" s="57" t="s">
        <v>178</v>
      </c>
      <c r="C59" s="8"/>
      <c r="D59" s="8"/>
      <c r="E59" s="105"/>
    </row>
    <row r="60" spans="1:5" x14ac:dyDescent="0.3">
      <c r="A60" s="58">
        <v>3245</v>
      </c>
      <c r="B60" s="57" t="s">
        <v>179</v>
      </c>
      <c r="C60" s="8"/>
      <c r="D60" s="8"/>
      <c r="E60" s="105"/>
    </row>
    <row r="61" spans="1:5" x14ac:dyDescent="0.3">
      <c r="A61" s="58">
        <v>3246</v>
      </c>
      <c r="B61" s="57" t="s">
        <v>180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195</v>
      </c>
      <c r="B64" s="57"/>
      <c r="C64" s="85">
        <f>SUM(C65:C67)</f>
        <v>0</v>
      </c>
      <c r="D64" s="85">
        <f>SUM(D65:D67)</f>
        <v>1.22</v>
      </c>
      <c r="E64" s="105"/>
    </row>
    <row r="65" spans="1:5" x14ac:dyDescent="0.3">
      <c r="A65" s="58">
        <v>5100</v>
      </c>
      <c r="B65" s="57" t="s">
        <v>250</v>
      </c>
      <c r="C65" s="8"/>
      <c r="D65" s="8"/>
      <c r="E65" s="105"/>
    </row>
    <row r="66" spans="1:5" x14ac:dyDescent="0.3">
      <c r="A66" s="58">
        <v>5220</v>
      </c>
      <c r="B66" s="57" t="s">
        <v>402</v>
      </c>
      <c r="C66" s="8"/>
      <c r="D66" s="8">
        <v>1.22</v>
      </c>
      <c r="E66" s="105"/>
    </row>
    <row r="67" spans="1:5" x14ac:dyDescent="0.3">
      <c r="A67" s="58">
        <v>5230</v>
      </c>
      <c r="B67" s="57" t="s">
        <v>403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196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181</v>
      </c>
      <c r="C71" s="8"/>
      <c r="D71" s="8"/>
      <c r="E71" s="105"/>
    </row>
    <row r="72" spans="1:5" x14ac:dyDescent="0.3">
      <c r="A72" s="58">
        <v>2</v>
      </c>
      <c r="B72" s="57" t="s">
        <v>182</v>
      </c>
      <c r="C72" s="8"/>
      <c r="D72" s="8"/>
      <c r="E72" s="105"/>
    </row>
    <row r="73" spans="1:5" x14ac:dyDescent="0.3">
      <c r="A73" s="58">
        <v>3</v>
      </c>
      <c r="B73" s="57" t="s">
        <v>183</v>
      </c>
      <c r="C73" s="8"/>
      <c r="D73" s="8"/>
      <c r="E73" s="105"/>
    </row>
    <row r="74" spans="1:5" x14ac:dyDescent="0.3">
      <c r="A74" s="58">
        <v>4</v>
      </c>
      <c r="B74" s="57" t="s">
        <v>353</v>
      </c>
      <c r="C74" s="8"/>
      <c r="D74" s="8"/>
      <c r="E74" s="105"/>
    </row>
    <row r="75" spans="1:5" x14ac:dyDescent="0.3">
      <c r="A75" s="58">
        <v>5</v>
      </c>
      <c r="B75" s="57" t="s">
        <v>184</v>
      </c>
      <c r="C75" s="8"/>
      <c r="D75" s="8"/>
      <c r="E75" s="105"/>
    </row>
    <row r="76" spans="1:5" x14ac:dyDescent="0.3">
      <c r="A76" s="58">
        <v>6</v>
      </c>
      <c r="B76" s="57" t="s">
        <v>185</v>
      </c>
      <c r="C76" s="8"/>
      <c r="D76" s="8"/>
      <c r="E76" s="105"/>
    </row>
    <row r="77" spans="1:5" x14ac:dyDescent="0.3">
      <c r="A77" s="58">
        <v>7</v>
      </c>
      <c r="B77" s="57" t="s">
        <v>186</v>
      </c>
      <c r="C77" s="8"/>
      <c r="D77" s="8"/>
      <c r="E77" s="105"/>
    </row>
    <row r="78" spans="1:5" x14ac:dyDescent="0.3">
      <c r="A78" s="58">
        <v>8</v>
      </c>
      <c r="B78" s="57" t="s">
        <v>187</v>
      </c>
      <c r="C78" s="8"/>
      <c r="D78" s="8"/>
      <c r="E78" s="105"/>
    </row>
    <row r="79" spans="1:5" x14ac:dyDescent="0.3">
      <c r="A79" s="58">
        <v>9</v>
      </c>
      <c r="B79" s="57" t="s">
        <v>188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SheetLayoutView="80" workbookViewId="0">
      <selection activeCell="H11" sqref="H11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420</v>
      </c>
      <c r="B1" s="76"/>
      <c r="C1" s="76"/>
      <c r="D1" s="76"/>
      <c r="E1" s="76"/>
      <c r="F1" s="76"/>
      <c r="G1" s="76"/>
      <c r="H1" s="76"/>
      <c r="I1" s="512" t="s">
        <v>109</v>
      </c>
      <c r="J1" s="512"/>
      <c r="K1" s="105"/>
    </row>
    <row r="2" spans="1:11" x14ac:dyDescent="0.3">
      <c r="A2" s="76" t="s">
        <v>140</v>
      </c>
      <c r="B2" s="76"/>
      <c r="C2" s="76"/>
      <c r="D2" s="76"/>
      <c r="E2" s="76"/>
      <c r="F2" s="76"/>
      <c r="G2" s="76"/>
      <c r="H2" s="76"/>
      <c r="I2" s="510" t="str">
        <f>'ფორმა N1'!L2</f>
        <v>01/01/2019-31/12/2019</v>
      </c>
      <c r="J2" s="511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9" t="str">
        <f>'ფორმა N1'!A5</f>
        <v>პოლიტიკური მოძრაობა თავისუფლება-ზვიად გამსახურდიას გზა</v>
      </c>
      <c r="B5" s="365"/>
      <c r="C5" s="365"/>
      <c r="D5" s="365"/>
      <c r="E5" s="365"/>
      <c r="F5" s="366"/>
      <c r="G5" s="365"/>
      <c r="H5" s="365"/>
      <c r="I5" s="365"/>
      <c r="J5" s="365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111</v>
      </c>
      <c r="C8" s="130" t="s">
        <v>113</v>
      </c>
      <c r="D8" s="130" t="s">
        <v>270</v>
      </c>
      <c r="E8" s="130" t="s">
        <v>112</v>
      </c>
      <c r="F8" s="128" t="s">
        <v>251</v>
      </c>
      <c r="G8" s="128" t="s">
        <v>289</v>
      </c>
      <c r="H8" s="128" t="s">
        <v>290</v>
      </c>
      <c r="I8" s="128" t="s">
        <v>252</v>
      </c>
      <c r="J8" s="131" t="s">
        <v>114</v>
      </c>
      <c r="K8" s="105"/>
    </row>
    <row r="9" spans="1:11" s="27" customFormat="1" x14ac:dyDescent="0.3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 x14ac:dyDescent="0.3">
      <c r="A10" s="154">
        <v>1</v>
      </c>
      <c r="B10" s="64" t="s">
        <v>554</v>
      </c>
      <c r="C10" s="155" t="s">
        <v>555</v>
      </c>
      <c r="D10" s="156"/>
      <c r="E10" s="152">
        <v>40544</v>
      </c>
      <c r="F10" s="490">
        <v>0</v>
      </c>
      <c r="G10" s="490">
        <v>155280</v>
      </c>
      <c r="H10" s="490">
        <v>155278.78</v>
      </c>
      <c r="I10" s="490">
        <v>1.22</v>
      </c>
      <c r="J10" s="28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20" t="s">
        <v>107</v>
      </c>
      <c r="C15" s="104"/>
      <c r="D15" s="104"/>
      <c r="E15" s="104"/>
      <c r="F15" s="221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62"/>
      <c r="D17" s="104"/>
      <c r="E17" s="104"/>
      <c r="F17" s="262"/>
      <c r="G17" s="263"/>
      <c r="H17" s="263"/>
      <c r="I17" s="101"/>
      <c r="J17" s="101"/>
    </row>
    <row r="18" spans="1:10" x14ac:dyDescent="0.3">
      <c r="A18" s="101"/>
      <c r="B18" s="104"/>
      <c r="C18" s="222" t="s">
        <v>263</v>
      </c>
      <c r="D18" s="222"/>
      <c r="E18" s="104"/>
      <c r="F18" s="104" t="s">
        <v>268</v>
      </c>
      <c r="G18" s="101"/>
      <c r="H18" s="101"/>
      <c r="I18" s="101"/>
      <c r="J18" s="101"/>
    </row>
    <row r="19" spans="1:10" x14ac:dyDescent="0.3">
      <c r="A19" s="101"/>
      <c r="B19" s="104"/>
      <c r="C19" s="223" t="s">
        <v>139</v>
      </c>
      <c r="D19" s="104"/>
      <c r="E19" s="104"/>
      <c r="F19" s="104" t="s">
        <v>264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23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F18" sqref="F18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10.5703125" style="2" bestFit="1" customWidth="1"/>
    <col min="7" max="7" width="15.85546875" style="2" bestFit="1" customWidth="1"/>
    <col min="8" max="16384" width="9.140625" style="2"/>
  </cols>
  <sheetData>
    <row r="1" spans="1:7" x14ac:dyDescent="0.3">
      <c r="A1" s="74" t="s">
        <v>296</v>
      </c>
      <c r="B1" s="76"/>
      <c r="C1" s="512" t="s">
        <v>109</v>
      </c>
      <c r="D1" s="512"/>
      <c r="E1" s="108"/>
    </row>
    <row r="2" spans="1:7" x14ac:dyDescent="0.3">
      <c r="A2" s="76" t="s">
        <v>140</v>
      </c>
      <c r="B2" s="76"/>
      <c r="C2" s="510" t="str">
        <f>'ფორმა N1'!L2</f>
        <v>01/01/2019-31/12/2019</v>
      </c>
      <c r="D2" s="511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269</v>
      </c>
      <c r="B4" s="102"/>
      <c r="C4" s="103"/>
      <c r="D4" s="76"/>
      <c r="E4" s="108"/>
    </row>
    <row r="5" spans="1:7" x14ac:dyDescent="0.3">
      <c r="A5" s="226" t="str">
        <f>'ფორმა N1'!A5</f>
        <v>პოლიტიკური მოძრაობა თავისუფლება-ზვიად გამსახურდიას გზა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27">
        <v>1</v>
      </c>
      <c r="B9" s="227" t="s">
        <v>65</v>
      </c>
      <c r="C9" s="85">
        <v>115080</v>
      </c>
      <c r="D9" s="85">
        <v>115080</v>
      </c>
      <c r="E9" s="108"/>
      <c r="F9" s="7">
        <f>D9+'ფორმა N3'!D9</f>
        <v>155280</v>
      </c>
    </row>
    <row r="10" spans="1:7" s="7" customFormat="1" ht="16.5" customHeight="1" x14ac:dyDescent="0.3">
      <c r="A10" s="87">
        <v>1.1000000000000001</v>
      </c>
      <c r="B10" s="87" t="s">
        <v>80</v>
      </c>
      <c r="C10" s="85">
        <f>SUM(C11,C12,C16,C19,C25,C26)</f>
        <v>115080</v>
      </c>
      <c r="D10" s="85">
        <f>SUM(D11,D12,D16,D19,D24,D25)</f>
        <v>115080</v>
      </c>
      <c r="E10" s="108"/>
      <c r="F10" s="7">
        <v>152812.85999999999</v>
      </c>
    </row>
    <row r="11" spans="1:7" s="9" customFormat="1" ht="16.5" customHeight="1" x14ac:dyDescent="0.3">
      <c r="A11" s="88" t="s">
        <v>30</v>
      </c>
      <c r="B11" s="88" t="s">
        <v>79</v>
      </c>
      <c r="C11" s="8"/>
      <c r="D11" s="8"/>
      <c r="E11" s="108"/>
      <c r="F11" s="9">
        <f>F9-F10</f>
        <v>2467.140000000014</v>
      </c>
    </row>
    <row r="12" spans="1:7" s="10" customFormat="1" ht="16.5" customHeight="1" x14ac:dyDescent="0.3">
      <c r="A12" s="88" t="s">
        <v>31</v>
      </c>
      <c r="B12" s="88" t="s">
        <v>302</v>
      </c>
      <c r="C12" s="107">
        <v>0</v>
      </c>
      <c r="D12" s="107">
        <v>0</v>
      </c>
      <c r="E12" s="108"/>
      <c r="G12" s="68"/>
    </row>
    <row r="13" spans="1:7" s="3" customFormat="1" ht="16.5" customHeight="1" x14ac:dyDescent="0.3">
      <c r="A13" s="97" t="s">
        <v>81</v>
      </c>
      <c r="B13" s="97" t="s">
        <v>305</v>
      </c>
      <c r="C13" s="8"/>
      <c r="D13" s="8"/>
      <c r="E13" s="108"/>
    </row>
    <row r="14" spans="1:7" s="3" customFormat="1" ht="16.5" customHeight="1" x14ac:dyDescent="0.3">
      <c r="A14" s="97" t="s">
        <v>469</v>
      </c>
      <c r="B14" s="97" t="s">
        <v>468</v>
      </c>
      <c r="C14" s="8"/>
      <c r="D14" s="8"/>
      <c r="E14" s="108"/>
    </row>
    <row r="15" spans="1:7" s="3" customFormat="1" ht="16.5" customHeight="1" x14ac:dyDescent="0.3">
      <c r="A15" s="97" t="s">
        <v>470</v>
      </c>
      <c r="B15" s="97" t="s">
        <v>97</v>
      </c>
      <c r="C15" s="8"/>
      <c r="D15" s="8"/>
      <c r="E15" s="108"/>
    </row>
    <row r="16" spans="1:7" s="3" customFormat="1" ht="16.5" customHeight="1" x14ac:dyDescent="0.3">
      <c r="A16" s="88" t="s">
        <v>82</v>
      </c>
      <c r="B16" s="88" t="s">
        <v>83</v>
      </c>
      <c r="C16" s="107">
        <f>87024+C18</f>
        <v>115080</v>
      </c>
      <c r="D16" s="107">
        <f>87024+D18</f>
        <v>115080</v>
      </c>
      <c r="E16" s="108"/>
    </row>
    <row r="17" spans="1:5" s="3" customFormat="1" ht="16.5" customHeight="1" x14ac:dyDescent="0.3">
      <c r="A17" s="97" t="s">
        <v>84</v>
      </c>
      <c r="B17" s="97" t="s">
        <v>86</v>
      </c>
      <c r="C17" s="8">
        <v>87024</v>
      </c>
      <c r="D17" s="8">
        <f>C17</f>
        <v>87024</v>
      </c>
      <c r="E17" s="108"/>
    </row>
    <row r="18" spans="1:5" s="3" customFormat="1" ht="30" x14ac:dyDescent="0.3">
      <c r="A18" s="97" t="s">
        <v>85</v>
      </c>
      <c r="B18" s="97" t="s">
        <v>110</v>
      </c>
      <c r="C18" s="8">
        <v>28056</v>
      </c>
      <c r="D18" s="8">
        <v>28056</v>
      </c>
      <c r="E18" s="108"/>
    </row>
    <row r="19" spans="1:5" s="3" customFormat="1" ht="16.5" customHeight="1" x14ac:dyDescent="0.3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88</v>
      </c>
      <c r="B20" s="97" t="s">
        <v>89</v>
      </c>
      <c r="C20" s="8"/>
      <c r="D20" s="8"/>
      <c r="E20" s="108"/>
    </row>
    <row r="21" spans="1:5" s="3" customFormat="1" ht="30" x14ac:dyDescent="0.3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 x14ac:dyDescent="0.3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 x14ac:dyDescent="0.3">
      <c r="A23" s="97" t="s">
        <v>94</v>
      </c>
      <c r="B23" s="97" t="s">
        <v>412</v>
      </c>
      <c r="C23" s="8"/>
      <c r="D23" s="8"/>
      <c r="E23" s="108"/>
    </row>
    <row r="24" spans="1:5" s="3" customFormat="1" ht="16.5" customHeight="1" x14ac:dyDescent="0.3">
      <c r="A24" s="88" t="s">
        <v>95</v>
      </c>
      <c r="B24" s="88" t="s">
        <v>413</v>
      </c>
      <c r="C24" s="253"/>
      <c r="D24" s="8"/>
      <c r="E24" s="108"/>
    </row>
    <row r="25" spans="1:5" s="3" customFormat="1" x14ac:dyDescent="0.3">
      <c r="A25" s="88" t="s">
        <v>246</v>
      </c>
      <c r="B25" s="88" t="s">
        <v>419</v>
      </c>
      <c r="C25" s="8"/>
      <c r="D25" s="8"/>
      <c r="E25" s="108"/>
    </row>
    <row r="26" spans="1:5" ht="16.5" customHeight="1" x14ac:dyDescent="0.3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35" t="s">
        <v>98</v>
      </c>
      <c r="B28" s="235" t="s">
        <v>303</v>
      </c>
      <c r="C28" s="8"/>
      <c r="D28" s="8"/>
      <c r="E28" s="108"/>
    </row>
    <row r="29" spans="1:5" x14ac:dyDescent="0.3">
      <c r="A29" s="235" t="s">
        <v>99</v>
      </c>
      <c r="B29" s="235" t="s">
        <v>306</v>
      </c>
      <c r="C29" s="8"/>
      <c r="D29" s="8"/>
      <c r="E29" s="108"/>
    </row>
    <row r="30" spans="1:5" x14ac:dyDescent="0.3">
      <c r="A30" s="235" t="s">
        <v>421</v>
      </c>
      <c r="B30" s="235" t="s">
        <v>304</v>
      </c>
      <c r="C30" s="8"/>
      <c r="D30" s="8"/>
      <c r="E30" s="108"/>
    </row>
    <row r="31" spans="1:5" x14ac:dyDescent="0.3">
      <c r="A31" s="88" t="s">
        <v>33</v>
      </c>
      <c r="B31" s="88" t="s">
        <v>468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35" t="s">
        <v>12</v>
      </c>
      <c r="B32" s="235" t="s">
        <v>471</v>
      </c>
      <c r="C32" s="8"/>
      <c r="D32" s="8"/>
      <c r="E32" s="108"/>
    </row>
    <row r="33" spans="1:9" x14ac:dyDescent="0.3">
      <c r="A33" s="235" t="s">
        <v>13</v>
      </c>
      <c r="B33" s="235" t="s">
        <v>472</v>
      </c>
      <c r="C33" s="8"/>
      <c r="D33" s="8"/>
      <c r="E33" s="108"/>
    </row>
    <row r="34" spans="1:9" x14ac:dyDescent="0.3">
      <c r="A34" s="235" t="s">
        <v>276</v>
      </c>
      <c r="B34" s="235" t="s">
        <v>473</v>
      </c>
      <c r="C34" s="8"/>
      <c r="D34" s="8"/>
      <c r="E34" s="108"/>
    </row>
    <row r="35" spans="1:9" x14ac:dyDescent="0.3">
      <c r="A35" s="88" t="s">
        <v>34</v>
      </c>
      <c r="B35" s="249" t="s">
        <v>418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107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266</v>
      </c>
      <c r="D43" s="111"/>
      <c r="E43" s="110"/>
      <c r="F43" s="110"/>
      <c r="G43"/>
      <c r="H43"/>
      <c r="I43"/>
    </row>
    <row r="44" spans="1:9" x14ac:dyDescent="0.3">
      <c r="A44"/>
      <c r="B44" s="2" t="s">
        <v>265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139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66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F21" sqref="F21"/>
    </sheetView>
  </sheetViews>
  <sheetFormatPr defaultRowHeight="15" x14ac:dyDescent="0.3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 x14ac:dyDescent="0.3">
      <c r="A1" s="74" t="s">
        <v>356</v>
      </c>
      <c r="B1" s="76"/>
      <c r="C1" s="76"/>
      <c r="D1" s="76"/>
      <c r="E1" s="76"/>
      <c r="F1" s="76"/>
      <c r="G1" s="163" t="s">
        <v>109</v>
      </c>
      <c r="H1" s="164"/>
    </row>
    <row r="2" spans="1:8" x14ac:dyDescent="0.3">
      <c r="A2" s="76" t="s">
        <v>140</v>
      </c>
      <c r="B2" s="76"/>
      <c r="C2" s="76"/>
      <c r="D2" s="76"/>
      <c r="E2" s="76"/>
      <c r="F2" s="76"/>
      <c r="G2" s="165" t="str">
        <f>'ფორმა N1'!L2</f>
        <v>01/01/2019-31/12/2019</v>
      </c>
      <c r="H2" s="164"/>
    </row>
    <row r="3" spans="1:8" x14ac:dyDescent="0.3">
      <c r="A3" s="76"/>
      <c r="B3" s="76"/>
      <c r="C3" s="76"/>
      <c r="D3" s="76"/>
      <c r="E3" s="76"/>
      <c r="F3" s="76"/>
      <c r="G3" s="102"/>
      <c r="H3" s="164"/>
    </row>
    <row r="4" spans="1:8" x14ac:dyDescent="0.3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9" t="str">
        <f>'ფორმა N1'!A5</f>
        <v>პოლიტიკური მოძრაობა თავისუფლება-ზვიად გამსახურდიას გზა</v>
      </c>
      <c r="B5" s="209"/>
      <c r="C5" s="209"/>
      <c r="D5" s="209"/>
      <c r="E5" s="209"/>
      <c r="F5" s="209"/>
      <c r="G5" s="209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6" t="s">
        <v>307</v>
      </c>
      <c r="B8" s="166" t="s">
        <v>141</v>
      </c>
      <c r="C8" s="167" t="s">
        <v>354</v>
      </c>
      <c r="D8" s="167" t="s">
        <v>355</v>
      </c>
      <c r="E8" s="167" t="s">
        <v>270</v>
      </c>
      <c r="F8" s="166" t="s">
        <v>312</v>
      </c>
      <c r="G8" s="167" t="s">
        <v>308</v>
      </c>
      <c r="H8" s="105"/>
    </row>
    <row r="9" spans="1:8" x14ac:dyDescent="0.3">
      <c r="A9" s="168" t="s">
        <v>309</v>
      </c>
      <c r="B9" s="169"/>
      <c r="C9" s="170"/>
      <c r="D9" s="171"/>
      <c r="E9" s="171"/>
      <c r="F9" s="171"/>
      <c r="G9" s="172"/>
      <c r="H9" s="105"/>
    </row>
    <row r="10" spans="1:8" ht="15.75" x14ac:dyDescent="0.3">
      <c r="A10" s="169">
        <v>1</v>
      </c>
      <c r="B10" s="491">
        <v>43476</v>
      </c>
      <c r="C10" s="492">
        <v>7000</v>
      </c>
      <c r="D10" s="493">
        <v>7000</v>
      </c>
      <c r="E10" s="493"/>
      <c r="F10" s="493" t="s">
        <v>695</v>
      </c>
      <c r="G10" s="175">
        <f>IF(ISBLANK(B10),"",G9+C10-D10)</f>
        <v>0</v>
      </c>
      <c r="H10" s="105"/>
    </row>
    <row r="11" spans="1:8" ht="15.75" x14ac:dyDescent="0.3">
      <c r="A11" s="169">
        <v>2</v>
      </c>
      <c r="B11" s="491">
        <v>43481</v>
      </c>
      <c r="C11" s="492">
        <v>6500</v>
      </c>
      <c r="D11" s="493">
        <v>6500</v>
      </c>
      <c r="E11" s="493"/>
      <c r="F11" s="493" t="s">
        <v>700</v>
      </c>
      <c r="G11" s="175">
        <f t="shared" ref="G11:G38" si="0">IF(ISBLANK(B11),"",G10+C11-D11)</f>
        <v>0</v>
      </c>
      <c r="H11" s="105"/>
    </row>
    <row r="12" spans="1:8" ht="15.75" x14ac:dyDescent="0.3">
      <c r="A12" s="169">
        <v>3</v>
      </c>
      <c r="B12" s="491">
        <v>43511</v>
      </c>
      <c r="C12" s="492">
        <v>6140</v>
      </c>
      <c r="D12" s="493">
        <v>6140</v>
      </c>
      <c r="E12" s="493"/>
      <c r="F12" s="493" t="s">
        <v>701</v>
      </c>
      <c r="G12" s="175">
        <f t="shared" si="0"/>
        <v>0</v>
      </c>
      <c r="H12" s="105"/>
    </row>
    <row r="13" spans="1:8" ht="15.75" x14ac:dyDescent="0.3">
      <c r="A13" s="169">
        <v>4</v>
      </c>
      <c r="B13" s="491">
        <v>43540</v>
      </c>
      <c r="C13" s="492">
        <v>6130</v>
      </c>
      <c r="D13" s="493">
        <v>6130</v>
      </c>
      <c r="E13" s="493"/>
      <c r="F13" s="493" t="s">
        <v>702</v>
      </c>
      <c r="G13" s="175">
        <f t="shared" si="0"/>
        <v>0</v>
      </c>
      <c r="H13" s="105"/>
    </row>
    <row r="14" spans="1:8" ht="15.75" x14ac:dyDescent="0.3">
      <c r="A14" s="169">
        <v>5</v>
      </c>
      <c r="B14" s="491">
        <v>43557</v>
      </c>
      <c r="C14" s="492">
        <v>7002</v>
      </c>
      <c r="D14" s="493">
        <v>7002</v>
      </c>
      <c r="E14" s="493"/>
      <c r="F14" s="493" t="s">
        <v>703</v>
      </c>
      <c r="G14" s="175">
        <f t="shared" si="0"/>
        <v>0</v>
      </c>
      <c r="H14" s="105"/>
    </row>
    <row r="15" spans="1:8" ht="15.75" x14ac:dyDescent="0.3">
      <c r="A15" s="169">
        <v>6</v>
      </c>
      <c r="B15" s="491">
        <v>43571</v>
      </c>
      <c r="C15" s="492">
        <v>6127</v>
      </c>
      <c r="D15" s="493">
        <v>6127</v>
      </c>
      <c r="E15" s="493"/>
      <c r="F15" s="493" t="s">
        <v>704</v>
      </c>
      <c r="G15" s="175">
        <f t="shared" si="0"/>
        <v>0</v>
      </c>
      <c r="H15" s="105"/>
    </row>
    <row r="16" spans="1:8" ht="15.75" x14ac:dyDescent="0.3">
      <c r="A16" s="169">
        <v>7</v>
      </c>
      <c r="B16" s="491">
        <v>43601</v>
      </c>
      <c r="C16" s="492">
        <v>6035</v>
      </c>
      <c r="D16" s="493">
        <v>6035</v>
      </c>
      <c r="E16" s="493"/>
      <c r="F16" s="493" t="s">
        <v>705</v>
      </c>
      <c r="G16" s="175">
        <f t="shared" si="0"/>
        <v>0</v>
      </c>
      <c r="H16" s="105"/>
    </row>
    <row r="17" spans="1:8" ht="15.75" x14ac:dyDescent="0.3">
      <c r="A17" s="169">
        <v>8</v>
      </c>
      <c r="B17" s="491">
        <v>43606</v>
      </c>
      <c r="C17" s="492">
        <v>31242</v>
      </c>
      <c r="D17" s="493">
        <v>31242</v>
      </c>
      <c r="E17" s="493"/>
      <c r="F17" s="493" t="s">
        <v>334</v>
      </c>
      <c r="G17" s="175">
        <f t="shared" si="0"/>
        <v>0</v>
      </c>
      <c r="H17" s="105"/>
    </row>
    <row r="18" spans="1:8" ht="15.75" x14ac:dyDescent="0.3">
      <c r="A18" s="169">
        <v>9</v>
      </c>
      <c r="B18" s="152">
        <v>43613</v>
      </c>
      <c r="C18" s="173">
        <v>845</v>
      </c>
      <c r="D18" s="174">
        <v>845</v>
      </c>
      <c r="E18" s="174"/>
      <c r="F18" s="174" t="s">
        <v>497</v>
      </c>
      <c r="G18" s="175">
        <f t="shared" si="0"/>
        <v>0</v>
      </c>
      <c r="H18" s="105"/>
    </row>
    <row r="19" spans="1:8" ht="15.75" x14ac:dyDescent="0.3">
      <c r="A19" s="169">
        <v>10</v>
      </c>
      <c r="B19" s="152">
        <v>43633</v>
      </c>
      <c r="C19" s="173">
        <v>4794</v>
      </c>
      <c r="D19" s="174">
        <v>4794</v>
      </c>
      <c r="E19" s="174"/>
      <c r="F19" s="174" t="s">
        <v>706</v>
      </c>
      <c r="G19" s="175">
        <f t="shared" si="0"/>
        <v>0</v>
      </c>
      <c r="H19" s="105"/>
    </row>
    <row r="20" spans="1:8" ht="15.75" x14ac:dyDescent="0.3">
      <c r="A20" s="169">
        <v>11</v>
      </c>
      <c r="B20" s="152">
        <v>43654</v>
      </c>
      <c r="C20" s="173">
        <v>7007</v>
      </c>
      <c r="D20" s="174">
        <v>7007</v>
      </c>
      <c r="E20" s="174"/>
      <c r="F20" s="174" t="s">
        <v>497</v>
      </c>
      <c r="G20" s="175">
        <f t="shared" si="0"/>
        <v>0</v>
      </c>
      <c r="H20" s="105"/>
    </row>
    <row r="21" spans="1:8" ht="15.75" x14ac:dyDescent="0.3">
      <c r="A21" s="169">
        <v>12</v>
      </c>
      <c r="B21" s="152">
        <v>43662</v>
      </c>
      <c r="C21" s="173">
        <v>1695</v>
      </c>
      <c r="D21" s="174">
        <v>1695</v>
      </c>
      <c r="E21" s="174"/>
      <c r="F21" s="174" t="s">
        <v>497</v>
      </c>
      <c r="G21" s="175">
        <f t="shared" si="0"/>
        <v>0</v>
      </c>
      <c r="H21" s="105"/>
    </row>
    <row r="22" spans="1:8" ht="15.75" x14ac:dyDescent="0.3">
      <c r="A22" s="169">
        <v>13</v>
      </c>
      <c r="B22" s="152">
        <v>43693</v>
      </c>
      <c r="C22" s="173">
        <v>2465</v>
      </c>
      <c r="D22" s="174">
        <v>2465</v>
      </c>
      <c r="E22" s="174"/>
      <c r="F22" s="174" t="s">
        <v>497</v>
      </c>
      <c r="G22" s="175">
        <f t="shared" si="0"/>
        <v>0</v>
      </c>
      <c r="H22" s="105"/>
    </row>
    <row r="23" spans="1:8" ht="15.75" x14ac:dyDescent="0.3">
      <c r="A23" s="169">
        <v>14</v>
      </c>
      <c r="B23" s="152">
        <v>43722</v>
      </c>
      <c r="C23" s="173">
        <v>2460</v>
      </c>
      <c r="D23" s="174">
        <v>2460</v>
      </c>
      <c r="E23" s="174"/>
      <c r="F23" s="174" t="s">
        <v>497</v>
      </c>
      <c r="G23" s="175">
        <f t="shared" si="0"/>
        <v>0</v>
      </c>
      <c r="H23" s="105"/>
    </row>
    <row r="24" spans="1:8" ht="15.75" x14ac:dyDescent="0.3">
      <c r="A24" s="169">
        <v>15</v>
      </c>
      <c r="B24" s="152">
        <v>43741</v>
      </c>
      <c r="C24" s="173">
        <v>7000</v>
      </c>
      <c r="D24" s="174">
        <v>7000</v>
      </c>
      <c r="E24" s="174"/>
      <c r="F24" s="174" t="s">
        <v>497</v>
      </c>
      <c r="G24" s="175">
        <f t="shared" si="0"/>
        <v>0</v>
      </c>
      <c r="H24" s="105"/>
    </row>
    <row r="25" spans="1:8" ht="15.75" x14ac:dyDescent="0.3">
      <c r="A25" s="169">
        <v>16</v>
      </c>
      <c r="B25" s="152">
        <v>43754</v>
      </c>
      <c r="C25" s="173">
        <v>2466</v>
      </c>
      <c r="D25" s="174">
        <v>2466</v>
      </c>
      <c r="E25" s="174"/>
      <c r="F25" s="174" t="s">
        <v>497</v>
      </c>
      <c r="G25" s="175">
        <f t="shared" si="0"/>
        <v>0</v>
      </c>
      <c r="H25" s="105"/>
    </row>
    <row r="26" spans="1:8" ht="15.75" x14ac:dyDescent="0.3">
      <c r="A26" s="169">
        <v>17</v>
      </c>
      <c r="B26" s="152">
        <v>43785</v>
      </c>
      <c r="C26" s="173">
        <v>2463</v>
      </c>
      <c r="D26" s="174">
        <v>2463</v>
      </c>
      <c r="E26" s="174"/>
      <c r="F26" s="174" t="s">
        <v>497</v>
      </c>
      <c r="G26" s="175">
        <f t="shared" si="0"/>
        <v>0</v>
      </c>
      <c r="H26" s="105"/>
    </row>
    <row r="27" spans="1:8" ht="15.75" x14ac:dyDescent="0.3">
      <c r="A27" s="169">
        <v>18</v>
      </c>
      <c r="B27" s="152">
        <v>43816</v>
      </c>
      <c r="C27" s="173">
        <v>2465</v>
      </c>
      <c r="D27" s="174">
        <v>2465</v>
      </c>
      <c r="E27" s="174"/>
      <c r="F27" s="174" t="s">
        <v>497</v>
      </c>
      <c r="G27" s="175">
        <f t="shared" si="0"/>
        <v>0</v>
      </c>
      <c r="H27" s="105"/>
    </row>
    <row r="28" spans="1:8" ht="15.75" x14ac:dyDescent="0.3">
      <c r="A28" s="169">
        <v>19</v>
      </c>
      <c r="B28" s="152"/>
      <c r="C28" s="173"/>
      <c r="D28" s="174"/>
      <c r="E28" s="174"/>
      <c r="F28" s="174"/>
      <c r="G28" s="175" t="str">
        <f t="shared" si="0"/>
        <v/>
      </c>
      <c r="H28" s="105"/>
    </row>
    <row r="29" spans="1:8" ht="15.75" x14ac:dyDescent="0.3">
      <c r="A29" s="169">
        <v>20</v>
      </c>
      <c r="B29" s="152"/>
      <c r="C29" s="173"/>
      <c r="D29" s="174"/>
      <c r="E29" s="174"/>
      <c r="F29" s="174"/>
      <c r="G29" s="175" t="str">
        <f t="shared" si="0"/>
        <v/>
      </c>
      <c r="H29" s="105"/>
    </row>
    <row r="30" spans="1:8" ht="15.75" x14ac:dyDescent="0.3">
      <c r="A30" s="169">
        <v>21</v>
      </c>
      <c r="B30" s="152"/>
      <c r="C30" s="176"/>
      <c r="D30" s="177"/>
      <c r="E30" s="177"/>
      <c r="F30" s="177"/>
      <c r="G30" s="175" t="str">
        <f t="shared" si="0"/>
        <v/>
      </c>
      <c r="H30" s="105"/>
    </row>
    <row r="31" spans="1:8" ht="15.75" x14ac:dyDescent="0.3">
      <c r="A31" s="169">
        <v>22</v>
      </c>
      <c r="B31" s="152"/>
      <c r="C31" s="176"/>
      <c r="D31" s="177"/>
      <c r="E31" s="177"/>
      <c r="F31" s="177"/>
      <c r="G31" s="175" t="str">
        <f t="shared" si="0"/>
        <v/>
      </c>
      <c r="H31" s="105"/>
    </row>
    <row r="32" spans="1:8" ht="15.75" x14ac:dyDescent="0.3">
      <c r="A32" s="169">
        <v>23</v>
      </c>
      <c r="B32" s="152"/>
      <c r="C32" s="176"/>
      <c r="D32" s="177"/>
      <c r="E32" s="177"/>
      <c r="F32" s="177"/>
      <c r="G32" s="175" t="str">
        <f t="shared" si="0"/>
        <v/>
      </c>
      <c r="H32" s="105"/>
    </row>
    <row r="33" spans="1:10" ht="15.75" x14ac:dyDescent="0.3">
      <c r="A33" s="169">
        <v>24</v>
      </c>
      <c r="B33" s="152"/>
      <c r="C33" s="176"/>
      <c r="D33" s="177"/>
      <c r="E33" s="177"/>
      <c r="F33" s="177"/>
      <c r="G33" s="175" t="str">
        <f t="shared" si="0"/>
        <v/>
      </c>
      <c r="H33" s="105"/>
    </row>
    <row r="34" spans="1:10" ht="15.75" x14ac:dyDescent="0.3">
      <c r="A34" s="169">
        <v>25</v>
      </c>
      <c r="B34" s="152"/>
      <c r="C34" s="176"/>
      <c r="D34" s="177"/>
      <c r="E34" s="177"/>
      <c r="F34" s="177"/>
      <c r="G34" s="175" t="str">
        <f t="shared" si="0"/>
        <v/>
      </c>
      <c r="H34" s="105"/>
    </row>
    <row r="35" spans="1:10" ht="15.75" x14ac:dyDescent="0.3">
      <c r="A35" s="169">
        <v>26</v>
      </c>
      <c r="B35" s="152"/>
      <c r="C35" s="176"/>
      <c r="D35" s="177"/>
      <c r="E35" s="177"/>
      <c r="F35" s="177"/>
      <c r="G35" s="175" t="str">
        <f t="shared" si="0"/>
        <v/>
      </c>
      <c r="H35" s="105"/>
    </row>
    <row r="36" spans="1:10" ht="15.75" x14ac:dyDescent="0.3">
      <c r="A36" s="169">
        <v>27</v>
      </c>
      <c r="B36" s="152"/>
      <c r="C36" s="176"/>
      <c r="D36" s="177"/>
      <c r="E36" s="177"/>
      <c r="F36" s="177"/>
      <c r="G36" s="175" t="str">
        <f t="shared" si="0"/>
        <v/>
      </c>
      <c r="H36" s="105"/>
    </row>
    <row r="37" spans="1:10" ht="15.75" x14ac:dyDescent="0.3">
      <c r="A37" s="169">
        <v>28</v>
      </c>
      <c r="B37" s="152"/>
      <c r="C37" s="176"/>
      <c r="D37" s="177"/>
      <c r="E37" s="177"/>
      <c r="F37" s="177"/>
      <c r="G37" s="175" t="str">
        <f t="shared" si="0"/>
        <v/>
      </c>
      <c r="H37" s="105"/>
    </row>
    <row r="38" spans="1:10" ht="15.75" x14ac:dyDescent="0.3">
      <c r="A38" s="169">
        <v>29</v>
      </c>
      <c r="B38" s="152"/>
      <c r="C38" s="176"/>
      <c r="D38" s="177"/>
      <c r="E38" s="177"/>
      <c r="F38" s="177"/>
      <c r="G38" s="175" t="str">
        <f t="shared" si="0"/>
        <v/>
      </c>
      <c r="H38" s="105"/>
    </row>
    <row r="39" spans="1:10" ht="15.75" x14ac:dyDescent="0.3">
      <c r="A39" s="169" t="s">
        <v>273</v>
      </c>
      <c r="B39" s="152"/>
      <c r="C39" s="176"/>
      <c r="D39" s="177"/>
      <c r="E39" s="177"/>
      <c r="F39" s="177"/>
      <c r="G39" s="175" t="str">
        <f>IF(ISBLANK(B39),"",#REF!+C39-D39)</f>
        <v/>
      </c>
      <c r="H39" s="105"/>
    </row>
    <row r="40" spans="1:10" x14ac:dyDescent="0.3">
      <c r="A40" s="178" t="s">
        <v>310</v>
      </c>
      <c r="B40" s="179"/>
      <c r="C40" s="180"/>
      <c r="D40" s="181"/>
      <c r="E40" s="181"/>
      <c r="F40" s="182"/>
      <c r="G40" s="183" t="str">
        <f>G39</f>
        <v/>
      </c>
      <c r="H40" s="105"/>
    </row>
    <row r="44" spans="1:10" x14ac:dyDescent="0.3">
      <c r="B44" s="186" t="s">
        <v>107</v>
      </c>
      <c r="F44" s="187"/>
    </row>
    <row r="45" spans="1:10" x14ac:dyDescent="0.3">
      <c r="F45" s="185"/>
      <c r="G45" s="185"/>
      <c r="H45" s="185"/>
      <c r="I45" s="185"/>
      <c r="J45" s="185"/>
    </row>
    <row r="46" spans="1:10" x14ac:dyDescent="0.3">
      <c r="C46" s="188"/>
      <c r="F46" s="188"/>
      <c r="G46" s="189"/>
      <c r="H46" s="185"/>
      <c r="I46" s="185"/>
      <c r="J46" s="185"/>
    </row>
    <row r="47" spans="1:10" x14ac:dyDescent="0.3">
      <c r="A47" s="185"/>
      <c r="C47" s="190" t="s">
        <v>263</v>
      </c>
      <c r="F47" s="191" t="s">
        <v>268</v>
      </c>
      <c r="G47" s="189"/>
      <c r="H47" s="185"/>
      <c r="I47" s="185"/>
      <c r="J47" s="185"/>
    </row>
    <row r="48" spans="1:10" x14ac:dyDescent="0.3">
      <c r="A48" s="185"/>
      <c r="C48" s="192" t="s">
        <v>139</v>
      </c>
      <c r="F48" s="184" t="s">
        <v>264</v>
      </c>
      <c r="G48" s="185"/>
      <c r="H48" s="185"/>
      <c r="I48" s="185"/>
      <c r="J48" s="185"/>
    </row>
    <row r="49" spans="2:2" s="185" customFormat="1" x14ac:dyDescent="0.3">
      <c r="B49" s="184"/>
    </row>
    <row r="50" spans="2:2" s="185" customFormat="1" ht="12.75" x14ac:dyDescent="0.2"/>
    <row r="51" spans="2:2" s="185" customFormat="1" ht="12.75" x14ac:dyDescent="0.2"/>
    <row r="52" spans="2:2" s="185" customFormat="1" ht="12.75" x14ac:dyDescent="0.2"/>
    <row r="53" spans="2:2" s="185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4" zoomScale="80" zoomScaleSheetLayoutView="80" workbookViewId="0">
      <selection activeCell="A11" sqref="A1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299</v>
      </c>
      <c r="B1" s="138"/>
      <c r="C1" s="138"/>
      <c r="D1" s="138"/>
      <c r="E1" s="138"/>
      <c r="F1" s="78"/>
      <c r="G1" s="78"/>
      <c r="H1" s="78"/>
      <c r="I1" s="526" t="s">
        <v>109</v>
      </c>
      <c r="J1" s="526"/>
      <c r="K1" s="144"/>
    </row>
    <row r="2" spans="1:12" s="23" customFormat="1" ht="15" x14ac:dyDescent="0.3">
      <c r="A2" s="105" t="s">
        <v>140</v>
      </c>
      <c r="B2" s="138"/>
      <c r="C2" s="138"/>
      <c r="D2" s="138"/>
      <c r="E2" s="138"/>
      <c r="F2" s="139"/>
      <c r="G2" s="140"/>
      <c r="H2" s="140"/>
      <c r="I2" s="510" t="str">
        <f>'ფორმა N1'!L2</f>
        <v>01/01/2019-31/12/2019</v>
      </c>
      <c r="J2" s="511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 t="str">
        <f>'ფორმა N1'!A5</f>
        <v>პოლიტიკური მოძრაობა თავისუფლება-ზვიად გამსახურდიას გზა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528" t="s">
        <v>220</v>
      </c>
      <c r="C7" s="528"/>
      <c r="D7" s="528" t="s">
        <v>287</v>
      </c>
      <c r="E7" s="528"/>
      <c r="F7" s="528" t="s">
        <v>288</v>
      </c>
      <c r="G7" s="528"/>
      <c r="H7" s="151" t="s">
        <v>274</v>
      </c>
      <c r="I7" s="528" t="s">
        <v>223</v>
      </c>
      <c r="J7" s="528"/>
      <c r="K7" s="145"/>
    </row>
    <row r="8" spans="1:12" ht="15" x14ac:dyDescent="0.2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 x14ac:dyDescent="0.2">
      <c r="A9" s="61" t="s">
        <v>116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 x14ac:dyDescent="0.2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 x14ac:dyDescent="0.2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 x14ac:dyDescent="0.2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 x14ac:dyDescent="0.2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 x14ac:dyDescent="0.2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263</v>
      </c>
      <c r="F49" s="12" t="s">
        <v>268</v>
      </c>
      <c r="G49" s="72"/>
      <c r="I49"/>
      <c r="J49"/>
    </row>
    <row r="50" spans="1:10" s="2" customFormat="1" ht="15" x14ac:dyDescent="0.3">
      <c r="B50" s="66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D9" sqref="D9"/>
    </sheetView>
  </sheetViews>
  <sheetFormatPr defaultRowHeight="12.75" x14ac:dyDescent="0.2"/>
  <cols>
    <col min="1" max="1" width="6" style="200" customWidth="1"/>
    <col min="2" max="2" width="21.140625" style="200" customWidth="1"/>
    <col min="3" max="3" width="25.140625" style="200" bestFit="1" customWidth="1"/>
    <col min="4" max="4" width="18.42578125" style="200" customWidth="1"/>
    <col min="5" max="5" width="19.5703125" style="200" customWidth="1"/>
    <col min="6" max="6" width="22" style="200" customWidth="1"/>
    <col min="7" max="7" width="25.28515625" style="200" customWidth="1"/>
    <col min="8" max="8" width="18.28515625" style="200" customWidth="1"/>
    <col min="9" max="9" width="17.140625" style="200" customWidth="1"/>
    <col min="10" max="16384" width="9.140625" style="200"/>
  </cols>
  <sheetData>
    <row r="1" spans="1:9" ht="15" x14ac:dyDescent="0.2">
      <c r="A1" s="193" t="s">
        <v>493</v>
      </c>
      <c r="B1" s="193"/>
      <c r="C1" s="194"/>
      <c r="D1" s="194"/>
      <c r="E1" s="194"/>
      <c r="F1" s="194"/>
      <c r="G1" s="194"/>
      <c r="H1" s="194"/>
      <c r="I1" s="373" t="s">
        <v>109</v>
      </c>
    </row>
    <row r="2" spans="1:9" ht="15" x14ac:dyDescent="0.3">
      <c r="A2" s="148" t="s">
        <v>140</v>
      </c>
      <c r="B2" s="148"/>
      <c r="C2" s="194"/>
      <c r="D2" s="194"/>
      <c r="E2" s="194"/>
      <c r="F2" s="194"/>
      <c r="G2" s="194"/>
      <c r="H2" s="194"/>
      <c r="I2" s="370" t="str">
        <f>'ფორმა N1'!L2</f>
        <v>01/01/2019-31/12/2019</v>
      </c>
    </row>
    <row r="3" spans="1:9" ht="15" x14ac:dyDescent="0.2">
      <c r="A3" s="194"/>
      <c r="B3" s="194"/>
      <c r="C3" s="194"/>
      <c r="D3" s="194"/>
      <c r="E3" s="194"/>
      <c r="F3" s="194"/>
      <c r="G3" s="194"/>
      <c r="H3" s="194"/>
      <c r="I3" s="141"/>
    </row>
    <row r="4" spans="1:9" ht="15" x14ac:dyDescent="0.3">
      <c r="A4" s="114" t="s">
        <v>269</v>
      </c>
      <c r="B4" s="114"/>
      <c r="C4" s="114"/>
      <c r="D4" s="114"/>
      <c r="E4" s="383"/>
      <c r="F4" s="195"/>
      <c r="G4" s="194"/>
      <c r="H4" s="194"/>
      <c r="I4" s="195"/>
    </row>
    <row r="5" spans="1:9" s="388" customFormat="1" ht="15" x14ac:dyDescent="0.3">
      <c r="A5" s="384" t="str">
        <f>'ფორმა N1'!A5</f>
        <v>პოლიტიკური მოძრაობა თავისუფლება-ზვიად გამსახურდიას გზა</v>
      </c>
      <c r="B5" s="384"/>
      <c r="C5" s="385"/>
      <c r="D5" s="385"/>
      <c r="E5" s="385"/>
      <c r="F5" s="386"/>
      <c r="G5" s="387"/>
      <c r="H5" s="387"/>
      <c r="I5" s="386"/>
    </row>
    <row r="6" spans="1:9" ht="13.5" x14ac:dyDescent="0.2">
      <c r="A6" s="142"/>
      <c r="B6" s="142"/>
      <c r="C6" s="389"/>
      <c r="D6" s="389"/>
      <c r="E6" s="389"/>
      <c r="F6" s="194"/>
      <c r="G6" s="194"/>
      <c r="H6" s="194"/>
      <c r="I6" s="194"/>
    </row>
    <row r="7" spans="1:9" ht="60" x14ac:dyDescent="0.2">
      <c r="A7" s="390" t="s">
        <v>64</v>
      </c>
      <c r="B7" s="390" t="s">
        <v>484</v>
      </c>
      <c r="C7" s="391" t="s">
        <v>485</v>
      </c>
      <c r="D7" s="391" t="s">
        <v>486</v>
      </c>
      <c r="E7" s="391" t="s">
        <v>487</v>
      </c>
      <c r="F7" s="391" t="s">
        <v>365</v>
      </c>
      <c r="G7" s="391" t="s">
        <v>488</v>
      </c>
      <c r="H7" s="391" t="s">
        <v>489</v>
      </c>
      <c r="I7" s="391" t="s">
        <v>490</v>
      </c>
    </row>
    <row r="8" spans="1:9" ht="15" x14ac:dyDescent="0.2">
      <c r="A8" s="390">
        <v>1</v>
      </c>
      <c r="B8" s="390">
        <v>2</v>
      </c>
      <c r="C8" s="390">
        <v>3</v>
      </c>
      <c r="D8" s="391">
        <v>4</v>
      </c>
      <c r="E8" s="390">
        <v>5</v>
      </c>
      <c r="F8" s="391">
        <v>6</v>
      </c>
      <c r="G8" s="390">
        <v>7</v>
      </c>
      <c r="H8" s="391">
        <v>8</v>
      </c>
      <c r="I8" s="391">
        <v>9</v>
      </c>
    </row>
    <row r="9" spans="1:9" ht="30" x14ac:dyDescent="0.2">
      <c r="A9" s="392">
        <v>1</v>
      </c>
      <c r="B9" s="495" t="s">
        <v>692</v>
      </c>
      <c r="C9" s="496" t="s">
        <v>697</v>
      </c>
      <c r="D9" t="s">
        <v>699</v>
      </c>
      <c r="E9" s="496"/>
      <c r="F9" s="496" t="s">
        <v>698</v>
      </c>
      <c r="G9" s="496"/>
      <c r="H9" s="496"/>
      <c r="I9" s="496"/>
    </row>
    <row r="10" spans="1:9" ht="15" x14ac:dyDescent="0.2">
      <c r="A10" s="392">
        <v>2</v>
      </c>
      <c r="B10" s="392"/>
      <c r="C10" s="393"/>
      <c r="D10" s="393"/>
      <c r="E10" s="393"/>
      <c r="F10" s="393"/>
      <c r="G10" s="393"/>
      <c r="H10" s="393"/>
      <c r="I10" s="393"/>
    </row>
    <row r="11" spans="1:9" ht="15" x14ac:dyDescent="0.2">
      <c r="A11" s="392">
        <v>3</v>
      </c>
      <c r="B11" s="392"/>
      <c r="C11" s="393"/>
      <c r="D11" s="393"/>
      <c r="E11" s="393"/>
      <c r="F11" s="393"/>
      <c r="G11" s="393"/>
      <c r="H11" s="393"/>
      <c r="I11" s="393"/>
    </row>
    <row r="12" spans="1:9" ht="15" x14ac:dyDescent="0.2">
      <c r="A12" s="392">
        <v>4</v>
      </c>
      <c r="B12" s="392"/>
      <c r="C12" s="393"/>
      <c r="D12" s="393"/>
      <c r="E12" s="393"/>
      <c r="F12" s="393"/>
      <c r="G12" s="393"/>
      <c r="H12" s="393"/>
      <c r="I12" s="393"/>
    </row>
    <row r="13" spans="1:9" ht="15" x14ac:dyDescent="0.2">
      <c r="A13" s="392">
        <v>5</v>
      </c>
      <c r="B13" s="392"/>
      <c r="C13" s="393"/>
      <c r="D13" s="393"/>
      <c r="E13" s="393"/>
      <c r="F13" s="393"/>
      <c r="G13" s="393"/>
      <c r="H13" s="393"/>
      <c r="I13" s="393"/>
    </row>
    <row r="14" spans="1:9" ht="15" x14ac:dyDescent="0.2">
      <c r="A14" s="392">
        <v>6</v>
      </c>
      <c r="B14" s="392"/>
      <c r="C14" s="393"/>
      <c r="D14" s="393"/>
      <c r="E14" s="393"/>
      <c r="F14" s="393"/>
      <c r="G14" s="393"/>
      <c r="H14" s="393"/>
      <c r="I14" s="393"/>
    </row>
    <row r="15" spans="1:9" ht="15" x14ac:dyDescent="0.2">
      <c r="A15" s="392">
        <v>7</v>
      </c>
      <c r="B15" s="392"/>
      <c r="C15" s="393"/>
      <c r="D15" s="393"/>
      <c r="E15" s="393"/>
      <c r="F15" s="393"/>
      <c r="G15" s="393"/>
      <c r="H15" s="393"/>
      <c r="I15" s="393"/>
    </row>
    <row r="16" spans="1:9" ht="15" x14ac:dyDescent="0.2">
      <c r="A16" s="392">
        <v>8</v>
      </c>
      <c r="B16" s="392"/>
      <c r="C16" s="393"/>
      <c r="D16" s="393"/>
      <c r="E16" s="393"/>
      <c r="F16" s="393"/>
      <c r="G16" s="393"/>
      <c r="H16" s="393"/>
      <c r="I16" s="393"/>
    </row>
    <row r="17" spans="1:9" ht="15" x14ac:dyDescent="0.2">
      <c r="A17" s="392">
        <v>9</v>
      </c>
      <c r="B17" s="392"/>
      <c r="C17" s="393"/>
      <c r="D17" s="393"/>
      <c r="E17" s="393"/>
      <c r="F17" s="393"/>
      <c r="G17" s="393"/>
      <c r="H17" s="393"/>
      <c r="I17" s="393"/>
    </row>
    <row r="18" spans="1:9" ht="15" x14ac:dyDescent="0.2">
      <c r="A18" s="392">
        <v>10</v>
      </c>
      <c r="B18" s="392"/>
      <c r="C18" s="393"/>
      <c r="D18" s="393"/>
      <c r="E18" s="393"/>
      <c r="F18" s="393"/>
      <c r="G18" s="393"/>
      <c r="H18" s="393"/>
      <c r="I18" s="393"/>
    </row>
    <row r="19" spans="1:9" ht="15" x14ac:dyDescent="0.2">
      <c r="A19" s="392">
        <v>11</v>
      </c>
      <c r="B19" s="392"/>
      <c r="C19" s="393"/>
      <c r="D19" s="393"/>
      <c r="E19" s="393"/>
      <c r="F19" s="393"/>
      <c r="G19" s="393"/>
      <c r="H19" s="393"/>
      <c r="I19" s="393"/>
    </row>
    <row r="20" spans="1:9" ht="15" x14ac:dyDescent="0.2">
      <c r="A20" s="392">
        <v>12</v>
      </c>
      <c r="B20" s="392"/>
      <c r="C20" s="393"/>
      <c r="D20" s="393"/>
      <c r="E20" s="393"/>
      <c r="F20" s="393"/>
      <c r="G20" s="393"/>
      <c r="H20" s="393"/>
      <c r="I20" s="393"/>
    </row>
    <row r="21" spans="1:9" ht="15" x14ac:dyDescent="0.2">
      <c r="A21" s="392">
        <v>13</v>
      </c>
      <c r="B21" s="392"/>
      <c r="C21" s="393"/>
      <c r="D21" s="393"/>
      <c r="E21" s="393"/>
      <c r="F21" s="393"/>
      <c r="G21" s="393"/>
      <c r="H21" s="393"/>
      <c r="I21" s="393"/>
    </row>
    <row r="22" spans="1:9" ht="15" x14ac:dyDescent="0.2">
      <c r="A22" s="392">
        <v>14</v>
      </c>
      <c r="B22" s="392"/>
      <c r="C22" s="393"/>
      <c r="D22" s="393"/>
      <c r="E22" s="393"/>
      <c r="F22" s="393"/>
      <c r="G22" s="393"/>
      <c r="H22" s="393"/>
      <c r="I22" s="393"/>
    </row>
    <row r="23" spans="1:9" ht="15" x14ac:dyDescent="0.2">
      <c r="A23" s="392">
        <v>15</v>
      </c>
      <c r="B23" s="392"/>
      <c r="C23" s="393"/>
      <c r="D23" s="393"/>
      <c r="E23" s="393"/>
      <c r="F23" s="393"/>
      <c r="G23" s="393"/>
      <c r="H23" s="393"/>
      <c r="I23" s="393"/>
    </row>
    <row r="24" spans="1:9" ht="15" x14ac:dyDescent="0.2">
      <c r="A24" s="392">
        <v>16</v>
      </c>
      <c r="B24" s="392"/>
      <c r="C24" s="393"/>
      <c r="D24" s="393"/>
      <c r="E24" s="393"/>
      <c r="F24" s="393"/>
      <c r="G24" s="393"/>
      <c r="H24" s="393"/>
      <c r="I24" s="393"/>
    </row>
    <row r="25" spans="1:9" ht="15" x14ac:dyDescent="0.2">
      <c r="A25" s="392">
        <v>17</v>
      </c>
      <c r="B25" s="392"/>
      <c r="C25" s="393"/>
      <c r="D25" s="393"/>
      <c r="E25" s="393"/>
      <c r="F25" s="393"/>
      <c r="G25" s="393"/>
      <c r="H25" s="393"/>
      <c r="I25" s="393"/>
    </row>
    <row r="26" spans="1:9" ht="15" x14ac:dyDescent="0.2">
      <c r="A26" s="392">
        <v>18</v>
      </c>
      <c r="B26" s="392"/>
      <c r="C26" s="393"/>
      <c r="D26" s="393"/>
      <c r="E26" s="393"/>
      <c r="F26" s="393"/>
      <c r="G26" s="393"/>
      <c r="H26" s="393"/>
      <c r="I26" s="393"/>
    </row>
    <row r="27" spans="1:9" ht="15" x14ac:dyDescent="0.2">
      <c r="A27" s="392" t="s">
        <v>273</v>
      </c>
      <c r="B27" s="392"/>
      <c r="C27" s="393"/>
      <c r="D27" s="393"/>
      <c r="E27" s="393"/>
      <c r="F27" s="393"/>
      <c r="G27" s="393"/>
      <c r="H27" s="393"/>
      <c r="I27" s="393"/>
    </row>
    <row r="28" spans="1:9" x14ac:dyDescent="0.2">
      <c r="A28" s="196"/>
      <c r="B28" s="196"/>
      <c r="C28" s="196"/>
      <c r="D28" s="196"/>
      <c r="E28" s="196"/>
      <c r="F28" s="196"/>
      <c r="G28" s="196"/>
      <c r="H28" s="196"/>
      <c r="I28" s="196"/>
    </row>
    <row r="29" spans="1:9" x14ac:dyDescent="0.2">
      <c r="A29" s="196"/>
      <c r="B29" s="196"/>
      <c r="C29" s="196"/>
      <c r="D29" s="196"/>
      <c r="E29" s="196"/>
      <c r="F29" s="196"/>
      <c r="G29" s="196"/>
      <c r="H29" s="196"/>
      <c r="I29" s="196"/>
    </row>
    <row r="30" spans="1:9" x14ac:dyDescent="0.2">
      <c r="A30" s="394"/>
      <c r="B30" s="394"/>
      <c r="C30" s="196"/>
      <c r="D30" s="196"/>
      <c r="E30" s="196"/>
      <c r="F30" s="196"/>
      <c r="G30" s="196"/>
      <c r="H30" s="196"/>
      <c r="I30" s="196"/>
    </row>
    <row r="31" spans="1:9" ht="15" x14ac:dyDescent="0.3">
      <c r="A31" s="21"/>
      <c r="B31" s="21"/>
      <c r="C31" s="395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529"/>
      <c r="E32" s="529"/>
      <c r="G32" s="199"/>
      <c r="H32" s="396"/>
    </row>
    <row r="33" spans="3:8" ht="15" x14ac:dyDescent="0.3">
      <c r="C33" s="21"/>
      <c r="D33" s="530" t="s">
        <v>263</v>
      </c>
      <c r="E33" s="530"/>
      <c r="G33" s="531" t="s">
        <v>491</v>
      </c>
      <c r="H33" s="531"/>
    </row>
    <row r="34" spans="3:8" ht="15" x14ac:dyDescent="0.3">
      <c r="C34" s="21"/>
      <c r="D34" s="21"/>
      <c r="E34" s="21"/>
      <c r="G34" s="532"/>
      <c r="H34" s="532"/>
    </row>
    <row r="35" spans="3:8" ht="15" x14ac:dyDescent="0.3">
      <c r="C35" s="21"/>
      <c r="D35" s="533" t="s">
        <v>139</v>
      </c>
      <c r="E35" s="533"/>
      <c r="G35" s="532"/>
      <c r="H35" s="532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 x14ac:dyDescent="0.2"/>
  <cols>
    <col min="1" max="1" width="6.85546875" style="388" customWidth="1"/>
    <col min="2" max="2" width="14.85546875" style="388" customWidth="1"/>
    <col min="3" max="3" width="21.140625" style="388" customWidth="1"/>
    <col min="4" max="5" width="12.7109375" style="388" customWidth="1"/>
    <col min="6" max="6" width="13.42578125" style="388" bestFit="1" customWidth="1"/>
    <col min="7" max="7" width="15.28515625" style="388" customWidth="1"/>
    <col min="8" max="8" width="23.85546875" style="388" customWidth="1"/>
    <col min="9" max="9" width="12.140625" style="388" bestFit="1" customWidth="1"/>
    <col min="10" max="10" width="19" style="388" customWidth="1"/>
    <col min="11" max="11" width="17.7109375" style="388" customWidth="1"/>
    <col min="12" max="16384" width="9.140625" style="388"/>
  </cols>
  <sheetData>
    <row r="1" spans="1:12" s="200" customFormat="1" ht="15" x14ac:dyDescent="0.2">
      <c r="A1" s="193" t="s">
        <v>300</v>
      </c>
      <c r="B1" s="193"/>
      <c r="C1" s="193"/>
      <c r="D1" s="194"/>
      <c r="E1" s="194"/>
      <c r="F1" s="194"/>
      <c r="G1" s="194"/>
      <c r="H1" s="194"/>
      <c r="I1" s="194"/>
      <c r="J1" s="194"/>
      <c r="K1" s="373" t="s">
        <v>109</v>
      </c>
    </row>
    <row r="2" spans="1:12" s="200" customFormat="1" ht="15" x14ac:dyDescent="0.3">
      <c r="A2" s="148" t="s">
        <v>140</v>
      </c>
      <c r="B2" s="148"/>
      <c r="C2" s="148"/>
      <c r="D2" s="194"/>
      <c r="E2" s="194"/>
      <c r="F2" s="194"/>
      <c r="G2" s="194"/>
      <c r="H2" s="194"/>
      <c r="I2" s="194"/>
      <c r="J2" s="194"/>
      <c r="K2" s="370" t="str">
        <f>'ფორმა N1'!L2</f>
        <v>01/01/2019-31/12/2019</v>
      </c>
    </row>
    <row r="3" spans="1:12" s="200" customFormat="1" ht="15" x14ac:dyDescent="0.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41"/>
      <c r="L3" s="388"/>
    </row>
    <row r="4" spans="1:12" s="200" customFormat="1" ht="15" x14ac:dyDescent="0.3">
      <c r="A4" s="114" t="s">
        <v>269</v>
      </c>
      <c r="B4" s="114"/>
      <c r="C4" s="114"/>
      <c r="D4" s="114"/>
      <c r="E4" s="114"/>
      <c r="F4" s="383"/>
      <c r="G4" s="195"/>
      <c r="H4" s="194"/>
      <c r="I4" s="194"/>
      <c r="J4" s="194"/>
      <c r="K4" s="194"/>
    </row>
    <row r="5" spans="1:12" ht="15" x14ac:dyDescent="0.3">
      <c r="A5" s="384" t="str">
        <f>'ფორმა N1'!A5</f>
        <v>პოლიტიკური მოძრაობა თავისუფლება-ზვიად გამსახურდიას გზა</v>
      </c>
      <c r="B5" s="384"/>
      <c r="C5" s="384"/>
      <c r="D5" s="385"/>
      <c r="E5" s="385"/>
      <c r="F5" s="385"/>
      <c r="G5" s="386"/>
      <c r="H5" s="387"/>
      <c r="I5" s="387"/>
      <c r="J5" s="387"/>
      <c r="K5" s="386"/>
    </row>
    <row r="6" spans="1:12" s="200" customFormat="1" ht="13.5" x14ac:dyDescent="0.2">
      <c r="A6" s="142"/>
      <c r="B6" s="142"/>
      <c r="C6" s="142"/>
      <c r="D6" s="389"/>
      <c r="E6" s="389"/>
      <c r="F6" s="389"/>
      <c r="G6" s="194"/>
      <c r="H6" s="194"/>
      <c r="I6" s="194"/>
      <c r="J6" s="194"/>
      <c r="K6" s="194"/>
    </row>
    <row r="7" spans="1:12" s="200" customFormat="1" ht="60" x14ac:dyDescent="0.2">
      <c r="A7" s="390" t="s">
        <v>64</v>
      </c>
      <c r="B7" s="390" t="s">
        <v>484</v>
      </c>
      <c r="C7" s="390" t="s">
        <v>243</v>
      </c>
      <c r="D7" s="391" t="s">
        <v>240</v>
      </c>
      <c r="E7" s="391" t="s">
        <v>241</v>
      </c>
      <c r="F7" s="391" t="s">
        <v>340</v>
      </c>
      <c r="G7" s="391" t="s">
        <v>242</v>
      </c>
      <c r="H7" s="391" t="s">
        <v>492</v>
      </c>
      <c r="I7" s="391" t="s">
        <v>239</v>
      </c>
      <c r="J7" s="391" t="s">
        <v>489</v>
      </c>
      <c r="K7" s="391" t="s">
        <v>490</v>
      </c>
    </row>
    <row r="8" spans="1:12" s="200" customFormat="1" ht="15" x14ac:dyDescent="0.2">
      <c r="A8" s="390">
        <v>1</v>
      </c>
      <c r="B8" s="390">
        <v>2</v>
      </c>
      <c r="C8" s="390">
        <v>3</v>
      </c>
      <c r="D8" s="391">
        <v>4</v>
      </c>
      <c r="E8" s="390">
        <v>5</v>
      </c>
      <c r="F8" s="391">
        <v>6</v>
      </c>
      <c r="G8" s="390">
        <v>7</v>
      </c>
      <c r="H8" s="391">
        <v>8</v>
      </c>
      <c r="I8" s="390">
        <v>9</v>
      </c>
      <c r="J8" s="390">
        <v>10</v>
      </c>
      <c r="K8" s="391">
        <v>11</v>
      </c>
    </row>
    <row r="9" spans="1:12" s="200" customFormat="1" ht="15" x14ac:dyDescent="0.2">
      <c r="A9" s="392">
        <v>1</v>
      </c>
      <c r="B9" s="392"/>
      <c r="C9" s="392"/>
      <c r="D9" s="393"/>
      <c r="E9" s="393"/>
      <c r="F9" s="393"/>
      <c r="G9" s="393"/>
      <c r="H9" s="393"/>
      <c r="I9" s="393"/>
      <c r="J9" s="393"/>
      <c r="K9" s="393"/>
    </row>
    <row r="10" spans="1:12" s="200" customFormat="1" ht="15" x14ac:dyDescent="0.2">
      <c r="A10" s="392">
        <v>2</v>
      </c>
      <c r="B10" s="392"/>
      <c r="C10" s="392"/>
      <c r="D10" s="393"/>
      <c r="E10" s="393"/>
      <c r="F10" s="393"/>
      <c r="G10" s="393"/>
      <c r="H10" s="393"/>
      <c r="I10" s="393"/>
      <c r="J10" s="393"/>
      <c r="K10" s="393"/>
    </row>
    <row r="11" spans="1:12" s="200" customFormat="1" ht="15" x14ac:dyDescent="0.2">
      <c r="A11" s="392">
        <v>3</v>
      </c>
      <c r="B11" s="392"/>
      <c r="C11" s="392"/>
      <c r="D11" s="393"/>
      <c r="E11" s="393"/>
      <c r="F11" s="393"/>
      <c r="G11" s="393"/>
      <c r="H11" s="393"/>
      <c r="I11" s="393"/>
      <c r="J11" s="393"/>
      <c r="K11" s="393"/>
    </row>
    <row r="12" spans="1:12" s="200" customFormat="1" ht="15" x14ac:dyDescent="0.2">
      <c r="A12" s="392">
        <v>4</v>
      </c>
      <c r="B12" s="392"/>
      <c r="C12" s="392"/>
      <c r="D12" s="393"/>
      <c r="E12" s="393"/>
      <c r="F12" s="393"/>
      <c r="G12" s="393"/>
      <c r="H12" s="393"/>
      <c r="I12" s="393"/>
      <c r="J12" s="393"/>
      <c r="K12" s="393"/>
    </row>
    <row r="13" spans="1:12" s="200" customFormat="1" ht="15" x14ac:dyDescent="0.2">
      <c r="A13" s="392">
        <v>5</v>
      </c>
      <c r="B13" s="392"/>
      <c r="C13" s="392"/>
      <c r="D13" s="393"/>
      <c r="E13" s="393"/>
      <c r="F13" s="393"/>
      <c r="G13" s="393"/>
      <c r="H13" s="393"/>
      <c r="I13" s="393"/>
      <c r="J13" s="393"/>
      <c r="K13" s="393"/>
    </row>
    <row r="14" spans="1:12" s="200" customFormat="1" ht="15" x14ac:dyDescent="0.2">
      <c r="A14" s="392">
        <v>6</v>
      </c>
      <c r="B14" s="392"/>
      <c r="C14" s="392"/>
      <c r="D14" s="393"/>
      <c r="E14" s="393"/>
      <c r="F14" s="393"/>
      <c r="G14" s="393"/>
      <c r="H14" s="393"/>
      <c r="I14" s="393"/>
      <c r="J14" s="393"/>
      <c r="K14" s="393"/>
    </row>
    <row r="15" spans="1:12" s="200" customFormat="1" ht="15" x14ac:dyDescent="0.2">
      <c r="A15" s="392">
        <v>7</v>
      </c>
      <c r="B15" s="392"/>
      <c r="C15" s="392"/>
      <c r="D15" s="393"/>
      <c r="E15" s="393"/>
      <c r="F15" s="393"/>
      <c r="G15" s="393"/>
      <c r="H15" s="393"/>
      <c r="I15" s="393"/>
      <c r="J15" s="393"/>
      <c r="K15" s="393"/>
    </row>
    <row r="16" spans="1:12" s="200" customFormat="1" ht="15" x14ac:dyDescent="0.2">
      <c r="A16" s="392">
        <v>8</v>
      </c>
      <c r="B16" s="392"/>
      <c r="C16" s="392"/>
      <c r="D16" s="393"/>
      <c r="E16" s="393"/>
      <c r="F16" s="393"/>
      <c r="G16" s="393"/>
      <c r="H16" s="393"/>
      <c r="I16" s="393"/>
      <c r="J16" s="393"/>
      <c r="K16" s="393"/>
    </row>
    <row r="17" spans="1:11" s="200" customFormat="1" ht="15" x14ac:dyDescent="0.2">
      <c r="A17" s="392">
        <v>9</v>
      </c>
      <c r="B17" s="392"/>
      <c r="C17" s="392"/>
      <c r="D17" s="393"/>
      <c r="E17" s="393"/>
      <c r="F17" s="393"/>
      <c r="G17" s="393"/>
      <c r="H17" s="393"/>
      <c r="I17" s="393"/>
      <c r="J17" s="393"/>
      <c r="K17" s="393"/>
    </row>
    <row r="18" spans="1:11" s="200" customFormat="1" ht="15" x14ac:dyDescent="0.2">
      <c r="A18" s="392">
        <v>10</v>
      </c>
      <c r="B18" s="392"/>
      <c r="C18" s="392"/>
      <c r="D18" s="393"/>
      <c r="E18" s="393"/>
      <c r="F18" s="393"/>
      <c r="G18" s="393"/>
      <c r="H18" s="393"/>
      <c r="I18" s="393"/>
      <c r="J18" s="393"/>
      <c r="K18" s="393"/>
    </row>
    <row r="19" spans="1:11" s="200" customFormat="1" ht="15" x14ac:dyDescent="0.2">
      <c r="A19" s="392">
        <v>11</v>
      </c>
      <c r="B19" s="392"/>
      <c r="C19" s="392"/>
      <c r="D19" s="393"/>
      <c r="E19" s="393"/>
      <c r="F19" s="393"/>
      <c r="G19" s="393"/>
      <c r="H19" s="393"/>
      <c r="I19" s="393"/>
      <c r="J19" s="393"/>
      <c r="K19" s="393"/>
    </row>
    <row r="20" spans="1:11" s="200" customFormat="1" ht="15" x14ac:dyDescent="0.2">
      <c r="A20" s="392">
        <v>12</v>
      </c>
      <c r="B20" s="392"/>
      <c r="C20" s="392"/>
      <c r="D20" s="393"/>
      <c r="E20" s="393"/>
      <c r="F20" s="393"/>
      <c r="G20" s="393"/>
      <c r="H20" s="393"/>
      <c r="I20" s="393"/>
      <c r="J20" s="393"/>
      <c r="K20" s="393"/>
    </row>
    <row r="21" spans="1:11" s="200" customFormat="1" ht="15" x14ac:dyDescent="0.2">
      <c r="A21" s="392">
        <v>13</v>
      </c>
      <c r="B21" s="392"/>
      <c r="C21" s="392"/>
      <c r="D21" s="393"/>
      <c r="E21" s="393"/>
      <c r="F21" s="393"/>
      <c r="G21" s="393"/>
      <c r="H21" s="393"/>
      <c r="I21" s="393"/>
      <c r="J21" s="393"/>
      <c r="K21" s="393"/>
    </row>
    <row r="22" spans="1:11" s="200" customFormat="1" ht="15" x14ac:dyDescent="0.2">
      <c r="A22" s="392">
        <v>14</v>
      </c>
      <c r="B22" s="392"/>
      <c r="C22" s="392"/>
      <c r="D22" s="393"/>
      <c r="E22" s="393"/>
      <c r="F22" s="393"/>
      <c r="G22" s="393"/>
      <c r="H22" s="393"/>
      <c r="I22" s="393"/>
      <c r="J22" s="393"/>
      <c r="K22" s="393"/>
    </row>
    <row r="23" spans="1:11" s="200" customFormat="1" ht="15" x14ac:dyDescent="0.2">
      <c r="A23" s="392">
        <v>15</v>
      </c>
      <c r="B23" s="392"/>
      <c r="C23" s="392"/>
      <c r="D23" s="393"/>
      <c r="E23" s="393"/>
      <c r="F23" s="393"/>
      <c r="G23" s="393"/>
      <c r="H23" s="393"/>
      <c r="I23" s="393"/>
      <c r="J23" s="393"/>
      <c r="K23" s="393"/>
    </row>
    <row r="24" spans="1:11" s="200" customFormat="1" ht="15" x14ac:dyDescent="0.2">
      <c r="A24" s="392">
        <v>16</v>
      </c>
      <c r="B24" s="392"/>
      <c r="C24" s="392"/>
      <c r="D24" s="393"/>
      <c r="E24" s="393"/>
      <c r="F24" s="393"/>
      <c r="G24" s="393"/>
      <c r="H24" s="393"/>
      <c r="I24" s="393"/>
      <c r="J24" s="393"/>
      <c r="K24" s="393"/>
    </row>
    <row r="25" spans="1:11" s="200" customFormat="1" ht="15" x14ac:dyDescent="0.2">
      <c r="A25" s="392">
        <v>17</v>
      </c>
      <c r="B25" s="392"/>
      <c r="C25" s="392"/>
      <c r="D25" s="393"/>
      <c r="E25" s="393"/>
      <c r="F25" s="393"/>
      <c r="G25" s="393"/>
      <c r="H25" s="393"/>
      <c r="I25" s="393"/>
      <c r="J25" s="393"/>
      <c r="K25" s="393"/>
    </row>
    <row r="26" spans="1:11" s="200" customFormat="1" ht="15" x14ac:dyDescent="0.2">
      <c r="A26" s="392">
        <v>18</v>
      </c>
      <c r="B26" s="392"/>
      <c r="C26" s="392"/>
      <c r="D26" s="393"/>
      <c r="E26" s="393"/>
      <c r="F26" s="393"/>
      <c r="G26" s="393"/>
      <c r="H26" s="393"/>
      <c r="I26" s="393"/>
      <c r="J26" s="393"/>
      <c r="K26" s="393"/>
    </row>
    <row r="27" spans="1:11" s="200" customFormat="1" ht="15" x14ac:dyDescent="0.2">
      <c r="A27" s="392" t="s">
        <v>273</v>
      </c>
      <c r="B27" s="392"/>
      <c r="C27" s="392"/>
      <c r="D27" s="393"/>
      <c r="E27" s="393"/>
      <c r="F27" s="393"/>
      <c r="G27" s="393"/>
      <c r="H27" s="393"/>
      <c r="I27" s="393"/>
      <c r="J27" s="393"/>
      <c r="K27" s="393"/>
    </row>
    <row r="28" spans="1:11" x14ac:dyDescent="0.2">
      <c r="A28" s="397"/>
      <c r="B28" s="397"/>
      <c r="C28" s="397"/>
      <c r="D28" s="397"/>
      <c r="E28" s="397"/>
      <c r="F28" s="397"/>
      <c r="G28" s="397"/>
      <c r="H28" s="397"/>
      <c r="I28" s="397"/>
      <c r="J28" s="397"/>
      <c r="K28" s="397"/>
    </row>
    <row r="29" spans="1:11" x14ac:dyDescent="0.2">
      <c r="A29" s="397"/>
      <c r="B29" s="397"/>
      <c r="C29" s="397"/>
      <c r="D29" s="397"/>
      <c r="E29" s="397"/>
      <c r="F29" s="397"/>
      <c r="G29" s="397"/>
      <c r="H29" s="397"/>
      <c r="I29" s="397"/>
      <c r="J29" s="397"/>
      <c r="K29" s="397"/>
    </row>
    <row r="30" spans="1:11" x14ac:dyDescent="0.2">
      <c r="A30" s="398"/>
      <c r="B30" s="398"/>
      <c r="C30" s="398"/>
      <c r="D30" s="397"/>
      <c r="E30" s="397"/>
      <c r="F30" s="397"/>
      <c r="G30" s="397"/>
      <c r="H30" s="397"/>
      <c r="I30" s="397"/>
      <c r="J30" s="397"/>
      <c r="K30" s="397"/>
    </row>
    <row r="31" spans="1:11" ht="15" x14ac:dyDescent="0.3">
      <c r="A31" s="399"/>
      <c r="B31" s="399"/>
      <c r="C31" s="399"/>
      <c r="D31" s="400" t="s">
        <v>107</v>
      </c>
      <c r="E31" s="399"/>
      <c r="F31" s="399"/>
      <c r="G31" s="401"/>
      <c r="H31" s="399"/>
      <c r="I31" s="399"/>
      <c r="J31" s="399"/>
      <c r="K31" s="399"/>
    </row>
    <row r="32" spans="1:11" ht="15" x14ac:dyDescent="0.3">
      <c r="A32" s="399"/>
      <c r="B32" s="399"/>
      <c r="C32" s="399"/>
      <c r="D32" s="399"/>
      <c r="E32" s="402"/>
      <c r="F32" s="399"/>
      <c r="H32" s="402"/>
      <c r="I32" s="402"/>
      <c r="J32" s="403"/>
    </row>
    <row r="33" spans="4:9" ht="15" x14ac:dyDescent="0.3">
      <c r="D33" s="399"/>
      <c r="E33" s="404" t="s">
        <v>263</v>
      </c>
      <c r="F33" s="399"/>
      <c r="H33" s="405" t="s">
        <v>268</v>
      </c>
      <c r="I33" s="405"/>
    </row>
    <row r="34" spans="4:9" ht="15" x14ac:dyDescent="0.3">
      <c r="D34" s="399"/>
      <c r="E34" s="406" t="s">
        <v>139</v>
      </c>
      <c r="F34" s="399"/>
      <c r="H34" s="399" t="s">
        <v>264</v>
      </c>
      <c r="I34" s="399"/>
    </row>
    <row r="35" spans="4:9" ht="15" x14ac:dyDescent="0.3">
      <c r="D35" s="399"/>
      <c r="E35" s="406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 x14ac:dyDescent="0.2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" x14ac:dyDescent="0.2">
      <c r="A1" s="137" t="s">
        <v>427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 x14ac:dyDescent="0.3">
      <c r="A2" s="105" t="s">
        <v>140</v>
      </c>
      <c r="B2" s="138"/>
      <c r="C2" s="138"/>
      <c r="D2" s="138"/>
      <c r="E2" s="138"/>
      <c r="F2" s="138"/>
      <c r="G2" s="138"/>
      <c r="H2" s="144"/>
      <c r="I2" s="207" t="str">
        <f>'ფორმა N1'!L2</f>
        <v>01/01/2019-31/12/2019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5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9" t="str">
        <f>'ფორმა N1'!A5</f>
        <v>პოლიტიკური მოძრაობა თავისუფლება-ზვიად გამსახურდიას გზა</v>
      </c>
      <c r="B5" s="80"/>
      <c r="C5" s="80"/>
      <c r="D5" s="211"/>
      <c r="E5" s="211"/>
      <c r="F5" s="211"/>
      <c r="G5" s="211"/>
      <c r="H5" s="211"/>
      <c r="I5" s="210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 x14ac:dyDescent="0.2">
      <c r="A7" s="147" t="s">
        <v>64</v>
      </c>
      <c r="B7" s="136" t="s">
        <v>366</v>
      </c>
      <c r="C7" s="136" t="s">
        <v>367</v>
      </c>
      <c r="D7" s="136" t="s">
        <v>372</v>
      </c>
      <c r="E7" s="136" t="s">
        <v>373</v>
      </c>
      <c r="F7" s="136" t="s">
        <v>368</v>
      </c>
      <c r="G7" s="136" t="s">
        <v>369</v>
      </c>
      <c r="H7" s="136" t="s">
        <v>380</v>
      </c>
      <c r="I7" s="136" t="s">
        <v>370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26"/>
      <c r="C9" s="26"/>
      <c r="D9" s="26"/>
      <c r="E9" s="26"/>
      <c r="F9" s="206"/>
      <c r="G9" s="206"/>
      <c r="H9" s="206"/>
      <c r="I9" s="26"/>
    </row>
    <row r="10" spans="1:13" customFormat="1" ht="15" x14ac:dyDescent="0.2">
      <c r="A10" s="67">
        <v>2</v>
      </c>
      <c r="B10" s="26"/>
      <c r="C10" s="26"/>
      <c r="D10" s="26"/>
      <c r="E10" s="26"/>
      <c r="F10" s="206"/>
      <c r="G10" s="206"/>
      <c r="H10" s="206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206"/>
      <c r="G11" s="206"/>
      <c r="H11" s="206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206"/>
      <c r="G12" s="206"/>
      <c r="H12" s="206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6"/>
      <c r="G13" s="206"/>
      <c r="H13" s="206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6"/>
      <c r="G14" s="206"/>
      <c r="H14" s="206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6"/>
      <c r="G15" s="206"/>
      <c r="H15" s="206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6"/>
      <c r="G16" s="206"/>
      <c r="H16" s="206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6"/>
      <c r="G17" s="206"/>
      <c r="H17" s="206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6"/>
      <c r="G18" s="206"/>
      <c r="H18" s="206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6"/>
      <c r="G19" s="206"/>
      <c r="H19" s="206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6"/>
      <c r="G20" s="206"/>
      <c r="H20" s="206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6"/>
      <c r="G21" s="206"/>
      <c r="H21" s="206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6"/>
      <c r="G22" s="206"/>
      <c r="H22" s="206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6"/>
      <c r="G23" s="206"/>
      <c r="H23" s="206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6"/>
      <c r="G24" s="206"/>
      <c r="H24" s="206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6"/>
      <c r="G25" s="206"/>
      <c r="H25" s="206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6"/>
      <c r="G26" s="206"/>
      <c r="H26" s="206"/>
      <c r="I26" s="26"/>
    </row>
    <row r="27" spans="1:9" customFormat="1" ht="15" x14ac:dyDescent="0.2">
      <c r="A27" s="67" t="s">
        <v>273</v>
      </c>
      <c r="B27" s="26"/>
      <c r="C27" s="26"/>
      <c r="D27" s="26"/>
      <c r="E27" s="26"/>
      <c r="F27" s="206"/>
      <c r="G27" s="206"/>
      <c r="H27" s="206"/>
      <c r="I27" s="26"/>
    </row>
    <row r="28" spans="1:9" x14ac:dyDescent="0.2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x14ac:dyDescent="0.2">
      <c r="A30" s="214"/>
      <c r="B30" s="213"/>
      <c r="C30" s="213"/>
      <c r="D30" s="213"/>
      <c r="E30" s="213"/>
      <c r="F30" s="213"/>
      <c r="G30" s="213"/>
      <c r="H30" s="213"/>
      <c r="I30" s="213"/>
    </row>
    <row r="31" spans="1:9" ht="15" x14ac:dyDescent="0.3">
      <c r="A31" s="184"/>
      <c r="B31" s="186" t="s">
        <v>107</v>
      </c>
      <c r="C31" s="184"/>
      <c r="D31" s="184"/>
      <c r="E31" s="187"/>
      <c r="F31" s="184"/>
      <c r="G31" s="184"/>
      <c r="H31" s="184"/>
      <c r="I31" s="184"/>
    </row>
    <row r="32" spans="1:9" ht="15" x14ac:dyDescent="0.3">
      <c r="A32" s="184"/>
      <c r="B32" s="184"/>
      <c r="C32" s="188"/>
      <c r="D32" s="184"/>
      <c r="F32" s="188"/>
      <c r="G32" s="219"/>
    </row>
    <row r="33" spans="2:6" ht="15" x14ac:dyDescent="0.3">
      <c r="B33" s="184"/>
      <c r="C33" s="190" t="s">
        <v>263</v>
      </c>
      <c r="D33" s="184"/>
      <c r="F33" s="191" t="s">
        <v>268</v>
      </c>
    </row>
    <row r="34" spans="2:6" ht="15" x14ac:dyDescent="0.3">
      <c r="B34" s="184"/>
      <c r="C34" s="192" t="s">
        <v>139</v>
      </c>
      <c r="D34" s="184"/>
      <c r="F34" s="184" t="s">
        <v>264</v>
      </c>
    </row>
    <row r="35" spans="2:6" ht="15" x14ac:dyDescent="0.3">
      <c r="B35" s="184"/>
      <c r="C35" s="192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 x14ac:dyDescent="0.3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 x14ac:dyDescent="0.3">
      <c r="A1" s="74" t="s">
        <v>385</v>
      </c>
      <c r="B1" s="76"/>
      <c r="C1" s="76"/>
      <c r="D1" s="76"/>
      <c r="E1" s="76"/>
      <c r="F1" s="76"/>
      <c r="G1" s="76"/>
      <c r="H1" s="76"/>
      <c r="I1" s="163" t="s">
        <v>198</v>
      </c>
      <c r="J1" s="164"/>
    </row>
    <row r="2" spans="1:10" x14ac:dyDescent="0.3">
      <c r="A2" s="76" t="s">
        <v>140</v>
      </c>
      <c r="B2" s="76"/>
      <c r="C2" s="76"/>
      <c r="D2" s="76"/>
      <c r="E2" s="76"/>
      <c r="F2" s="76"/>
      <c r="G2" s="76"/>
      <c r="H2" s="76"/>
      <c r="I2" s="165" t="str">
        <f>'ფორმა N1'!L2</f>
        <v>01/01/2019-31/12/2019</v>
      </c>
      <c r="J2" s="164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 x14ac:dyDescent="0.3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9" t="str">
        <f>'ფორმა N1'!A5</f>
        <v>პოლიტიკური მოძრაობა თავისუფლება-ზვიად გამსახურდიას გზა</v>
      </c>
      <c r="B5" s="209"/>
      <c r="C5" s="209"/>
      <c r="D5" s="209"/>
      <c r="E5" s="209"/>
      <c r="F5" s="209"/>
      <c r="G5" s="209"/>
      <c r="H5" s="209"/>
      <c r="I5" s="209"/>
      <c r="J5" s="191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6" t="s">
        <v>64</v>
      </c>
      <c r="B8" s="363" t="s">
        <v>363</v>
      </c>
      <c r="C8" s="364" t="s">
        <v>405</v>
      </c>
      <c r="D8" s="364" t="s">
        <v>406</v>
      </c>
      <c r="E8" s="364" t="s">
        <v>364</v>
      </c>
      <c r="F8" s="364" t="s">
        <v>377</v>
      </c>
      <c r="G8" s="364" t="s">
        <v>378</v>
      </c>
      <c r="H8" s="364" t="s">
        <v>410</v>
      </c>
      <c r="I8" s="167" t="s">
        <v>379</v>
      </c>
      <c r="J8" s="105"/>
    </row>
    <row r="9" spans="1:10" x14ac:dyDescent="0.3">
      <c r="A9" s="169">
        <v>1</v>
      </c>
      <c r="B9" s="197"/>
      <c r="C9" s="174"/>
      <c r="D9" s="174"/>
      <c r="E9" s="173"/>
      <c r="F9" s="173"/>
      <c r="G9" s="173"/>
      <c r="H9" s="173"/>
      <c r="I9" s="173"/>
      <c r="J9" s="105"/>
    </row>
    <row r="10" spans="1:10" x14ac:dyDescent="0.3">
      <c r="A10" s="169">
        <v>2</v>
      </c>
      <c r="B10" s="197"/>
      <c r="C10" s="174"/>
      <c r="D10" s="174"/>
      <c r="E10" s="173"/>
      <c r="F10" s="173"/>
      <c r="G10" s="173"/>
      <c r="H10" s="173"/>
      <c r="I10" s="173"/>
      <c r="J10" s="105"/>
    </row>
    <row r="11" spans="1:10" x14ac:dyDescent="0.3">
      <c r="A11" s="169">
        <v>3</v>
      </c>
      <c r="B11" s="197"/>
      <c r="C11" s="174"/>
      <c r="D11" s="174"/>
      <c r="E11" s="173"/>
      <c r="F11" s="173"/>
      <c r="G11" s="173"/>
      <c r="H11" s="173"/>
      <c r="I11" s="173"/>
      <c r="J11" s="105"/>
    </row>
    <row r="12" spans="1:10" x14ac:dyDescent="0.3">
      <c r="A12" s="169">
        <v>4</v>
      </c>
      <c r="B12" s="197"/>
      <c r="C12" s="174"/>
      <c r="D12" s="174"/>
      <c r="E12" s="173"/>
      <c r="F12" s="173"/>
      <c r="G12" s="173"/>
      <c r="H12" s="173"/>
      <c r="I12" s="173"/>
      <c r="J12" s="105"/>
    </row>
    <row r="13" spans="1:10" x14ac:dyDescent="0.3">
      <c r="A13" s="169">
        <v>5</v>
      </c>
      <c r="B13" s="197"/>
      <c r="C13" s="174"/>
      <c r="D13" s="174"/>
      <c r="E13" s="173"/>
      <c r="F13" s="173"/>
      <c r="G13" s="173"/>
      <c r="H13" s="173"/>
      <c r="I13" s="173"/>
      <c r="J13" s="105"/>
    </row>
    <row r="14" spans="1:10" x14ac:dyDescent="0.3">
      <c r="A14" s="169">
        <v>6</v>
      </c>
      <c r="B14" s="197"/>
      <c r="C14" s="174"/>
      <c r="D14" s="174"/>
      <c r="E14" s="173"/>
      <c r="F14" s="173"/>
      <c r="G14" s="173"/>
      <c r="H14" s="173"/>
      <c r="I14" s="173"/>
      <c r="J14" s="105"/>
    </row>
    <row r="15" spans="1:10" x14ac:dyDescent="0.3">
      <c r="A15" s="169">
        <v>7</v>
      </c>
      <c r="B15" s="197"/>
      <c r="C15" s="174"/>
      <c r="D15" s="174"/>
      <c r="E15" s="173"/>
      <c r="F15" s="173"/>
      <c r="G15" s="173"/>
      <c r="H15" s="173"/>
      <c r="I15" s="173"/>
      <c r="J15" s="105"/>
    </row>
    <row r="16" spans="1:10" x14ac:dyDescent="0.3">
      <c r="A16" s="169">
        <v>8</v>
      </c>
      <c r="B16" s="197"/>
      <c r="C16" s="174"/>
      <c r="D16" s="174"/>
      <c r="E16" s="173"/>
      <c r="F16" s="173"/>
      <c r="G16" s="173"/>
      <c r="H16" s="173"/>
      <c r="I16" s="173"/>
      <c r="J16" s="105"/>
    </row>
    <row r="17" spans="1:10" x14ac:dyDescent="0.3">
      <c r="A17" s="169">
        <v>9</v>
      </c>
      <c r="B17" s="197"/>
      <c r="C17" s="174"/>
      <c r="D17" s="174"/>
      <c r="E17" s="173"/>
      <c r="F17" s="173"/>
      <c r="G17" s="173"/>
      <c r="H17" s="173"/>
      <c r="I17" s="173"/>
      <c r="J17" s="105"/>
    </row>
    <row r="18" spans="1:10" x14ac:dyDescent="0.3">
      <c r="A18" s="169">
        <v>10</v>
      </c>
      <c r="B18" s="197"/>
      <c r="C18" s="174"/>
      <c r="D18" s="174"/>
      <c r="E18" s="173"/>
      <c r="F18" s="173"/>
      <c r="G18" s="173"/>
      <c r="H18" s="173"/>
      <c r="I18" s="173"/>
      <c r="J18" s="105"/>
    </row>
    <row r="19" spans="1:10" x14ac:dyDescent="0.3">
      <c r="A19" s="169">
        <v>11</v>
      </c>
      <c r="B19" s="197"/>
      <c r="C19" s="174"/>
      <c r="D19" s="174"/>
      <c r="E19" s="173"/>
      <c r="F19" s="173"/>
      <c r="G19" s="173"/>
      <c r="H19" s="173"/>
      <c r="I19" s="173"/>
      <c r="J19" s="105"/>
    </row>
    <row r="20" spans="1:10" x14ac:dyDescent="0.3">
      <c r="A20" s="169">
        <v>12</v>
      </c>
      <c r="B20" s="197"/>
      <c r="C20" s="174"/>
      <c r="D20" s="174"/>
      <c r="E20" s="173"/>
      <c r="F20" s="173"/>
      <c r="G20" s="173"/>
      <c r="H20" s="173"/>
      <c r="I20" s="173"/>
      <c r="J20" s="105"/>
    </row>
    <row r="21" spans="1:10" x14ac:dyDescent="0.3">
      <c r="A21" s="169">
        <v>13</v>
      </c>
      <c r="B21" s="197"/>
      <c r="C21" s="174"/>
      <c r="D21" s="174"/>
      <c r="E21" s="173"/>
      <c r="F21" s="173"/>
      <c r="G21" s="173"/>
      <c r="H21" s="173"/>
      <c r="I21" s="173"/>
      <c r="J21" s="105"/>
    </row>
    <row r="22" spans="1:10" x14ac:dyDescent="0.3">
      <c r="A22" s="169">
        <v>14</v>
      </c>
      <c r="B22" s="197"/>
      <c r="C22" s="174"/>
      <c r="D22" s="174"/>
      <c r="E22" s="173"/>
      <c r="F22" s="173"/>
      <c r="G22" s="173"/>
      <c r="H22" s="173"/>
      <c r="I22" s="173"/>
      <c r="J22" s="105"/>
    </row>
    <row r="23" spans="1:10" x14ac:dyDescent="0.3">
      <c r="A23" s="169">
        <v>15</v>
      </c>
      <c r="B23" s="197"/>
      <c r="C23" s="174"/>
      <c r="D23" s="174"/>
      <c r="E23" s="173"/>
      <c r="F23" s="173"/>
      <c r="G23" s="173"/>
      <c r="H23" s="173"/>
      <c r="I23" s="173"/>
      <c r="J23" s="105"/>
    </row>
    <row r="24" spans="1:10" x14ac:dyDescent="0.3">
      <c r="A24" s="169">
        <v>16</v>
      </c>
      <c r="B24" s="197"/>
      <c r="C24" s="174"/>
      <c r="D24" s="174"/>
      <c r="E24" s="173"/>
      <c r="F24" s="173"/>
      <c r="G24" s="173"/>
      <c r="H24" s="173"/>
      <c r="I24" s="173"/>
      <c r="J24" s="105"/>
    </row>
    <row r="25" spans="1:10" x14ac:dyDescent="0.3">
      <c r="A25" s="169">
        <v>17</v>
      </c>
      <c r="B25" s="197"/>
      <c r="C25" s="174"/>
      <c r="D25" s="174"/>
      <c r="E25" s="173"/>
      <c r="F25" s="173"/>
      <c r="G25" s="173"/>
      <c r="H25" s="173"/>
      <c r="I25" s="173"/>
      <c r="J25" s="105"/>
    </row>
    <row r="26" spans="1:10" x14ac:dyDescent="0.3">
      <c r="A26" s="169">
        <v>18</v>
      </c>
      <c r="B26" s="197"/>
      <c r="C26" s="174"/>
      <c r="D26" s="174"/>
      <c r="E26" s="173"/>
      <c r="F26" s="173"/>
      <c r="G26" s="173"/>
      <c r="H26" s="173"/>
      <c r="I26" s="173"/>
      <c r="J26" s="105"/>
    </row>
    <row r="27" spans="1:10" x14ac:dyDescent="0.3">
      <c r="A27" s="169">
        <v>19</v>
      </c>
      <c r="B27" s="197"/>
      <c r="C27" s="174"/>
      <c r="D27" s="174"/>
      <c r="E27" s="173"/>
      <c r="F27" s="173"/>
      <c r="G27" s="173"/>
      <c r="H27" s="173"/>
      <c r="I27" s="173"/>
      <c r="J27" s="105"/>
    </row>
    <row r="28" spans="1:10" x14ac:dyDescent="0.3">
      <c r="A28" s="169">
        <v>20</v>
      </c>
      <c r="B28" s="197"/>
      <c r="C28" s="174"/>
      <c r="D28" s="174"/>
      <c r="E28" s="173"/>
      <c r="F28" s="173"/>
      <c r="G28" s="173"/>
      <c r="H28" s="173"/>
      <c r="I28" s="173"/>
      <c r="J28" s="105"/>
    </row>
    <row r="29" spans="1:10" x14ac:dyDescent="0.3">
      <c r="A29" s="169">
        <v>21</v>
      </c>
      <c r="B29" s="197"/>
      <c r="C29" s="177"/>
      <c r="D29" s="177"/>
      <c r="E29" s="176"/>
      <c r="F29" s="176"/>
      <c r="G29" s="176"/>
      <c r="H29" s="251"/>
      <c r="I29" s="173"/>
      <c r="J29" s="105"/>
    </row>
    <row r="30" spans="1:10" x14ac:dyDescent="0.3">
      <c r="A30" s="169">
        <v>22</v>
      </c>
      <c r="B30" s="197"/>
      <c r="C30" s="177"/>
      <c r="D30" s="177"/>
      <c r="E30" s="176"/>
      <c r="F30" s="176"/>
      <c r="G30" s="176"/>
      <c r="H30" s="251"/>
      <c r="I30" s="173"/>
      <c r="J30" s="105"/>
    </row>
    <row r="31" spans="1:10" x14ac:dyDescent="0.3">
      <c r="A31" s="169">
        <v>23</v>
      </c>
      <c r="B31" s="197"/>
      <c r="C31" s="177"/>
      <c r="D31" s="177"/>
      <c r="E31" s="176"/>
      <c r="F31" s="176"/>
      <c r="G31" s="176"/>
      <c r="H31" s="251"/>
      <c r="I31" s="173"/>
      <c r="J31" s="105"/>
    </row>
    <row r="32" spans="1:10" x14ac:dyDescent="0.3">
      <c r="A32" s="169">
        <v>24</v>
      </c>
      <c r="B32" s="197"/>
      <c r="C32" s="177"/>
      <c r="D32" s="177"/>
      <c r="E32" s="176"/>
      <c r="F32" s="176"/>
      <c r="G32" s="176"/>
      <c r="H32" s="251"/>
      <c r="I32" s="173"/>
      <c r="J32" s="105"/>
    </row>
    <row r="33" spans="1:12" x14ac:dyDescent="0.3">
      <c r="A33" s="169">
        <v>25</v>
      </c>
      <c r="B33" s="197"/>
      <c r="C33" s="177"/>
      <c r="D33" s="177"/>
      <c r="E33" s="176"/>
      <c r="F33" s="176"/>
      <c r="G33" s="176"/>
      <c r="H33" s="251"/>
      <c r="I33" s="173"/>
      <c r="J33" s="105"/>
    </row>
    <row r="34" spans="1:12" x14ac:dyDescent="0.3">
      <c r="A34" s="169">
        <v>26</v>
      </c>
      <c r="B34" s="197"/>
      <c r="C34" s="177"/>
      <c r="D34" s="177"/>
      <c r="E34" s="176"/>
      <c r="F34" s="176"/>
      <c r="G34" s="176"/>
      <c r="H34" s="251"/>
      <c r="I34" s="173"/>
      <c r="J34" s="105"/>
    </row>
    <row r="35" spans="1:12" x14ac:dyDescent="0.3">
      <c r="A35" s="169">
        <v>27</v>
      </c>
      <c r="B35" s="197"/>
      <c r="C35" s="177"/>
      <c r="D35" s="177"/>
      <c r="E35" s="176"/>
      <c r="F35" s="176"/>
      <c r="G35" s="176"/>
      <c r="H35" s="251"/>
      <c r="I35" s="173"/>
      <c r="J35" s="105"/>
    </row>
    <row r="36" spans="1:12" x14ac:dyDescent="0.3">
      <c r="A36" s="169">
        <v>28</v>
      </c>
      <c r="B36" s="197"/>
      <c r="C36" s="177"/>
      <c r="D36" s="177"/>
      <c r="E36" s="176"/>
      <c r="F36" s="176"/>
      <c r="G36" s="176"/>
      <c r="H36" s="251"/>
      <c r="I36" s="173"/>
      <c r="J36" s="105"/>
    </row>
    <row r="37" spans="1:12" x14ac:dyDescent="0.3">
      <c r="A37" s="169">
        <v>29</v>
      </c>
      <c r="B37" s="197"/>
      <c r="C37" s="177"/>
      <c r="D37" s="177"/>
      <c r="E37" s="176"/>
      <c r="F37" s="176"/>
      <c r="G37" s="176"/>
      <c r="H37" s="251"/>
      <c r="I37" s="173"/>
      <c r="J37" s="105"/>
    </row>
    <row r="38" spans="1:12" x14ac:dyDescent="0.3">
      <c r="A38" s="169" t="s">
        <v>273</v>
      </c>
      <c r="B38" s="197"/>
      <c r="C38" s="177"/>
      <c r="D38" s="177"/>
      <c r="E38" s="176"/>
      <c r="F38" s="176"/>
      <c r="G38" s="252"/>
      <c r="H38" s="261" t="s">
        <v>398</v>
      </c>
      <c r="I38" s="368">
        <f>SUM(I9:I37)</f>
        <v>0</v>
      </c>
      <c r="J38" s="105"/>
    </row>
    <row r="40" spans="1:12" x14ac:dyDescent="0.3">
      <c r="A40" s="184" t="s">
        <v>428</v>
      </c>
    </row>
    <row r="42" spans="1:12" x14ac:dyDescent="0.3">
      <c r="B42" s="186" t="s">
        <v>107</v>
      </c>
      <c r="F42" s="187"/>
    </row>
    <row r="43" spans="1:12" x14ac:dyDescent="0.3">
      <c r="F43" s="185"/>
      <c r="I43" s="185"/>
      <c r="J43" s="185"/>
      <c r="K43" s="185"/>
      <c r="L43" s="185"/>
    </row>
    <row r="44" spans="1:12" x14ac:dyDescent="0.3">
      <c r="C44" s="188"/>
      <c r="F44" s="188"/>
      <c r="G44" s="188"/>
      <c r="H44" s="191"/>
      <c r="I44" s="189"/>
      <c r="J44" s="185"/>
      <c r="K44" s="185"/>
      <c r="L44" s="185"/>
    </row>
    <row r="45" spans="1:12" x14ac:dyDescent="0.3">
      <c r="A45" s="185"/>
      <c r="C45" s="190" t="s">
        <v>263</v>
      </c>
      <c r="F45" s="191" t="s">
        <v>268</v>
      </c>
      <c r="G45" s="190"/>
      <c r="H45" s="190"/>
      <c r="I45" s="189"/>
      <c r="J45" s="185"/>
      <c r="K45" s="185"/>
      <c r="L45" s="185"/>
    </row>
    <row r="46" spans="1:12" x14ac:dyDescent="0.3">
      <c r="A46" s="185"/>
      <c r="C46" s="192" t="s">
        <v>139</v>
      </c>
      <c r="F46" s="184" t="s">
        <v>264</v>
      </c>
      <c r="I46" s="185"/>
      <c r="J46" s="185"/>
      <c r="K46" s="185"/>
      <c r="L46" s="185"/>
    </row>
    <row r="47" spans="1:12" s="185" customFormat="1" x14ac:dyDescent="0.3">
      <c r="B47" s="184"/>
      <c r="C47" s="192"/>
      <c r="G47" s="192"/>
      <c r="H47" s="192"/>
    </row>
    <row r="48" spans="1:12" s="185" customFormat="1" ht="12.75" x14ac:dyDescent="0.2"/>
    <row r="49" s="185" customFormat="1" ht="12.75" x14ac:dyDescent="0.2"/>
    <row r="50" s="185" customFormat="1" ht="12.75" x14ac:dyDescent="0.2"/>
    <row r="51" s="18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4" zoomScaleSheetLayoutView="100" workbookViewId="0">
      <selection activeCell="A6" sqref="A6:B6"/>
    </sheetView>
  </sheetViews>
  <sheetFormatPr defaultRowHeight="12.75" x14ac:dyDescent="0.2"/>
  <cols>
    <col min="1" max="1" width="7.28515625" style="200" customWidth="1"/>
    <col min="2" max="2" width="57.28515625" style="200" customWidth="1"/>
    <col min="3" max="3" width="24.140625" style="200" customWidth="1"/>
    <col min="4" max="16384" width="9.140625" style="200"/>
  </cols>
  <sheetData>
    <row r="1" spans="1:3" s="6" customFormat="1" ht="18.75" customHeight="1" x14ac:dyDescent="0.3">
      <c r="A1" s="535" t="s">
        <v>494</v>
      </c>
      <c r="B1" s="535"/>
      <c r="C1" s="373" t="s">
        <v>109</v>
      </c>
    </row>
    <row r="2" spans="1:3" s="6" customFormat="1" ht="15" x14ac:dyDescent="0.3">
      <c r="A2" s="535"/>
      <c r="B2" s="535"/>
      <c r="C2" s="370" t="str">
        <f>'ფორმა N1'!L2</f>
        <v>01/01/2019-31/12/2019</v>
      </c>
    </row>
    <row r="3" spans="1:3" s="6" customFormat="1" ht="15" x14ac:dyDescent="0.3">
      <c r="A3" s="407" t="s">
        <v>140</v>
      </c>
      <c r="B3" s="371"/>
      <c r="C3" s="372"/>
    </row>
    <row r="4" spans="1:3" s="6" customFormat="1" ht="15" x14ac:dyDescent="0.3">
      <c r="A4" s="114"/>
      <c r="B4" s="371"/>
      <c r="C4" s="372"/>
    </row>
    <row r="5" spans="1:3" s="21" customFormat="1" ht="15" x14ac:dyDescent="0.3">
      <c r="A5" s="536" t="s">
        <v>269</v>
      </c>
      <c r="B5" s="536"/>
      <c r="C5" s="114"/>
    </row>
    <row r="6" spans="1:3" s="21" customFormat="1" ht="15" x14ac:dyDescent="0.3">
      <c r="A6" s="537" t="str">
        <f>'ფორმა N1'!A5</f>
        <v>პოლიტიკური მოძრაობა თავისუფლება-ზვიად გამსახურდიას გზა</v>
      </c>
      <c r="B6" s="537"/>
      <c r="C6" s="114"/>
    </row>
    <row r="7" spans="1:3" x14ac:dyDescent="0.2">
      <c r="A7" s="408"/>
      <c r="B7" s="408"/>
      <c r="C7" s="408"/>
    </row>
    <row r="8" spans="1:3" x14ac:dyDescent="0.2">
      <c r="A8" s="408"/>
      <c r="B8" s="408"/>
      <c r="C8" s="408"/>
    </row>
    <row r="9" spans="1:3" ht="30" customHeight="1" x14ac:dyDescent="0.2">
      <c r="A9" s="409" t="s">
        <v>64</v>
      </c>
      <c r="B9" s="409" t="s">
        <v>11</v>
      </c>
      <c r="C9" s="410" t="s">
        <v>9</v>
      </c>
    </row>
    <row r="10" spans="1:3" ht="15" x14ac:dyDescent="0.3">
      <c r="A10" s="411">
        <v>1</v>
      </c>
      <c r="B10" s="412" t="s">
        <v>57</v>
      </c>
      <c r="C10" s="427">
        <f>'ფორმა N4'!D11+'ფორმა N5'!D9+'ფორმა N6'!D10</f>
        <v>155280</v>
      </c>
    </row>
    <row r="11" spans="1:3" ht="15" x14ac:dyDescent="0.3">
      <c r="A11" s="414">
        <v>1.1000000000000001</v>
      </c>
      <c r="B11" s="412" t="s">
        <v>495</v>
      </c>
      <c r="C11" s="428">
        <f>'ფორმა N4'!D39+'ფორმა N5'!D37</f>
        <v>0</v>
      </c>
    </row>
    <row r="12" spans="1:3" ht="15" x14ac:dyDescent="0.3">
      <c r="A12" s="415" t="s">
        <v>30</v>
      </c>
      <c r="B12" s="412" t="s">
        <v>496</v>
      </c>
      <c r="C12" s="428">
        <f>'ფორმა N4'!D40+'ფორმა N5'!D38</f>
        <v>0</v>
      </c>
    </row>
    <row r="13" spans="1:3" ht="15" x14ac:dyDescent="0.3">
      <c r="A13" s="414">
        <v>1.2</v>
      </c>
      <c r="B13" s="412" t="s">
        <v>58</v>
      </c>
      <c r="C13" s="428">
        <v>80813</v>
      </c>
    </row>
    <row r="14" spans="1:3" ht="15" x14ac:dyDescent="0.3">
      <c r="A14" s="414">
        <v>1.3</v>
      </c>
      <c r="B14" s="412" t="s">
        <v>497</v>
      </c>
      <c r="C14" s="428">
        <v>66354</v>
      </c>
    </row>
    <row r="15" spans="1:3" ht="15" x14ac:dyDescent="0.2">
      <c r="A15" s="534"/>
      <c r="B15" s="534"/>
      <c r="C15" s="534"/>
    </row>
    <row r="16" spans="1:3" ht="30" customHeight="1" x14ac:dyDescent="0.2">
      <c r="A16" s="409" t="s">
        <v>64</v>
      </c>
      <c r="B16" s="409" t="s">
        <v>244</v>
      </c>
      <c r="C16" s="410" t="s">
        <v>67</v>
      </c>
    </row>
    <row r="17" spans="1:4" ht="15" x14ac:dyDescent="0.3">
      <c r="A17" s="411">
        <v>2</v>
      </c>
      <c r="B17" s="412" t="s">
        <v>498</v>
      </c>
      <c r="C17" s="413">
        <f>'ფორმა N2'!D9+'ფორმა N2'!C26+'ფორმა N3'!D9+'ფორმა N3'!C26</f>
        <v>155280</v>
      </c>
    </row>
    <row r="18" spans="1:4" ht="15" x14ac:dyDescent="0.3">
      <c r="A18" s="416">
        <v>2.1</v>
      </c>
      <c r="B18" s="412" t="s">
        <v>499</v>
      </c>
      <c r="C18" s="412">
        <f>'ფორმა N2'!D17+'ფორმა N3'!D17</f>
        <v>127224</v>
      </c>
    </row>
    <row r="19" spans="1:4" ht="15" x14ac:dyDescent="0.3">
      <c r="A19" s="416">
        <v>2.2000000000000002</v>
      </c>
      <c r="B19" s="412" t="s">
        <v>500</v>
      </c>
      <c r="C19" s="412">
        <f>'ფორმა N2'!D18+'ფორმა N3'!D18</f>
        <v>28056</v>
      </c>
    </row>
    <row r="20" spans="1:4" ht="15" x14ac:dyDescent="0.3">
      <c r="A20" s="416">
        <v>2.2999999999999998</v>
      </c>
      <c r="B20" s="412" t="s">
        <v>501</v>
      </c>
      <c r="C20" s="417">
        <f>SUM(C21:C25)</f>
        <v>0</v>
      </c>
    </row>
    <row r="21" spans="1:4" ht="15" x14ac:dyDescent="0.3">
      <c r="A21" s="415" t="s">
        <v>502</v>
      </c>
      <c r="B21" s="418" t="s">
        <v>503</v>
      </c>
      <c r="C21" s="412">
        <f>'ფორმა N2'!D13+'ფორმა N3'!D13</f>
        <v>0</v>
      </c>
    </row>
    <row r="22" spans="1:4" ht="15" x14ac:dyDescent="0.3">
      <c r="A22" s="415" t="s">
        <v>504</v>
      </c>
      <c r="B22" s="418" t="s">
        <v>505</v>
      </c>
      <c r="C22" s="412">
        <f>'ფორმა N2'!C27+'ფორმა N3'!C27</f>
        <v>0</v>
      </c>
    </row>
    <row r="23" spans="1:4" ht="15" x14ac:dyDescent="0.3">
      <c r="A23" s="415" t="s">
        <v>506</v>
      </c>
      <c r="B23" s="418" t="s">
        <v>507</v>
      </c>
      <c r="C23" s="412">
        <f>'ფორმა N2'!D14+'ფორმა N3'!D14</f>
        <v>0</v>
      </c>
    </row>
    <row r="24" spans="1:4" ht="15" x14ac:dyDescent="0.3">
      <c r="A24" s="415" t="s">
        <v>508</v>
      </c>
      <c r="B24" s="418" t="s">
        <v>509</v>
      </c>
      <c r="C24" s="412">
        <f>'ფორმა N2'!C31+'ფორმა N3'!C31</f>
        <v>0</v>
      </c>
    </row>
    <row r="25" spans="1:4" ht="15" x14ac:dyDescent="0.3">
      <c r="A25" s="415" t="s">
        <v>510</v>
      </c>
      <c r="B25" s="418" t="s">
        <v>511</v>
      </c>
      <c r="C25" s="412">
        <f>'ფორმა N2'!D11+'ფორმა N3'!D11</f>
        <v>0</v>
      </c>
    </row>
    <row r="26" spans="1:4" ht="15" x14ac:dyDescent="0.3">
      <c r="A26" s="425"/>
      <c r="B26" s="424"/>
      <c r="C26" s="423"/>
    </row>
    <row r="27" spans="1:4" ht="15" x14ac:dyDescent="0.3">
      <c r="A27" s="425"/>
      <c r="B27" s="424"/>
      <c r="C27" s="423"/>
    </row>
    <row r="28" spans="1:4" ht="15" x14ac:dyDescent="0.3">
      <c r="A28" s="21"/>
      <c r="B28" s="21"/>
      <c r="C28" s="21"/>
      <c r="D28" s="422"/>
    </row>
    <row r="29" spans="1:4" ht="15" x14ac:dyDescent="0.3">
      <c r="A29" s="198" t="s">
        <v>107</v>
      </c>
      <c r="B29" s="21"/>
      <c r="C29" s="21"/>
      <c r="D29" s="422"/>
    </row>
    <row r="30" spans="1:4" ht="15" x14ac:dyDescent="0.3">
      <c r="A30" s="21"/>
      <c r="B30" s="21"/>
      <c r="C30" s="21"/>
      <c r="D30" s="422"/>
    </row>
    <row r="31" spans="1:4" ht="15" x14ac:dyDescent="0.3">
      <c r="A31" s="21"/>
      <c r="B31" s="21"/>
      <c r="C31" s="21"/>
      <c r="D31" s="421"/>
    </row>
    <row r="32" spans="1:4" ht="15" x14ac:dyDescent="0.3">
      <c r="B32" s="198" t="s">
        <v>266</v>
      </c>
      <c r="C32" s="21"/>
      <c r="D32" s="421"/>
    </row>
    <row r="33" spans="2:4" ht="15" x14ac:dyDescent="0.3">
      <c r="B33" s="21" t="s">
        <v>265</v>
      </c>
      <c r="C33" s="21"/>
      <c r="D33" s="421"/>
    </row>
    <row r="34" spans="2:4" x14ac:dyDescent="0.2">
      <c r="B34" s="420" t="s">
        <v>139</v>
      </c>
      <c r="D34" s="419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3">
        <v>40907</v>
      </c>
      <c r="C2" t="s">
        <v>200</v>
      </c>
      <c r="E2" t="s">
        <v>231</v>
      </c>
      <c r="G2" s="65" t="s">
        <v>236</v>
      </c>
    </row>
    <row r="3" spans="1:7" ht="15" x14ac:dyDescent="0.2">
      <c r="A3" s="63">
        <v>40908</v>
      </c>
      <c r="C3" t="s">
        <v>201</v>
      </c>
      <c r="E3" t="s">
        <v>232</v>
      </c>
      <c r="G3" s="65" t="s">
        <v>237</v>
      </c>
    </row>
    <row r="4" spans="1:7" ht="15" x14ac:dyDescent="0.2">
      <c r="A4" s="63">
        <v>40909</v>
      </c>
      <c r="C4" t="s">
        <v>202</v>
      </c>
      <c r="E4" t="s">
        <v>233</v>
      </c>
      <c r="G4" s="65" t="s">
        <v>238</v>
      </c>
    </row>
    <row r="5" spans="1:7" x14ac:dyDescent="0.2">
      <c r="A5" s="63">
        <v>40910</v>
      </c>
      <c r="C5" t="s">
        <v>203</v>
      </c>
      <c r="E5" t="s">
        <v>234</v>
      </c>
    </row>
    <row r="6" spans="1:7" x14ac:dyDescent="0.2">
      <c r="A6" s="63">
        <v>40911</v>
      </c>
      <c r="C6" t="s">
        <v>204</v>
      </c>
    </row>
    <row r="7" spans="1:7" x14ac:dyDescent="0.2">
      <c r="A7" s="63">
        <v>40912</v>
      </c>
      <c r="C7" t="s">
        <v>205</v>
      </c>
    </row>
    <row r="8" spans="1:7" x14ac:dyDescent="0.2">
      <c r="A8" s="63">
        <v>40913</v>
      </c>
      <c r="C8" t="s">
        <v>206</v>
      </c>
    </row>
    <row r="9" spans="1:7" x14ac:dyDescent="0.2">
      <c r="A9" s="63">
        <v>40914</v>
      </c>
      <c r="C9" t="s">
        <v>207</v>
      </c>
    </row>
    <row r="10" spans="1:7" x14ac:dyDescent="0.2">
      <c r="A10" s="63">
        <v>40915</v>
      </c>
      <c r="C10" t="s">
        <v>208</v>
      </c>
    </row>
    <row r="11" spans="1:7" x14ac:dyDescent="0.2">
      <c r="A11" s="63">
        <v>40916</v>
      </c>
      <c r="C11" t="s">
        <v>209</v>
      </c>
    </row>
    <row r="12" spans="1:7" x14ac:dyDescent="0.2">
      <c r="A12" s="63">
        <v>40917</v>
      </c>
      <c r="C12" t="s">
        <v>210</v>
      </c>
    </row>
    <row r="13" spans="1:7" x14ac:dyDescent="0.2">
      <c r="A13" s="63">
        <v>40918</v>
      </c>
      <c r="C13" t="s">
        <v>211</v>
      </c>
    </row>
    <row r="14" spans="1:7" x14ac:dyDescent="0.2">
      <c r="A14" s="63">
        <v>40919</v>
      </c>
      <c r="C14" t="s">
        <v>212</v>
      </c>
    </row>
    <row r="15" spans="1:7" x14ac:dyDescent="0.2">
      <c r="A15" s="63">
        <v>40920</v>
      </c>
      <c r="C15" t="s">
        <v>213</v>
      </c>
    </row>
    <row r="16" spans="1:7" x14ac:dyDescent="0.2">
      <c r="A16" s="63">
        <v>40921</v>
      </c>
      <c r="C16" t="s">
        <v>214</v>
      </c>
    </row>
    <row r="17" spans="1:3" x14ac:dyDescent="0.2">
      <c r="A17" s="63">
        <v>40922</v>
      </c>
      <c r="C17" t="s">
        <v>215</v>
      </c>
    </row>
    <row r="18" spans="1:3" x14ac:dyDescent="0.2">
      <c r="A18" s="63">
        <v>40923</v>
      </c>
      <c r="C18" t="s">
        <v>216</v>
      </c>
    </row>
    <row r="19" spans="1:3" x14ac:dyDescent="0.2">
      <c r="A19" s="63">
        <v>40924</v>
      </c>
      <c r="C19" t="s">
        <v>217</v>
      </c>
    </row>
    <row r="20" spans="1:3" x14ac:dyDescent="0.2">
      <c r="A20" s="63">
        <v>40925</v>
      </c>
      <c r="C20" t="s">
        <v>218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C16" sqref="C16"/>
    </sheetView>
  </sheetViews>
  <sheetFormatPr defaultRowHeight="15" x14ac:dyDescent="0.3"/>
  <cols>
    <col min="1" max="1" width="14.28515625" style="21" bestFit="1" customWidth="1"/>
    <col min="2" max="2" width="80" style="24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267</v>
      </c>
      <c r="B1" s="240"/>
      <c r="C1" s="512" t="s">
        <v>109</v>
      </c>
      <c r="D1" s="512"/>
      <c r="E1" s="113"/>
    </row>
    <row r="2" spans="1:12" s="6" customFormat="1" x14ac:dyDescent="0.3">
      <c r="A2" s="76" t="s">
        <v>140</v>
      </c>
      <c r="B2" s="240"/>
      <c r="C2" s="513" t="str">
        <f>'ფორმა N1'!L2</f>
        <v>01/01/2019-31/12/2019</v>
      </c>
      <c r="D2" s="514"/>
      <c r="E2" s="113"/>
    </row>
    <row r="3" spans="1:12" s="6" customFormat="1" x14ac:dyDescent="0.3">
      <c r="A3" s="76"/>
      <c r="B3" s="240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41"/>
      <c r="C4" s="76"/>
      <c r="D4" s="76"/>
      <c r="E4" s="108"/>
      <c r="L4" s="6"/>
    </row>
    <row r="5" spans="1:12" s="2" customFormat="1" x14ac:dyDescent="0.3">
      <c r="A5" s="119" t="str">
        <f>'ფორმა N1'!A5</f>
        <v>პოლიტიკური მოძრაობა თავისუფლება-ზვიად გამსახურდიას გზა</v>
      </c>
      <c r="B5" s="242"/>
      <c r="C5" s="60"/>
      <c r="D5" s="60"/>
      <c r="E5" s="108"/>
    </row>
    <row r="6" spans="1:12" s="2" customFormat="1" x14ac:dyDescent="0.3">
      <c r="A6" s="77"/>
      <c r="B6" s="241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27">
        <v>1</v>
      </c>
      <c r="B9" s="227" t="s">
        <v>65</v>
      </c>
      <c r="C9" s="85">
        <f>SUM(C10,C26)</f>
        <v>40200</v>
      </c>
      <c r="D9" s="85">
        <f>SUM(D10,D26)</f>
        <v>40200</v>
      </c>
      <c r="E9" s="113"/>
    </row>
    <row r="10" spans="1:12" s="7" customFormat="1" x14ac:dyDescent="0.3">
      <c r="A10" s="87">
        <v>1.1000000000000001</v>
      </c>
      <c r="B10" s="87" t="s">
        <v>80</v>
      </c>
      <c r="C10" s="85">
        <f>SUM(C11,C12,C16,C19,C25,C26)</f>
        <v>40200</v>
      </c>
      <c r="D10" s="85">
        <f>SUM(D11,D12,D16,D19,D24,D25)</f>
        <v>40200</v>
      </c>
      <c r="E10" s="113"/>
    </row>
    <row r="11" spans="1:12" s="9" customFormat="1" ht="18" x14ac:dyDescent="0.3">
      <c r="A11" s="88" t="s">
        <v>30</v>
      </c>
      <c r="B11" s="88" t="s">
        <v>79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13"/>
    </row>
    <row r="13" spans="1:12" s="3" customFormat="1" x14ac:dyDescent="0.3">
      <c r="A13" s="97" t="s">
        <v>81</v>
      </c>
      <c r="B13" s="97" t="s">
        <v>305</v>
      </c>
      <c r="C13" s="8"/>
      <c r="D13" s="8"/>
      <c r="E13" s="113"/>
    </row>
    <row r="14" spans="1:12" s="3" customFormat="1" x14ac:dyDescent="0.3">
      <c r="A14" s="97" t="s">
        <v>469</v>
      </c>
      <c r="B14" s="97" t="s">
        <v>468</v>
      </c>
      <c r="C14" s="8"/>
      <c r="D14" s="8"/>
      <c r="E14" s="113"/>
    </row>
    <row r="15" spans="1:12" s="3" customFormat="1" x14ac:dyDescent="0.3">
      <c r="A15" s="97" t="s">
        <v>470</v>
      </c>
      <c r="B15" s="97" t="s">
        <v>97</v>
      </c>
      <c r="C15" s="8"/>
      <c r="D15" s="8"/>
      <c r="E15" s="113"/>
    </row>
    <row r="16" spans="1:12" s="3" customFormat="1" x14ac:dyDescent="0.3">
      <c r="A16" s="88" t="s">
        <v>82</v>
      </c>
      <c r="B16" s="88" t="s">
        <v>83</v>
      </c>
      <c r="C16" s="107">
        <f>SUM(C17:C18)</f>
        <v>40200</v>
      </c>
      <c r="D16" s="107">
        <f>SUM(D17:D18)</f>
        <v>40200</v>
      </c>
      <c r="E16" s="113"/>
    </row>
    <row r="17" spans="1:5" s="3" customFormat="1" x14ac:dyDescent="0.3">
      <c r="A17" s="97" t="s">
        <v>84</v>
      </c>
      <c r="B17" s="97" t="s">
        <v>86</v>
      </c>
      <c r="C17" s="8">
        <v>40200</v>
      </c>
      <c r="D17" s="8">
        <v>40200</v>
      </c>
      <c r="E17" s="113"/>
    </row>
    <row r="18" spans="1:5" s="3" customFormat="1" ht="30" x14ac:dyDescent="0.3">
      <c r="A18" s="97" t="s">
        <v>85</v>
      </c>
      <c r="B18" s="97" t="s">
        <v>110</v>
      </c>
      <c r="C18" s="8"/>
      <c r="D18" s="8"/>
      <c r="E18" s="113"/>
    </row>
    <row r="19" spans="1:5" s="3" customFormat="1" x14ac:dyDescent="0.3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88</v>
      </c>
      <c r="B20" s="97" t="s">
        <v>89</v>
      </c>
      <c r="C20" s="8"/>
      <c r="D20" s="8"/>
      <c r="E20" s="113"/>
    </row>
    <row r="21" spans="1:5" s="3" customFormat="1" ht="30" x14ac:dyDescent="0.3">
      <c r="A21" s="97" t="s">
        <v>92</v>
      </c>
      <c r="B21" s="97" t="s">
        <v>90</v>
      </c>
      <c r="C21" s="8"/>
      <c r="D21" s="8"/>
      <c r="E21" s="113"/>
    </row>
    <row r="22" spans="1:5" s="3" customFormat="1" x14ac:dyDescent="0.3">
      <c r="A22" s="97" t="s">
        <v>93</v>
      </c>
      <c r="B22" s="97" t="s">
        <v>91</v>
      </c>
      <c r="C22" s="8"/>
      <c r="D22" s="8"/>
      <c r="E22" s="113"/>
    </row>
    <row r="23" spans="1:5" s="3" customFormat="1" x14ac:dyDescent="0.3">
      <c r="A23" s="97" t="s">
        <v>94</v>
      </c>
      <c r="B23" s="97" t="s">
        <v>412</v>
      </c>
      <c r="C23" s="8"/>
      <c r="D23" s="8"/>
      <c r="E23" s="113"/>
    </row>
    <row r="24" spans="1:5" s="3" customFormat="1" x14ac:dyDescent="0.3">
      <c r="A24" s="88" t="s">
        <v>95</v>
      </c>
      <c r="B24" s="88" t="s">
        <v>413</v>
      </c>
      <c r="C24" s="253"/>
      <c r="D24" s="8"/>
      <c r="E24" s="113"/>
    </row>
    <row r="25" spans="1:5" s="3" customFormat="1" x14ac:dyDescent="0.3">
      <c r="A25" s="88" t="s">
        <v>246</v>
      </c>
      <c r="B25" s="88" t="s">
        <v>419</v>
      </c>
      <c r="C25" s="8"/>
      <c r="D25" s="8"/>
      <c r="E25" s="113"/>
    </row>
    <row r="26" spans="1:5" x14ac:dyDescent="0.3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35" t="s">
        <v>98</v>
      </c>
      <c r="B28" s="235" t="s">
        <v>303</v>
      </c>
      <c r="C28" s="8"/>
      <c r="D28" s="8"/>
      <c r="E28" s="113"/>
    </row>
    <row r="29" spans="1:5" x14ac:dyDescent="0.3">
      <c r="A29" s="235" t="s">
        <v>99</v>
      </c>
      <c r="B29" s="235" t="s">
        <v>306</v>
      </c>
      <c r="C29" s="8"/>
      <c r="D29" s="8"/>
      <c r="E29" s="113"/>
    </row>
    <row r="30" spans="1:5" x14ac:dyDescent="0.3">
      <c r="A30" s="235" t="s">
        <v>421</v>
      </c>
      <c r="B30" s="235" t="s">
        <v>304</v>
      </c>
      <c r="C30" s="8"/>
      <c r="D30" s="8"/>
      <c r="E30" s="113"/>
    </row>
    <row r="31" spans="1:5" x14ac:dyDescent="0.3">
      <c r="A31" s="88" t="s">
        <v>33</v>
      </c>
      <c r="B31" s="88" t="s">
        <v>468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35" t="s">
        <v>12</v>
      </c>
      <c r="B32" s="235" t="s">
        <v>471</v>
      </c>
      <c r="C32" s="8"/>
      <c r="D32" s="8"/>
      <c r="E32" s="113"/>
    </row>
    <row r="33" spans="1:9" x14ac:dyDescent="0.3">
      <c r="A33" s="235" t="s">
        <v>13</v>
      </c>
      <c r="B33" s="235" t="s">
        <v>472</v>
      </c>
      <c r="C33" s="8"/>
      <c r="D33" s="8"/>
      <c r="E33" s="113"/>
    </row>
    <row r="34" spans="1:9" x14ac:dyDescent="0.3">
      <c r="A34" s="235" t="s">
        <v>276</v>
      </c>
      <c r="B34" s="235" t="s">
        <v>473</v>
      </c>
      <c r="C34" s="8"/>
      <c r="D34" s="8"/>
      <c r="E34" s="113"/>
    </row>
    <row r="35" spans="1:9" s="23" customFormat="1" x14ac:dyDescent="0.3">
      <c r="A35" s="88" t="s">
        <v>34</v>
      </c>
      <c r="B35" s="249" t="s">
        <v>418</v>
      </c>
      <c r="C35" s="8"/>
      <c r="D35" s="8"/>
    </row>
    <row r="36" spans="1:9" s="2" customFormat="1" x14ac:dyDescent="0.3">
      <c r="A36" s="1"/>
      <c r="B36" s="243"/>
      <c r="E36" s="5"/>
    </row>
    <row r="37" spans="1:9" s="2" customFormat="1" x14ac:dyDescent="0.3">
      <c r="B37" s="243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107</v>
      </c>
      <c r="B40" s="243"/>
      <c r="E40" s="5"/>
    </row>
    <row r="41" spans="1:9" s="2" customFormat="1" x14ac:dyDescent="0.3">
      <c r="B41" s="243"/>
      <c r="E41"/>
      <c r="F41"/>
      <c r="G41"/>
      <c r="H41"/>
      <c r="I41"/>
    </row>
    <row r="42" spans="1:9" s="2" customFormat="1" x14ac:dyDescent="0.3">
      <c r="B42" s="243"/>
      <c r="D42" s="12"/>
      <c r="E42"/>
      <c r="F42"/>
      <c r="G42"/>
      <c r="H42"/>
      <c r="I42"/>
    </row>
    <row r="43" spans="1:9" s="2" customFormat="1" x14ac:dyDescent="0.3">
      <c r="A43"/>
      <c r="B43" s="245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43" t="s">
        <v>265</v>
      </c>
      <c r="D44" s="12"/>
      <c r="E44"/>
      <c r="F44"/>
      <c r="G44"/>
      <c r="H44"/>
      <c r="I44"/>
    </row>
    <row r="45" spans="1:9" customFormat="1" ht="12.75" x14ac:dyDescent="0.2">
      <c r="B45" s="246" t="s">
        <v>139</v>
      </c>
    </row>
    <row r="46" spans="1:9" customFormat="1" ht="12.75" x14ac:dyDescent="0.2">
      <c r="B46" s="24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7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10" zoomScale="80" zoomScaleSheetLayoutView="80" workbookViewId="0">
      <selection activeCell="L26" sqref="L26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477</v>
      </c>
      <c r="B1" s="224"/>
      <c r="C1" s="512" t="s">
        <v>109</v>
      </c>
      <c r="D1" s="512"/>
      <c r="E1" s="91"/>
    </row>
    <row r="2" spans="1:5" s="6" customFormat="1" x14ac:dyDescent="0.3">
      <c r="A2" s="377" t="s">
        <v>479</v>
      </c>
      <c r="B2" s="224"/>
      <c r="C2" s="510" t="str">
        <f>'ფორმა N1'!L2</f>
        <v>01/01/2019-31/12/2019</v>
      </c>
      <c r="D2" s="511"/>
      <c r="E2" s="91"/>
    </row>
    <row r="3" spans="1:5" s="6" customFormat="1" x14ac:dyDescent="0.3">
      <c r="A3" s="377" t="s">
        <v>478</v>
      </c>
      <c r="B3" s="224"/>
      <c r="C3" s="225"/>
      <c r="D3" s="225"/>
      <c r="E3" s="91"/>
    </row>
    <row r="4" spans="1:5" s="6" customFormat="1" x14ac:dyDescent="0.3">
      <c r="A4" s="76" t="s">
        <v>140</v>
      </c>
      <c r="B4" s="224"/>
      <c r="C4" s="225"/>
      <c r="D4" s="225"/>
      <c r="E4" s="91"/>
    </row>
    <row r="5" spans="1:5" s="6" customFormat="1" x14ac:dyDescent="0.3">
      <c r="A5" s="76"/>
      <c r="B5" s="224"/>
      <c r="C5" s="225"/>
      <c r="D5" s="225"/>
      <c r="E5" s="91"/>
    </row>
    <row r="6" spans="1:5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26" t="str">
        <f>'ფორმა N1'!A5</f>
        <v>პოლიტიკური მოძრაობა თავისუფლება-ზვიად გამსახურდიას გზა</v>
      </c>
      <c r="B7" s="80"/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24"/>
      <c r="B9" s="224"/>
      <c r="C9" s="78"/>
      <c r="D9" s="78"/>
      <c r="E9" s="91"/>
    </row>
    <row r="10" spans="1:5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">
      <c r="A11" s="227">
        <v>1</v>
      </c>
      <c r="B11" s="227" t="s">
        <v>57</v>
      </c>
      <c r="C11" s="82">
        <f>SUM(C12,C16,C56,C59,C60,C61,C79)</f>
        <v>88176</v>
      </c>
      <c r="D11" s="82">
        <f>SUM(D12,D16,D56,D59,D60,D61,D67,D75,D76)</f>
        <v>87176</v>
      </c>
      <c r="E11" s="228"/>
    </row>
    <row r="12" spans="1:5" s="9" customFormat="1" ht="18" x14ac:dyDescent="0.2">
      <c r="A12" s="87">
        <v>1.1000000000000001</v>
      </c>
      <c r="B12" s="87" t="s">
        <v>58</v>
      </c>
      <c r="C12" s="83">
        <f>SUM(C13:C15)</f>
        <v>40613</v>
      </c>
      <c r="D12" s="83">
        <f>SUM(D13:D15)</f>
        <v>40613</v>
      </c>
      <c r="E12" s="93"/>
    </row>
    <row r="13" spans="1:5" s="10" customFormat="1" x14ac:dyDescent="0.2">
      <c r="A13" s="88" t="s">
        <v>30</v>
      </c>
      <c r="B13" s="88" t="s">
        <v>59</v>
      </c>
      <c r="C13" s="4">
        <v>40613</v>
      </c>
      <c r="D13" s="4">
        <v>40613</v>
      </c>
      <c r="E13" s="94"/>
    </row>
    <row r="14" spans="1:5" s="3" customFormat="1" x14ac:dyDescent="0.2">
      <c r="A14" s="88" t="s">
        <v>31</v>
      </c>
      <c r="B14" s="88" t="s">
        <v>0</v>
      </c>
      <c r="C14" s="4"/>
      <c r="D14" s="4"/>
      <c r="E14" s="95"/>
    </row>
    <row r="15" spans="1:5" s="3" customFormat="1" x14ac:dyDescent="0.3">
      <c r="A15" s="381" t="s">
        <v>481</v>
      </c>
      <c r="B15" s="382" t="s">
        <v>482</v>
      </c>
      <c r="C15" s="382"/>
      <c r="D15" s="382"/>
      <c r="E15" s="95"/>
    </row>
    <row r="16" spans="1:5" s="7" customFormat="1" x14ac:dyDescent="0.2">
      <c r="A16" s="87">
        <v>1.2</v>
      </c>
      <c r="B16" s="87" t="s">
        <v>60</v>
      </c>
      <c r="C16" s="84">
        <f>SUM(C17,C20,C32,C33,C34,C35,C38,C39,C46:C50,C54,C55)</f>
        <v>47563</v>
      </c>
      <c r="D16" s="84">
        <f>SUM(D17,D20,D32,D33,D34,D35,D38,D39,D46:D50,D54,D55)</f>
        <v>46563</v>
      </c>
      <c r="E16" s="228"/>
    </row>
    <row r="17" spans="1:7" s="3" customFormat="1" x14ac:dyDescent="0.2">
      <c r="A17" s="88" t="s">
        <v>32</v>
      </c>
      <c r="B17" s="88" t="s">
        <v>1</v>
      </c>
      <c r="C17" s="83">
        <f>SUM(C18:C19)</f>
        <v>38450</v>
      </c>
      <c r="D17" s="83">
        <f>SUM(D18:D19)</f>
        <v>38450</v>
      </c>
      <c r="E17" s="95"/>
    </row>
    <row r="18" spans="1:7" s="3" customFormat="1" x14ac:dyDescent="0.2">
      <c r="A18" s="97" t="s">
        <v>98</v>
      </c>
      <c r="B18" s="97" t="s">
        <v>61</v>
      </c>
      <c r="C18" s="4">
        <v>29868</v>
      </c>
      <c r="D18" s="229">
        <f>C18</f>
        <v>29868</v>
      </c>
      <c r="E18" s="95"/>
      <c r="F18" s="3">
        <v>15728</v>
      </c>
      <c r="G18" s="231">
        <f>C18+F18</f>
        <v>45596</v>
      </c>
    </row>
    <row r="19" spans="1:7" s="3" customFormat="1" x14ac:dyDescent="0.2">
      <c r="A19" s="97" t="s">
        <v>99</v>
      </c>
      <c r="B19" s="97" t="s">
        <v>62</v>
      </c>
      <c r="C19" s="4">
        <v>8582</v>
      </c>
      <c r="D19" s="229">
        <f>C19</f>
        <v>8582</v>
      </c>
      <c r="E19" s="95"/>
      <c r="F19" s="3">
        <v>12176</v>
      </c>
      <c r="G19" s="231">
        <f>C19+F19</f>
        <v>20758</v>
      </c>
    </row>
    <row r="20" spans="1:7" s="3" customFormat="1" x14ac:dyDescent="0.2">
      <c r="A20" s="88" t="s">
        <v>33</v>
      </c>
      <c r="B20" s="88" t="s">
        <v>2</v>
      </c>
      <c r="C20" s="83">
        <f>SUM(C21:C26,C31)</f>
        <v>1836</v>
      </c>
      <c r="D20" s="83">
        <f>SUM(D21:D26,D31)</f>
        <v>836</v>
      </c>
      <c r="E20" s="230"/>
      <c r="F20" s="231"/>
    </row>
    <row r="21" spans="1:7" s="234" customFormat="1" ht="30" x14ac:dyDescent="0.2">
      <c r="A21" s="97" t="s">
        <v>12</v>
      </c>
      <c r="B21" s="97" t="s">
        <v>245</v>
      </c>
      <c r="C21" s="232"/>
      <c r="D21" s="39"/>
      <c r="E21" s="233"/>
    </row>
    <row r="22" spans="1:7" s="234" customFormat="1" x14ac:dyDescent="0.2">
      <c r="A22" s="97" t="s">
        <v>13</v>
      </c>
      <c r="B22" s="97" t="s">
        <v>14</v>
      </c>
      <c r="C22" s="232"/>
      <c r="D22" s="40"/>
      <c r="E22" s="233"/>
    </row>
    <row r="23" spans="1:7" s="234" customFormat="1" ht="30" x14ac:dyDescent="0.2">
      <c r="A23" s="97" t="s">
        <v>276</v>
      </c>
      <c r="B23" s="97" t="s">
        <v>22</v>
      </c>
      <c r="C23" s="232"/>
      <c r="D23" s="41"/>
      <c r="E23" s="233"/>
    </row>
    <row r="24" spans="1:7" s="234" customFormat="1" ht="16.5" customHeight="1" x14ac:dyDescent="0.2">
      <c r="A24" s="97" t="s">
        <v>277</v>
      </c>
      <c r="B24" s="97" t="s">
        <v>15</v>
      </c>
      <c r="C24" s="232">
        <v>1836</v>
      </c>
      <c r="D24" s="41">
        <v>836</v>
      </c>
      <c r="E24" s="233"/>
    </row>
    <row r="25" spans="1:7" s="234" customFormat="1" ht="16.5" customHeight="1" x14ac:dyDescent="0.2">
      <c r="A25" s="97" t="s">
        <v>278</v>
      </c>
      <c r="B25" s="97" t="s">
        <v>16</v>
      </c>
      <c r="C25" s="232"/>
      <c r="D25" s="41"/>
      <c r="E25" s="233"/>
    </row>
    <row r="26" spans="1:7" s="234" customFormat="1" ht="16.5" customHeight="1" x14ac:dyDescent="0.2">
      <c r="A26" s="97" t="s">
        <v>279</v>
      </c>
      <c r="B26" s="97" t="s">
        <v>17</v>
      </c>
      <c r="C26" s="83">
        <f>SUM(C27:C30)</f>
        <v>0</v>
      </c>
      <c r="D26" s="83">
        <f>SUM(D27:D30)</f>
        <v>0</v>
      </c>
      <c r="E26" s="233"/>
    </row>
    <row r="27" spans="1:7" s="234" customFormat="1" ht="16.5" customHeight="1" x14ac:dyDescent="0.2">
      <c r="A27" s="235" t="s">
        <v>280</v>
      </c>
      <c r="B27" s="235" t="s">
        <v>18</v>
      </c>
      <c r="C27" s="232"/>
      <c r="D27" s="41"/>
      <c r="E27" s="233"/>
    </row>
    <row r="28" spans="1:7" s="234" customFormat="1" ht="16.5" customHeight="1" x14ac:dyDescent="0.2">
      <c r="A28" s="235" t="s">
        <v>281</v>
      </c>
      <c r="B28" s="235" t="s">
        <v>19</v>
      </c>
      <c r="C28" s="232"/>
      <c r="D28" s="41"/>
      <c r="E28" s="233"/>
    </row>
    <row r="29" spans="1:7" s="234" customFormat="1" ht="16.5" customHeight="1" x14ac:dyDescent="0.2">
      <c r="A29" s="235" t="s">
        <v>282</v>
      </c>
      <c r="B29" s="235" t="s">
        <v>20</v>
      </c>
      <c r="C29" s="232"/>
      <c r="D29" s="41"/>
      <c r="E29" s="233"/>
    </row>
    <row r="30" spans="1:7" s="234" customFormat="1" ht="16.5" customHeight="1" x14ac:dyDescent="0.2">
      <c r="A30" s="235" t="s">
        <v>283</v>
      </c>
      <c r="B30" s="235" t="s">
        <v>23</v>
      </c>
      <c r="C30" s="232"/>
      <c r="D30" s="42"/>
      <c r="E30" s="233"/>
    </row>
    <row r="31" spans="1:7" s="234" customFormat="1" ht="16.5" customHeight="1" x14ac:dyDescent="0.2">
      <c r="A31" s="97" t="s">
        <v>284</v>
      </c>
      <c r="B31" s="97" t="s">
        <v>21</v>
      </c>
      <c r="C31" s="232"/>
      <c r="D31" s="42"/>
      <c r="E31" s="233"/>
    </row>
    <row r="32" spans="1:7" s="3" customFormat="1" ht="16.5" customHeight="1" x14ac:dyDescent="0.2">
      <c r="A32" s="88" t="s">
        <v>34</v>
      </c>
      <c r="B32" s="88" t="s">
        <v>3</v>
      </c>
      <c r="C32" s="4"/>
      <c r="D32" s="229"/>
      <c r="E32" s="230"/>
    </row>
    <row r="33" spans="1:5" s="3" customFormat="1" ht="16.5" customHeight="1" x14ac:dyDescent="0.2">
      <c r="A33" s="88" t="s">
        <v>35</v>
      </c>
      <c r="B33" s="88" t="s">
        <v>4</v>
      </c>
      <c r="C33" s="4"/>
      <c r="D33" s="229"/>
      <c r="E33" s="95"/>
    </row>
    <row r="34" spans="1:5" s="3" customFormat="1" ht="16.5" customHeight="1" x14ac:dyDescent="0.2">
      <c r="A34" s="88" t="s">
        <v>36</v>
      </c>
      <c r="B34" s="88" t="s">
        <v>557</v>
      </c>
      <c r="C34" s="4">
        <v>1056</v>
      </c>
      <c r="D34" s="229">
        <v>1056</v>
      </c>
      <c r="E34" s="95"/>
    </row>
    <row r="35" spans="1:5" s="3" customFormat="1" x14ac:dyDescent="0.2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 x14ac:dyDescent="0.2">
      <c r="A36" s="97" t="s">
        <v>285</v>
      </c>
      <c r="B36" s="97" t="s">
        <v>56</v>
      </c>
      <c r="C36" s="4"/>
      <c r="D36" s="229"/>
      <c r="E36" s="95"/>
    </row>
    <row r="37" spans="1:5" s="3" customFormat="1" ht="16.5" customHeight="1" x14ac:dyDescent="0.2">
      <c r="A37" s="97" t="s">
        <v>286</v>
      </c>
      <c r="B37" s="97" t="s">
        <v>55</v>
      </c>
      <c r="C37" s="4"/>
      <c r="D37" s="229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">
        <v>221</v>
      </c>
      <c r="D38" s="229">
        <v>221</v>
      </c>
      <c r="E38" s="95"/>
    </row>
    <row r="39" spans="1:5" s="3" customFormat="1" ht="16.5" customHeight="1" x14ac:dyDescent="0.2">
      <c r="A39" s="88" t="s">
        <v>39</v>
      </c>
      <c r="B39" s="88" t="s">
        <v>386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 x14ac:dyDescent="0.2">
      <c r="A40" s="17" t="s">
        <v>341</v>
      </c>
      <c r="B40" s="17" t="s">
        <v>345</v>
      </c>
      <c r="C40" s="4"/>
      <c r="D40" s="229"/>
      <c r="E40" s="95"/>
    </row>
    <row r="41" spans="1:5" s="3" customFormat="1" ht="16.5" customHeight="1" x14ac:dyDescent="0.2">
      <c r="A41" s="17" t="s">
        <v>342</v>
      </c>
      <c r="B41" s="17" t="s">
        <v>346</v>
      </c>
      <c r="C41" s="4"/>
      <c r="D41" s="229"/>
      <c r="E41" s="95"/>
    </row>
    <row r="42" spans="1:5" s="3" customFormat="1" ht="16.5" customHeight="1" x14ac:dyDescent="0.2">
      <c r="A42" s="17" t="s">
        <v>343</v>
      </c>
      <c r="B42" s="17" t="s">
        <v>349</v>
      </c>
      <c r="C42" s="4"/>
      <c r="D42" s="229"/>
      <c r="E42" s="95"/>
    </row>
    <row r="43" spans="1:5" s="3" customFormat="1" ht="16.5" customHeight="1" x14ac:dyDescent="0.2">
      <c r="A43" s="17" t="s">
        <v>348</v>
      </c>
      <c r="B43" s="17" t="s">
        <v>350</v>
      </c>
      <c r="C43" s="4"/>
      <c r="D43" s="229"/>
      <c r="E43" s="95"/>
    </row>
    <row r="44" spans="1:5" s="3" customFormat="1" ht="16.5" customHeight="1" x14ac:dyDescent="0.2">
      <c r="A44" s="17" t="s">
        <v>351</v>
      </c>
      <c r="B44" s="17" t="s">
        <v>461</v>
      </c>
      <c r="C44" s="4"/>
      <c r="D44" s="229"/>
      <c r="E44" s="95"/>
    </row>
    <row r="45" spans="1:5" s="3" customFormat="1" ht="16.5" customHeight="1" x14ac:dyDescent="0.2">
      <c r="A45" s="17" t="s">
        <v>462</v>
      </c>
      <c r="B45" s="17" t="s">
        <v>347</v>
      </c>
      <c r="C45" s="4"/>
      <c r="D45" s="229"/>
      <c r="E45" s="95"/>
    </row>
    <row r="46" spans="1:5" s="3" customFormat="1" ht="30" x14ac:dyDescent="0.2">
      <c r="A46" s="88" t="s">
        <v>40</v>
      </c>
      <c r="B46" s="88" t="s">
        <v>28</v>
      </c>
      <c r="C46" s="4"/>
      <c r="D46" s="229"/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"/>
      <c r="D47" s="229"/>
      <c r="E47" s="95"/>
    </row>
    <row r="48" spans="1:5" s="3" customFormat="1" ht="16.5" customHeight="1" x14ac:dyDescent="0.2">
      <c r="A48" s="88" t="s">
        <v>42</v>
      </c>
      <c r="B48" s="88" t="s">
        <v>25</v>
      </c>
      <c r="C48" s="4">
        <v>1000</v>
      </c>
      <c r="D48" s="229">
        <v>1000</v>
      </c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/>
      <c r="D49" s="229"/>
      <c r="E49" s="95"/>
    </row>
    <row r="50" spans="1:6" s="3" customFormat="1" ht="16.5" customHeight="1" x14ac:dyDescent="0.2">
      <c r="A50" s="88" t="s">
        <v>44</v>
      </c>
      <c r="B50" s="88" t="s">
        <v>387</v>
      </c>
      <c r="C50" s="83">
        <f>SUM(C51:C53)</f>
        <v>5000</v>
      </c>
      <c r="D50" s="83">
        <f>SUM(D51:D53)</f>
        <v>5000</v>
      </c>
      <c r="E50" s="95"/>
    </row>
    <row r="51" spans="1:6" s="3" customFormat="1" ht="16.5" customHeight="1" x14ac:dyDescent="0.2">
      <c r="A51" s="97" t="s">
        <v>357</v>
      </c>
      <c r="B51" s="97" t="s">
        <v>360</v>
      </c>
      <c r="C51" s="478">
        <v>5000</v>
      </c>
      <c r="D51" s="479">
        <v>5000</v>
      </c>
      <c r="E51" s="95"/>
    </row>
    <row r="52" spans="1:6" s="3" customFormat="1" ht="16.5" customHeight="1" x14ac:dyDescent="0.2">
      <c r="A52" s="97" t="s">
        <v>358</v>
      </c>
      <c r="B52" s="97" t="s">
        <v>359</v>
      </c>
      <c r="C52" s="4"/>
      <c r="D52" s="229"/>
      <c r="E52" s="95"/>
    </row>
    <row r="53" spans="1:6" s="3" customFormat="1" ht="16.5" customHeight="1" x14ac:dyDescent="0.2">
      <c r="A53" s="97" t="s">
        <v>361</v>
      </c>
      <c r="B53" s="97" t="s">
        <v>362</v>
      </c>
      <c r="C53" s="4"/>
      <c r="D53" s="229"/>
      <c r="E53" s="95"/>
    </row>
    <row r="54" spans="1:6" s="3" customFormat="1" x14ac:dyDescent="0.2">
      <c r="A54" s="88" t="s">
        <v>45</v>
      </c>
      <c r="B54" s="88" t="s">
        <v>29</v>
      </c>
      <c r="C54" s="4"/>
      <c r="D54" s="229"/>
      <c r="E54" s="95"/>
    </row>
    <row r="55" spans="1:6" s="3" customFormat="1" ht="16.5" customHeight="1" x14ac:dyDescent="0.2">
      <c r="A55" s="88" t="s">
        <v>46</v>
      </c>
      <c r="B55" s="88" t="s">
        <v>6</v>
      </c>
      <c r="C55" s="4"/>
      <c r="D55" s="229"/>
      <c r="E55" s="230"/>
      <c r="F55" s="231"/>
    </row>
    <row r="56" spans="1:6" s="3" customFormat="1" ht="30" x14ac:dyDescent="0.2">
      <c r="A56" s="87">
        <v>1.3</v>
      </c>
      <c r="B56" s="87" t="s">
        <v>392</v>
      </c>
      <c r="C56" s="84">
        <f>SUM(C57:C58)</f>
        <v>0</v>
      </c>
      <c r="D56" s="84">
        <f>SUM(D57:D58)</f>
        <v>0</v>
      </c>
      <c r="E56" s="230"/>
      <c r="F56" s="231"/>
    </row>
    <row r="57" spans="1:6" s="3" customFormat="1" ht="30" x14ac:dyDescent="0.2">
      <c r="A57" s="88" t="s">
        <v>50</v>
      </c>
      <c r="B57" s="88" t="s">
        <v>48</v>
      </c>
      <c r="C57" s="4"/>
      <c r="D57" s="229"/>
      <c r="E57" s="230"/>
      <c r="F57" s="231"/>
    </row>
    <row r="58" spans="1:6" s="3" customFormat="1" ht="16.5" customHeight="1" x14ac:dyDescent="0.2">
      <c r="A58" s="88" t="s">
        <v>51</v>
      </c>
      <c r="B58" s="88" t="s">
        <v>47</v>
      </c>
      <c r="C58" s="4"/>
      <c r="D58" s="229"/>
      <c r="E58" s="230"/>
      <c r="F58" s="231"/>
    </row>
    <row r="59" spans="1:6" s="3" customFormat="1" x14ac:dyDescent="0.2">
      <c r="A59" s="87">
        <v>1.4</v>
      </c>
      <c r="B59" s="87" t="s">
        <v>394</v>
      </c>
      <c r="C59" s="4"/>
      <c r="D59" s="229"/>
      <c r="E59" s="230"/>
      <c r="F59" s="231"/>
    </row>
    <row r="60" spans="1:6" s="234" customFormat="1" x14ac:dyDescent="0.2">
      <c r="A60" s="87">
        <v>1.5</v>
      </c>
      <c r="B60" s="87" t="s">
        <v>7</v>
      </c>
      <c r="C60" s="232"/>
      <c r="D60" s="41"/>
      <c r="E60" s="233"/>
    </row>
    <row r="61" spans="1:6" s="234" customFormat="1" x14ac:dyDescent="0.3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33"/>
    </row>
    <row r="62" spans="1:6" s="234" customFormat="1" x14ac:dyDescent="0.2">
      <c r="A62" s="88" t="s">
        <v>292</v>
      </c>
      <c r="B62" s="47" t="s">
        <v>52</v>
      </c>
      <c r="C62" s="232"/>
      <c r="D62" s="41"/>
      <c r="E62" s="233"/>
    </row>
    <row r="63" spans="1:6" s="234" customFormat="1" ht="30" x14ac:dyDescent="0.2">
      <c r="A63" s="88" t="s">
        <v>293</v>
      </c>
      <c r="B63" s="47" t="s">
        <v>54</v>
      </c>
      <c r="C63" s="232"/>
      <c r="D63" s="41"/>
      <c r="E63" s="233"/>
    </row>
    <row r="64" spans="1:6" s="234" customFormat="1" x14ac:dyDescent="0.2">
      <c r="A64" s="88" t="s">
        <v>294</v>
      </c>
      <c r="B64" s="47" t="s">
        <v>53</v>
      </c>
      <c r="C64" s="41"/>
      <c r="D64" s="41"/>
      <c r="E64" s="233"/>
    </row>
    <row r="65" spans="1:5" s="234" customFormat="1" x14ac:dyDescent="0.2">
      <c r="A65" s="88" t="s">
        <v>295</v>
      </c>
      <c r="B65" s="47" t="s">
        <v>27</v>
      </c>
      <c r="C65" s="232"/>
      <c r="D65" s="41"/>
      <c r="E65" s="233"/>
    </row>
    <row r="66" spans="1:5" s="234" customFormat="1" x14ac:dyDescent="0.2">
      <c r="A66" s="88" t="s">
        <v>323</v>
      </c>
      <c r="B66" s="47" t="s">
        <v>324</v>
      </c>
      <c r="C66" s="232"/>
      <c r="D66" s="41"/>
      <c r="E66" s="233"/>
    </row>
    <row r="67" spans="1:5" x14ac:dyDescent="0.3">
      <c r="A67" s="227">
        <v>2</v>
      </c>
      <c r="B67" s="227" t="s">
        <v>388</v>
      </c>
      <c r="C67" s="236"/>
      <c r="D67" s="85">
        <f>SUM(D68:D74)</f>
        <v>0</v>
      </c>
      <c r="E67" s="96"/>
    </row>
    <row r="68" spans="1:5" x14ac:dyDescent="0.3">
      <c r="A68" s="98">
        <v>2.1</v>
      </c>
      <c r="B68" s="237" t="s">
        <v>100</v>
      </c>
      <c r="C68" s="238"/>
      <c r="D68" s="22"/>
      <c r="E68" s="96"/>
    </row>
    <row r="69" spans="1:5" x14ac:dyDescent="0.3">
      <c r="A69" s="98">
        <v>2.2000000000000002</v>
      </c>
      <c r="B69" s="237" t="s">
        <v>389</v>
      </c>
      <c r="C69" s="238"/>
      <c r="D69" s="22"/>
      <c r="E69" s="96"/>
    </row>
    <row r="70" spans="1:5" x14ac:dyDescent="0.3">
      <c r="A70" s="98">
        <v>2.2999999999999998</v>
      </c>
      <c r="B70" s="237" t="s">
        <v>104</v>
      </c>
      <c r="C70" s="238"/>
      <c r="D70" s="22"/>
      <c r="E70" s="96"/>
    </row>
    <row r="71" spans="1:5" x14ac:dyDescent="0.3">
      <c r="A71" s="98">
        <v>2.4</v>
      </c>
      <c r="B71" s="237" t="s">
        <v>103</v>
      </c>
      <c r="C71" s="238"/>
      <c r="D71" s="22"/>
      <c r="E71" s="96"/>
    </row>
    <row r="72" spans="1:5" x14ac:dyDescent="0.3">
      <c r="A72" s="98">
        <v>2.5</v>
      </c>
      <c r="B72" s="237" t="s">
        <v>390</v>
      </c>
      <c r="C72" s="238"/>
      <c r="D72" s="22"/>
      <c r="E72" s="96"/>
    </row>
    <row r="73" spans="1:5" x14ac:dyDescent="0.3">
      <c r="A73" s="98">
        <v>2.6</v>
      </c>
      <c r="B73" s="237" t="s">
        <v>101</v>
      </c>
      <c r="C73" s="238"/>
      <c r="D73" s="22"/>
      <c r="E73" s="96"/>
    </row>
    <row r="74" spans="1:5" x14ac:dyDescent="0.3">
      <c r="A74" s="98">
        <v>2.7</v>
      </c>
      <c r="B74" s="237" t="s">
        <v>102</v>
      </c>
      <c r="C74" s="239"/>
      <c r="D74" s="22"/>
      <c r="E74" s="96"/>
    </row>
    <row r="75" spans="1:5" x14ac:dyDescent="0.3">
      <c r="A75" s="227">
        <v>3</v>
      </c>
      <c r="B75" s="227" t="s">
        <v>417</v>
      </c>
      <c r="C75" s="85"/>
      <c r="D75" s="22"/>
      <c r="E75" s="96"/>
    </row>
    <row r="76" spans="1:5" x14ac:dyDescent="0.3">
      <c r="A76" s="227">
        <v>4</v>
      </c>
      <c r="B76" s="227" t="s">
        <v>247</v>
      </c>
      <c r="C76" s="85"/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248</v>
      </c>
      <c r="C77" s="238"/>
      <c r="D77" s="8"/>
      <c r="E77" s="96"/>
    </row>
    <row r="78" spans="1:5" x14ac:dyDescent="0.3">
      <c r="A78" s="98">
        <v>4.2</v>
      </c>
      <c r="B78" s="98" t="s">
        <v>249</v>
      </c>
      <c r="C78" s="239"/>
      <c r="D78" s="8"/>
      <c r="E78" s="96"/>
    </row>
    <row r="79" spans="1:5" x14ac:dyDescent="0.3">
      <c r="A79" s="227">
        <v>5</v>
      </c>
      <c r="B79" s="227" t="s">
        <v>274</v>
      </c>
      <c r="C79" s="255"/>
      <c r="D79" s="239"/>
      <c r="E79" s="96"/>
    </row>
    <row r="80" spans="1:5" x14ac:dyDescent="0.3">
      <c r="B80" s="45"/>
    </row>
    <row r="81" spans="1:9" x14ac:dyDescent="0.3">
      <c r="A81" s="515" t="s">
        <v>463</v>
      </c>
      <c r="B81" s="515"/>
      <c r="C81" s="515"/>
      <c r="D81" s="515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rowBreaks count="1" manualBreakCount="1">
    <brk id="55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313</v>
      </c>
      <c r="B1" s="77"/>
      <c r="C1" s="512" t="s">
        <v>109</v>
      </c>
      <c r="D1" s="512"/>
      <c r="E1" s="91"/>
    </row>
    <row r="2" spans="1:5" s="6" customFormat="1" x14ac:dyDescent="0.3">
      <c r="A2" s="74" t="s">
        <v>314</v>
      </c>
      <c r="B2" s="77"/>
      <c r="C2" s="510" t="str">
        <f>'ფორმა N1'!L2</f>
        <v>01/01/2019-31/12/2019</v>
      </c>
      <c r="D2" s="510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6" t="str">
        <f>'ფორმა N1'!A5</f>
        <v>პოლიტიკური მოძრაობა თავისუფლება-ზვიად გამსახურდიას გზა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315</v>
      </c>
      <c r="B10" s="98"/>
      <c r="C10" s="4"/>
      <c r="D10" s="4"/>
      <c r="E10" s="93"/>
    </row>
    <row r="11" spans="1:5" s="10" customFormat="1" x14ac:dyDescent="0.2">
      <c r="A11" s="98" t="s">
        <v>316</v>
      </c>
      <c r="B11" s="98"/>
      <c r="C11" s="4"/>
      <c r="D11" s="4"/>
      <c r="E11" s="94"/>
    </row>
    <row r="12" spans="1:5" s="10" customFormat="1" x14ac:dyDescent="0.2">
      <c r="A12" s="87" t="s">
        <v>273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5" s="10" customFormat="1" ht="17.25" customHeight="1" x14ac:dyDescent="0.2">
      <c r="A17" s="98" t="s">
        <v>317</v>
      </c>
      <c r="B17" s="87"/>
      <c r="C17" s="4"/>
      <c r="D17" s="4"/>
      <c r="E17" s="94"/>
    </row>
    <row r="18" spans="1:5" s="10" customFormat="1" ht="18" customHeight="1" x14ac:dyDescent="0.2">
      <c r="A18" s="98" t="s">
        <v>318</v>
      </c>
      <c r="B18" s="87"/>
      <c r="C18" s="4"/>
      <c r="D18" s="4"/>
      <c r="E18" s="94"/>
    </row>
    <row r="19" spans="1:5" s="10" customFormat="1" x14ac:dyDescent="0.2">
      <c r="A19" s="87" t="s">
        <v>273</v>
      </c>
      <c r="B19" s="87"/>
      <c r="C19" s="4"/>
      <c r="D19" s="4"/>
      <c r="E19" s="94"/>
    </row>
    <row r="20" spans="1:5" s="10" customFormat="1" x14ac:dyDescent="0.2">
      <c r="A20" s="87" t="s">
        <v>273</v>
      </c>
      <c r="B20" s="87"/>
      <c r="C20" s="4"/>
      <c r="D20" s="4"/>
      <c r="E20" s="94"/>
    </row>
    <row r="21" spans="1:5" s="10" customFormat="1" x14ac:dyDescent="0.2">
      <c r="A21" s="87" t="s">
        <v>273</v>
      </c>
      <c r="B21" s="87"/>
      <c r="C21" s="4"/>
      <c r="D21" s="4"/>
      <c r="E21" s="94"/>
    </row>
    <row r="22" spans="1:5" s="10" customFormat="1" x14ac:dyDescent="0.2">
      <c r="A22" s="87" t="s">
        <v>273</v>
      </c>
      <c r="B22" s="87"/>
      <c r="C22" s="4"/>
      <c r="D22" s="4"/>
      <c r="E22" s="94"/>
    </row>
    <row r="23" spans="1:5" s="10" customFormat="1" x14ac:dyDescent="0.2">
      <c r="A23" s="87" t="s">
        <v>273</v>
      </c>
      <c r="B23" s="87"/>
      <c r="C23" s="4"/>
      <c r="D23" s="4"/>
      <c r="E23" s="94"/>
    </row>
    <row r="24" spans="1:5" x14ac:dyDescent="0.3">
      <c r="A24" s="99"/>
      <c r="B24" s="99" t="s">
        <v>322</v>
      </c>
      <c r="C24" s="86">
        <f>SUM(C10:C23)</f>
        <v>0</v>
      </c>
      <c r="D24" s="86">
        <f>SUM(D10:D23)</f>
        <v>0</v>
      </c>
      <c r="E24" s="96"/>
    </row>
    <row r="25" spans="1:5" x14ac:dyDescent="0.3">
      <c r="A25" s="45"/>
      <c r="B25" s="45"/>
    </row>
    <row r="26" spans="1:5" x14ac:dyDescent="0.3">
      <c r="A26" s="248" t="s">
        <v>407</v>
      </c>
      <c r="E26" s="5"/>
    </row>
    <row r="27" spans="1:5" x14ac:dyDescent="0.3">
      <c r="A27" s="2" t="s">
        <v>408</v>
      </c>
    </row>
    <row r="28" spans="1:5" x14ac:dyDescent="0.3">
      <c r="A28" s="201" t="s">
        <v>409</v>
      </c>
    </row>
    <row r="29" spans="1:5" x14ac:dyDescent="0.3">
      <c r="A29" s="201"/>
    </row>
    <row r="30" spans="1:5" x14ac:dyDescent="0.3">
      <c r="A30" s="201" t="s">
        <v>337</v>
      </c>
    </row>
    <row r="31" spans="1:5" s="23" customFormat="1" ht="12.75" x14ac:dyDescent="0.2"/>
    <row r="32" spans="1:5" x14ac:dyDescent="0.3">
      <c r="A32" s="69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9"/>
      <c r="B35" s="69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zoomScale="80" zoomScaleSheetLayoutView="80" workbookViewId="0">
      <selection activeCell="B24" sqref="B24:I24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22.5703125" style="185" customWidth="1"/>
    <col min="5" max="5" width="21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8.140625" style="185" customWidth="1"/>
    <col min="10" max="10" width="0" style="185" hidden="1" customWidth="1"/>
    <col min="11" max="11" width="12.42578125" style="185" customWidth="1"/>
    <col min="12" max="12" width="13.140625" style="185" customWidth="1"/>
    <col min="13" max="16384" width="9.140625" style="185"/>
  </cols>
  <sheetData>
    <row r="1" spans="1:12" ht="15" x14ac:dyDescent="0.3">
      <c r="A1" s="74" t="s">
        <v>391</v>
      </c>
      <c r="B1" s="74"/>
      <c r="C1" s="77"/>
      <c r="D1" s="77"/>
      <c r="E1" s="77"/>
      <c r="F1" s="77"/>
      <c r="G1" s="215"/>
      <c r="H1" s="215"/>
      <c r="I1" s="512" t="s">
        <v>109</v>
      </c>
      <c r="J1" s="512"/>
    </row>
    <row r="2" spans="1:12" ht="15" x14ac:dyDescent="0.3">
      <c r="A2" s="76" t="s">
        <v>140</v>
      </c>
      <c r="B2" s="74"/>
      <c r="C2" s="77"/>
      <c r="D2" s="77"/>
      <c r="E2" s="77"/>
      <c r="F2" s="77"/>
      <c r="G2" s="215"/>
      <c r="H2" s="215"/>
      <c r="I2" s="510" t="str">
        <f>'ფორმა N1'!L2</f>
        <v>01/01/2019-31/12/2019</v>
      </c>
      <c r="J2" s="510"/>
    </row>
    <row r="3" spans="1:12" ht="15" x14ac:dyDescent="0.3">
      <c r="A3" s="76"/>
      <c r="B3" s="76"/>
      <c r="C3" s="74"/>
      <c r="D3" s="74"/>
      <c r="E3" s="74"/>
      <c r="F3" s="74"/>
      <c r="G3" s="162"/>
      <c r="H3" s="162"/>
      <c r="I3" s="215"/>
    </row>
    <row r="4" spans="1:12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2" ht="15" x14ac:dyDescent="0.3">
      <c r="A5" s="426" t="str">
        <f>'ფორმა N1'!A5</f>
        <v>პოლიტიკური მოძრაობა თავისუფლება-ზვიად გამსახურდიას გზა</v>
      </c>
      <c r="B5" s="80"/>
      <c r="C5" s="80"/>
      <c r="D5" s="80"/>
      <c r="E5" s="80"/>
      <c r="F5" s="80"/>
      <c r="G5" s="81"/>
      <c r="H5" s="81"/>
      <c r="I5" s="81"/>
    </row>
    <row r="6" spans="1:12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2" ht="15" x14ac:dyDescent="0.2">
      <c r="A7" s="161"/>
      <c r="B7" s="161"/>
      <c r="C7" s="161"/>
      <c r="D7" s="208"/>
      <c r="E7" s="161"/>
      <c r="F7" s="161"/>
      <c r="G7" s="78"/>
      <c r="H7" s="78"/>
      <c r="I7" s="78"/>
    </row>
    <row r="8" spans="1:12" ht="45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2" ht="16.5" x14ac:dyDescent="0.2">
      <c r="A9" s="441">
        <v>1</v>
      </c>
      <c r="B9" s="441" t="s">
        <v>513</v>
      </c>
      <c r="C9" s="441" t="s">
        <v>514</v>
      </c>
      <c r="D9" s="464">
        <v>35001024581</v>
      </c>
      <c r="E9" s="441" t="s">
        <v>688</v>
      </c>
      <c r="F9" s="441" t="s">
        <v>334</v>
      </c>
      <c r="G9" s="471">
        <f>[2]Sheet1!G9/0.8</f>
        <v>8625</v>
      </c>
      <c r="H9" s="471">
        <v>8625</v>
      </c>
      <c r="I9" s="4">
        <f>H9/5</f>
        <v>1725</v>
      </c>
      <c r="J9" s="218" t="s">
        <v>0</v>
      </c>
      <c r="L9" s="499"/>
    </row>
    <row r="10" spans="1:12" ht="15" x14ac:dyDescent="0.2">
      <c r="A10" s="441">
        <v>2</v>
      </c>
      <c r="B10" s="441" t="s">
        <v>526</v>
      </c>
      <c r="C10" s="441" t="s">
        <v>527</v>
      </c>
      <c r="D10" s="465">
        <v>29001006794</v>
      </c>
      <c r="E10" s="441" t="s">
        <v>689</v>
      </c>
      <c r="F10" s="441" t="s">
        <v>334</v>
      </c>
      <c r="G10" s="471">
        <f>[2]Sheet1!G10/0.8</f>
        <v>762.5</v>
      </c>
      <c r="H10" s="472">
        <v>762.5</v>
      </c>
      <c r="I10" s="4">
        <f t="shared" ref="I10:I21" si="0">H10/5</f>
        <v>152.5</v>
      </c>
      <c r="L10" s="499"/>
    </row>
    <row r="11" spans="1:12" ht="15" x14ac:dyDescent="0.2">
      <c r="A11" s="441">
        <v>3</v>
      </c>
      <c r="B11" s="441" t="s">
        <v>678</v>
      </c>
      <c r="C11" s="441" t="s">
        <v>517</v>
      </c>
      <c r="D11" s="462">
        <v>1025009387</v>
      </c>
      <c r="E11" s="441" t="s">
        <v>690</v>
      </c>
      <c r="F11" s="441" t="s">
        <v>334</v>
      </c>
      <c r="G11" s="471">
        <f>[2]Sheet1!G11/0.8</f>
        <v>6437.5</v>
      </c>
      <c r="H11" s="472">
        <v>6437.5</v>
      </c>
      <c r="I11" s="4">
        <f t="shared" si="0"/>
        <v>1287.5</v>
      </c>
      <c r="L11" s="499"/>
    </row>
    <row r="12" spans="1:12" ht="15" x14ac:dyDescent="0.2">
      <c r="A12" s="441">
        <v>4</v>
      </c>
      <c r="B12" s="441" t="s">
        <v>562</v>
      </c>
      <c r="C12" s="441" t="s">
        <v>519</v>
      </c>
      <c r="D12" s="462">
        <v>39001005624</v>
      </c>
      <c r="E12" s="441" t="s">
        <v>690</v>
      </c>
      <c r="F12" s="441" t="s">
        <v>334</v>
      </c>
      <c r="G12" s="471">
        <f>[2]Sheet1!G12/0.8</f>
        <v>1250</v>
      </c>
      <c r="H12" s="471">
        <v>1250</v>
      </c>
      <c r="I12" s="4">
        <f t="shared" si="0"/>
        <v>250</v>
      </c>
      <c r="L12" s="499"/>
    </row>
    <row r="13" spans="1:12" ht="15" x14ac:dyDescent="0.2">
      <c r="A13" s="441">
        <v>5</v>
      </c>
      <c r="B13" s="441" t="s">
        <v>679</v>
      </c>
      <c r="C13" s="441" t="s">
        <v>680</v>
      </c>
      <c r="D13" s="462">
        <v>39001010108</v>
      </c>
      <c r="E13" s="441" t="s">
        <v>690</v>
      </c>
      <c r="F13" s="441" t="s">
        <v>334</v>
      </c>
      <c r="G13" s="471">
        <f>[2]Sheet1!G13/0.8</f>
        <v>1250</v>
      </c>
      <c r="H13" s="471">
        <v>1250</v>
      </c>
      <c r="I13" s="4">
        <f t="shared" si="0"/>
        <v>250</v>
      </c>
      <c r="L13" s="499"/>
    </row>
    <row r="14" spans="1:12" ht="15" x14ac:dyDescent="0.2">
      <c r="A14" s="441">
        <v>6</v>
      </c>
      <c r="B14" s="441" t="s">
        <v>681</v>
      </c>
      <c r="C14" s="441" t="s">
        <v>523</v>
      </c>
      <c r="D14" s="462">
        <v>1017018618</v>
      </c>
      <c r="E14" s="441" t="s">
        <v>690</v>
      </c>
      <c r="F14" s="441" t="s">
        <v>334</v>
      </c>
      <c r="G14" s="471">
        <f>[2]Sheet1!G14/0.8</f>
        <v>1625</v>
      </c>
      <c r="H14" s="471">
        <v>1625</v>
      </c>
      <c r="I14" s="4">
        <f t="shared" si="0"/>
        <v>325</v>
      </c>
      <c r="L14" s="499"/>
    </row>
    <row r="15" spans="1:12" ht="15" x14ac:dyDescent="0.2">
      <c r="A15" s="441">
        <v>7</v>
      </c>
      <c r="B15" s="441" t="s">
        <v>682</v>
      </c>
      <c r="C15" s="441" t="s">
        <v>683</v>
      </c>
      <c r="D15" s="465">
        <v>1004001378</v>
      </c>
      <c r="E15" s="441" t="s">
        <v>690</v>
      </c>
      <c r="F15" s="441" t="s">
        <v>334</v>
      </c>
      <c r="G15" s="471">
        <f>[2]Sheet1!G15/0.8</f>
        <v>1300</v>
      </c>
      <c r="H15" s="471">
        <v>1300</v>
      </c>
      <c r="I15" s="4">
        <f t="shared" si="0"/>
        <v>260</v>
      </c>
      <c r="L15" s="499"/>
    </row>
    <row r="16" spans="1:12" ht="15" x14ac:dyDescent="0.2">
      <c r="A16" s="441">
        <v>8</v>
      </c>
      <c r="B16" s="461" t="s">
        <v>684</v>
      </c>
      <c r="C16" s="466" t="s">
        <v>546</v>
      </c>
      <c r="D16" s="441">
        <v>29001001285</v>
      </c>
      <c r="E16" s="441" t="s">
        <v>690</v>
      </c>
      <c r="F16" s="441" t="s">
        <v>334</v>
      </c>
      <c r="G16" s="471">
        <f>[2]Sheet1!G16/0.8</f>
        <v>6125</v>
      </c>
      <c r="H16" s="471">
        <v>6125</v>
      </c>
      <c r="I16" s="4">
        <f t="shared" si="0"/>
        <v>1225</v>
      </c>
      <c r="L16" s="499"/>
    </row>
    <row r="17" spans="1:12" ht="15" x14ac:dyDescent="0.2">
      <c r="A17" s="441">
        <v>9</v>
      </c>
      <c r="B17" s="461" t="s">
        <v>685</v>
      </c>
      <c r="C17" s="461" t="s">
        <v>667</v>
      </c>
      <c r="D17" s="441">
        <v>1005018880</v>
      </c>
      <c r="E17" s="441" t="s">
        <v>690</v>
      </c>
      <c r="F17" s="441" t="s">
        <v>334</v>
      </c>
      <c r="G17" s="471">
        <f>[2]Sheet1!G17/0.8</f>
        <v>6062.5</v>
      </c>
      <c r="H17" s="471">
        <v>6063</v>
      </c>
      <c r="I17" s="4">
        <f t="shared" si="0"/>
        <v>1212.5999999999999</v>
      </c>
      <c r="L17" s="499"/>
    </row>
    <row r="18" spans="1:12" ht="15" x14ac:dyDescent="0.2">
      <c r="A18" s="441">
        <v>10</v>
      </c>
      <c r="B18" s="461" t="s">
        <v>686</v>
      </c>
      <c r="C18" s="467" t="s">
        <v>541</v>
      </c>
      <c r="D18" s="463">
        <v>1017018258</v>
      </c>
      <c r="E18" s="441" t="s">
        <v>690</v>
      </c>
      <c r="F18" s="441" t="s">
        <v>334</v>
      </c>
      <c r="G18" s="471">
        <f>[2]Sheet1!G18/0.8</f>
        <v>375</v>
      </c>
      <c r="H18" s="471">
        <v>375</v>
      </c>
      <c r="I18" s="4">
        <f t="shared" si="0"/>
        <v>75</v>
      </c>
      <c r="L18" s="499"/>
    </row>
    <row r="19" spans="1:12" ht="15" x14ac:dyDescent="0.2">
      <c r="A19" s="441">
        <v>11</v>
      </c>
      <c r="B19" s="466" t="s">
        <v>687</v>
      </c>
      <c r="C19" s="467" t="s">
        <v>531</v>
      </c>
      <c r="D19" s="468">
        <v>1008018247</v>
      </c>
      <c r="E19" s="441" t="s">
        <v>690</v>
      </c>
      <c r="F19" s="441" t="s">
        <v>334</v>
      </c>
      <c r="G19" s="471">
        <f>[2]Sheet1!G19/0.8</f>
        <v>175</v>
      </c>
      <c r="H19" s="471">
        <v>175</v>
      </c>
      <c r="I19" s="4">
        <f t="shared" si="0"/>
        <v>35</v>
      </c>
      <c r="L19" s="499"/>
    </row>
    <row r="20" spans="1:12" ht="15" x14ac:dyDescent="0.2">
      <c r="A20" s="441">
        <v>12</v>
      </c>
      <c r="B20" s="441" t="s">
        <v>623</v>
      </c>
      <c r="C20" s="441" t="s">
        <v>634</v>
      </c>
      <c r="D20" s="441">
        <v>16001000464</v>
      </c>
      <c r="E20" s="441" t="s">
        <v>690</v>
      </c>
      <c r="F20" s="441" t="s">
        <v>334</v>
      </c>
      <c r="G20" s="471">
        <f>[2]Sheet1!G20/0.8</f>
        <v>2625</v>
      </c>
      <c r="H20" s="471">
        <v>2625</v>
      </c>
      <c r="I20" s="4">
        <f t="shared" si="0"/>
        <v>525</v>
      </c>
      <c r="L20" s="499"/>
    </row>
    <row r="21" spans="1:12" ht="15" x14ac:dyDescent="0.2">
      <c r="A21" s="441">
        <v>13</v>
      </c>
      <c r="B21" s="441" t="s">
        <v>528</v>
      </c>
      <c r="C21" s="441" t="s">
        <v>529</v>
      </c>
      <c r="D21" s="441">
        <v>65020000004</v>
      </c>
      <c r="E21" s="441" t="s">
        <v>691</v>
      </c>
      <c r="F21" s="441" t="s">
        <v>334</v>
      </c>
      <c r="G21" s="471">
        <f>[2]Sheet1!G21/0.8</f>
        <v>4000</v>
      </c>
      <c r="H21" s="471">
        <v>4000</v>
      </c>
      <c r="I21" s="4">
        <f t="shared" si="0"/>
        <v>800</v>
      </c>
      <c r="L21" s="499"/>
    </row>
    <row r="22" spans="1:12" ht="15" x14ac:dyDescent="0.2">
      <c r="A22" s="441"/>
      <c r="B22" s="441"/>
      <c r="C22" s="441"/>
      <c r="D22" s="441"/>
      <c r="E22" s="441"/>
      <c r="F22" s="441"/>
      <c r="G22" s="471">
        <f>SUM(G9:G21)</f>
        <v>40612.5</v>
      </c>
      <c r="H22" s="471">
        <f>SUM(H9:H21)</f>
        <v>40613</v>
      </c>
      <c r="I22" s="4">
        <f>SUM(I9:I21)</f>
        <v>8122.6</v>
      </c>
    </row>
    <row r="23" spans="1:12" ht="15" x14ac:dyDescent="0.2">
      <c r="A23" s="441"/>
      <c r="B23" s="497"/>
      <c r="C23" s="498"/>
      <c r="D23" s="441"/>
      <c r="E23" s="441"/>
      <c r="F23" s="441"/>
      <c r="G23" s="471"/>
      <c r="H23" s="471"/>
      <c r="I23" s="4"/>
    </row>
    <row r="24" spans="1:12" ht="15" x14ac:dyDescent="0.2">
      <c r="A24" s="441"/>
      <c r="B24" s="516" t="s">
        <v>696</v>
      </c>
      <c r="C24" s="517"/>
      <c r="D24" s="441"/>
      <c r="E24" s="441"/>
      <c r="F24" s="441" t="s">
        <v>334</v>
      </c>
      <c r="G24" s="471">
        <v>40200</v>
      </c>
      <c r="H24" s="471">
        <f>G24</f>
        <v>40200</v>
      </c>
      <c r="I24" s="4">
        <v>8040</v>
      </c>
    </row>
    <row r="25" spans="1:12" ht="15" x14ac:dyDescent="0.2">
      <c r="A25" s="441"/>
      <c r="B25" s="441"/>
      <c r="C25" s="441"/>
      <c r="D25" s="441"/>
      <c r="E25" s="441"/>
      <c r="F25" s="441"/>
      <c r="G25" s="471"/>
      <c r="H25" s="471"/>
      <c r="I25" s="4"/>
    </row>
    <row r="26" spans="1:12" ht="15" x14ac:dyDescent="0.3">
      <c r="A26" s="460"/>
      <c r="B26" s="469"/>
      <c r="C26" s="469"/>
      <c r="D26" s="469"/>
      <c r="E26" s="469"/>
      <c r="F26" s="441" t="s">
        <v>422</v>
      </c>
      <c r="G26" s="470">
        <f>SUM(G22:G25)</f>
        <v>80812.5</v>
      </c>
      <c r="H26" s="470">
        <f>SUM(H22:H25)</f>
        <v>80813</v>
      </c>
      <c r="I26" s="4">
        <f>SUM(I22:I25)</f>
        <v>16162.6</v>
      </c>
    </row>
    <row r="27" spans="1:12" ht="15" x14ac:dyDescent="0.3">
      <c r="A27" s="216"/>
      <c r="B27" s="216"/>
      <c r="C27" s="216"/>
      <c r="D27" s="216"/>
      <c r="E27" s="216"/>
      <c r="F27" s="216"/>
      <c r="G27" s="216"/>
      <c r="H27" s="35"/>
      <c r="I27" s="184"/>
    </row>
    <row r="28" spans="1:12" ht="15" x14ac:dyDescent="0.3">
      <c r="A28" s="217" t="s">
        <v>411</v>
      </c>
      <c r="B28" s="217"/>
      <c r="C28" s="216"/>
      <c r="D28" s="216"/>
      <c r="E28" s="216"/>
      <c r="F28" s="216"/>
      <c r="G28" s="216"/>
      <c r="H28" s="184"/>
      <c r="I28" s="184"/>
    </row>
    <row r="29" spans="1:12" ht="15" x14ac:dyDescent="0.3">
      <c r="A29" s="217"/>
      <c r="B29" s="217"/>
      <c r="C29" s="216"/>
      <c r="D29" s="216"/>
      <c r="E29" s="216"/>
      <c r="F29" s="216"/>
      <c r="G29" s="216"/>
      <c r="H29" s="184"/>
      <c r="I29" s="184"/>
    </row>
    <row r="30" spans="1:12" x14ac:dyDescent="0.2">
      <c r="A30" s="213"/>
      <c r="B30" s="213"/>
      <c r="C30" s="213"/>
      <c r="D30" s="213"/>
      <c r="E30" s="213"/>
      <c r="F30" s="213"/>
      <c r="G30" s="213"/>
      <c r="H30" s="213"/>
      <c r="I30" s="213"/>
    </row>
    <row r="31" spans="1:12" ht="15" x14ac:dyDescent="0.3">
      <c r="A31" s="190" t="s">
        <v>107</v>
      </c>
      <c r="B31" s="190"/>
      <c r="C31" s="184"/>
      <c r="D31" s="184"/>
      <c r="E31" s="184"/>
      <c r="F31" s="184"/>
      <c r="G31" s="184"/>
      <c r="H31" s="184"/>
      <c r="I31" s="184"/>
    </row>
    <row r="32" spans="1:12" ht="15" x14ac:dyDescent="0.3">
      <c r="A32" s="184"/>
      <c r="B32" s="184"/>
      <c r="C32" s="184"/>
      <c r="D32" s="184"/>
      <c r="E32" s="184"/>
      <c r="F32" s="184"/>
      <c r="G32" s="184"/>
      <c r="H32" s="184"/>
      <c r="I32" s="184"/>
    </row>
    <row r="33" spans="1:9" ht="15" x14ac:dyDescent="0.3">
      <c r="A33" s="184"/>
      <c r="B33" s="184"/>
      <c r="C33" s="184"/>
      <c r="D33" s="184"/>
      <c r="E33" s="188"/>
      <c r="F33" s="188"/>
      <c r="G33" s="188"/>
      <c r="H33" s="184"/>
      <c r="I33" s="184"/>
    </row>
    <row r="34" spans="1:9" ht="15" x14ac:dyDescent="0.3">
      <c r="A34" s="190"/>
      <c r="B34" s="190"/>
      <c r="C34" s="190" t="s">
        <v>375</v>
      </c>
      <c r="D34" s="190"/>
      <c r="E34" s="190"/>
      <c r="F34" s="190"/>
      <c r="G34" s="190"/>
      <c r="H34" s="184"/>
      <c r="I34" s="184"/>
    </row>
    <row r="35" spans="1:9" ht="15" x14ac:dyDescent="0.3">
      <c r="A35" s="184"/>
      <c r="B35" s="184"/>
      <c r="C35" s="184" t="s">
        <v>374</v>
      </c>
      <c r="D35" s="184"/>
      <c r="E35" s="184"/>
      <c r="F35" s="184"/>
      <c r="G35" s="184"/>
      <c r="H35" s="184"/>
      <c r="I35" s="184"/>
    </row>
    <row r="36" spans="1:9" x14ac:dyDescent="0.2">
      <c r="A36" s="192"/>
      <c r="B36" s="192"/>
      <c r="C36" s="192" t="s">
        <v>139</v>
      </c>
      <c r="D36" s="192"/>
      <c r="E36" s="192"/>
      <c r="F36" s="192"/>
      <c r="G36" s="192"/>
    </row>
  </sheetData>
  <mergeCells count="3">
    <mergeCell ref="I1:J1"/>
    <mergeCell ref="I2:J2"/>
    <mergeCell ref="B24:C24"/>
  </mergeCells>
  <printOptions gridLines="1"/>
  <pageMargins left="0.25" right="0.25" top="0.75" bottom="0.75" header="0.3" footer="0.3"/>
  <pageSetup scale="70" fitToHeight="0" orientation="landscape" r:id="rId1"/>
  <ignoredErrors>
    <ignoredError sqref="G9:G21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view="pageBreakPreview" topLeftCell="A73" zoomScale="110" zoomScaleSheetLayoutView="110" workbookViewId="0">
      <selection activeCell="K80" sqref="K80:K93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23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352</v>
      </c>
      <c r="B1" s="77"/>
      <c r="C1" s="77"/>
      <c r="D1" s="77"/>
      <c r="E1" s="77"/>
      <c r="F1" s="77"/>
      <c r="G1" s="512" t="s">
        <v>109</v>
      </c>
      <c r="H1" s="512"/>
      <c r="I1" s="357"/>
    </row>
    <row r="2" spans="1:9" ht="15" x14ac:dyDescent="0.3">
      <c r="A2" s="76" t="s">
        <v>140</v>
      </c>
      <c r="B2" s="77"/>
      <c r="C2" s="77"/>
      <c r="D2" s="77"/>
      <c r="E2" s="77"/>
      <c r="F2" s="77"/>
      <c r="G2" s="510" t="str">
        <f>'ფორმა N1'!L2</f>
        <v>01/01/2019-31/12/2019</v>
      </c>
      <c r="H2" s="510"/>
      <c r="I2" s="76"/>
    </row>
    <row r="3" spans="1:9" ht="15" x14ac:dyDescent="0.3">
      <c r="A3" s="76"/>
      <c r="B3" s="76"/>
      <c r="C3" s="76"/>
      <c r="D3" s="76"/>
      <c r="E3" s="76"/>
      <c r="F3" s="76"/>
      <c r="G3" s="162"/>
      <c r="H3" s="162"/>
      <c r="I3" s="357"/>
    </row>
    <row r="4" spans="1:9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26" t="str">
        <f>'ფორმა N1'!A5</f>
        <v>პოლიტიკური მოძრაობა თავისუფლება-ზვიად გამსახურდიას გზა</v>
      </c>
      <c r="B5" s="80"/>
      <c r="C5" s="80"/>
      <c r="D5" s="80"/>
      <c r="E5" s="80"/>
      <c r="F5" s="80"/>
      <c r="G5" s="81"/>
      <c r="H5" s="81"/>
      <c r="I5" s="357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3">
      <c r="A7" s="161"/>
      <c r="B7" s="161"/>
      <c r="C7" s="250"/>
      <c r="D7" s="161"/>
      <c r="E7" s="161"/>
      <c r="F7" s="161"/>
      <c r="G7" s="78"/>
      <c r="H7" s="78"/>
      <c r="I7" s="76"/>
    </row>
    <row r="8" spans="1:9" ht="45" x14ac:dyDescent="0.2">
      <c r="A8" s="445" t="s">
        <v>64</v>
      </c>
      <c r="B8" s="446" t="s">
        <v>326</v>
      </c>
      <c r="C8" s="447" t="s">
        <v>327</v>
      </c>
      <c r="D8" s="447" t="s">
        <v>227</v>
      </c>
      <c r="E8" s="447" t="s">
        <v>330</v>
      </c>
      <c r="F8" s="447" t="s">
        <v>329</v>
      </c>
      <c r="G8" s="447" t="s">
        <v>371</v>
      </c>
      <c r="H8" s="446" t="s">
        <v>10</v>
      </c>
      <c r="I8" s="446" t="s">
        <v>9</v>
      </c>
    </row>
    <row r="9" spans="1:9" ht="15" x14ac:dyDescent="0.2">
      <c r="A9" s="448">
        <v>1</v>
      </c>
      <c r="B9" s="439" t="s">
        <v>558</v>
      </c>
      <c r="C9" s="439" t="s">
        <v>514</v>
      </c>
      <c r="D9" s="439">
        <v>35001024581</v>
      </c>
      <c r="E9" s="441"/>
      <c r="F9" s="439" t="s">
        <v>583</v>
      </c>
      <c r="G9" s="439">
        <v>105</v>
      </c>
      <c r="H9" s="439">
        <v>4972</v>
      </c>
      <c r="I9" s="439">
        <v>4972</v>
      </c>
    </row>
    <row r="10" spans="1:9" ht="15" x14ac:dyDescent="0.2">
      <c r="A10" s="448">
        <v>2</v>
      </c>
      <c r="B10" s="439" t="s">
        <v>530</v>
      </c>
      <c r="C10" s="439" t="s">
        <v>531</v>
      </c>
      <c r="D10" s="439">
        <v>1008018247</v>
      </c>
      <c r="E10" s="441"/>
      <c r="F10" s="439" t="s">
        <v>584</v>
      </c>
      <c r="G10" s="439">
        <v>80</v>
      </c>
      <c r="H10" s="439">
        <v>1210</v>
      </c>
      <c r="I10" s="439">
        <v>1210</v>
      </c>
    </row>
    <row r="11" spans="1:9" ht="15" x14ac:dyDescent="0.2">
      <c r="A11" s="448">
        <v>3</v>
      </c>
      <c r="B11" s="439" t="s">
        <v>515</v>
      </c>
      <c r="C11" s="439" t="s">
        <v>559</v>
      </c>
      <c r="D11" s="439">
        <v>65002012147</v>
      </c>
      <c r="E11" s="441"/>
      <c r="F11" s="439" t="s">
        <v>585</v>
      </c>
      <c r="G11" s="439">
        <v>63</v>
      </c>
      <c r="H11" s="439">
        <v>945</v>
      </c>
      <c r="I11" s="439">
        <v>945</v>
      </c>
    </row>
    <row r="12" spans="1:9" ht="15" x14ac:dyDescent="0.2">
      <c r="A12" s="448">
        <v>4</v>
      </c>
      <c r="B12" s="439" t="s">
        <v>516</v>
      </c>
      <c r="C12" s="439" t="s">
        <v>517</v>
      </c>
      <c r="D12" s="439">
        <v>1025009387</v>
      </c>
      <c r="E12" s="441"/>
      <c r="F12" s="439" t="s">
        <v>586</v>
      </c>
      <c r="G12" s="439">
        <v>113</v>
      </c>
      <c r="H12" s="439">
        <v>1705</v>
      </c>
      <c r="I12" s="439">
        <v>1705</v>
      </c>
    </row>
    <row r="13" spans="1:9" ht="15" x14ac:dyDescent="0.2">
      <c r="A13" s="448">
        <v>5</v>
      </c>
      <c r="B13" s="439" t="s">
        <v>526</v>
      </c>
      <c r="C13" s="439" t="s">
        <v>527</v>
      </c>
      <c r="D13" s="439">
        <v>29001006794</v>
      </c>
      <c r="E13" s="441"/>
      <c r="F13" s="439" t="s">
        <v>587</v>
      </c>
      <c r="G13" s="439">
        <v>41</v>
      </c>
      <c r="H13" s="439">
        <v>615</v>
      </c>
      <c r="I13" s="439">
        <v>615</v>
      </c>
    </row>
    <row r="14" spans="1:9" ht="15" x14ac:dyDescent="0.2">
      <c r="A14" s="448">
        <v>6</v>
      </c>
      <c r="B14" s="439" t="s">
        <v>560</v>
      </c>
      <c r="C14" s="439" t="s">
        <v>517</v>
      </c>
      <c r="D14" s="439">
        <v>61004064624</v>
      </c>
      <c r="E14" s="441"/>
      <c r="F14" s="439" t="s">
        <v>588</v>
      </c>
      <c r="G14" s="439">
        <v>95</v>
      </c>
      <c r="H14" s="439">
        <v>4265</v>
      </c>
      <c r="I14" s="439">
        <v>4265</v>
      </c>
    </row>
    <row r="15" spans="1:9" ht="15" x14ac:dyDescent="0.2">
      <c r="A15" s="448">
        <v>7</v>
      </c>
      <c r="B15" s="439" t="s">
        <v>544</v>
      </c>
      <c r="C15" s="439" t="s">
        <v>533</v>
      </c>
      <c r="D15" s="439">
        <v>61004043128</v>
      </c>
      <c r="E15" s="441"/>
      <c r="F15" s="439" t="s">
        <v>589</v>
      </c>
      <c r="G15" s="439">
        <v>79</v>
      </c>
      <c r="H15" s="439">
        <v>1185</v>
      </c>
      <c r="I15" s="439">
        <v>1185</v>
      </c>
    </row>
    <row r="16" spans="1:9" ht="15" x14ac:dyDescent="0.2">
      <c r="A16" s="448">
        <v>8</v>
      </c>
      <c r="B16" s="439" t="s">
        <v>518</v>
      </c>
      <c r="C16" s="439" t="s">
        <v>519</v>
      </c>
      <c r="D16" s="439">
        <v>39001005624</v>
      </c>
      <c r="E16" s="441"/>
      <c r="F16" s="439" t="s">
        <v>590</v>
      </c>
      <c r="G16" s="439">
        <v>108</v>
      </c>
      <c r="H16" s="439">
        <v>1630</v>
      </c>
      <c r="I16" s="439">
        <v>1630</v>
      </c>
    </row>
    <row r="17" spans="1:9" ht="15" x14ac:dyDescent="0.2">
      <c r="A17" s="448">
        <v>9</v>
      </c>
      <c r="B17" s="439" t="s">
        <v>520</v>
      </c>
      <c r="C17" s="439" t="s">
        <v>521</v>
      </c>
      <c r="D17" s="439">
        <v>39001010108</v>
      </c>
      <c r="E17" s="441"/>
      <c r="F17" s="439" t="s">
        <v>590</v>
      </c>
      <c r="G17" s="439">
        <v>101</v>
      </c>
      <c r="H17" s="439">
        <v>1522</v>
      </c>
      <c r="I17" s="439">
        <v>1522</v>
      </c>
    </row>
    <row r="18" spans="1:9" ht="15" x14ac:dyDescent="0.2">
      <c r="A18" s="448">
        <v>10</v>
      </c>
      <c r="B18" s="439" t="s">
        <v>522</v>
      </c>
      <c r="C18" s="439" t="s">
        <v>523</v>
      </c>
      <c r="D18" s="439">
        <v>1017018618</v>
      </c>
      <c r="E18" s="441"/>
      <c r="F18" s="439" t="s">
        <v>591</v>
      </c>
      <c r="G18" s="439">
        <v>110</v>
      </c>
      <c r="H18" s="439">
        <v>1660</v>
      </c>
      <c r="I18" s="439">
        <v>1660</v>
      </c>
    </row>
    <row r="19" spans="1:9" ht="15" x14ac:dyDescent="0.2">
      <c r="A19" s="448">
        <v>11</v>
      </c>
      <c r="B19" s="439" t="s">
        <v>524</v>
      </c>
      <c r="C19" s="439" t="s">
        <v>525</v>
      </c>
      <c r="D19" s="439">
        <v>1009004652</v>
      </c>
      <c r="E19" s="441"/>
      <c r="F19" s="439" t="s">
        <v>592</v>
      </c>
      <c r="G19" s="439">
        <v>61</v>
      </c>
      <c r="H19" s="439">
        <v>915</v>
      </c>
      <c r="I19" s="439">
        <v>915</v>
      </c>
    </row>
    <row r="20" spans="1:9" ht="15" x14ac:dyDescent="0.2">
      <c r="A20" s="448">
        <v>12</v>
      </c>
      <c r="B20" s="439" t="s">
        <v>561</v>
      </c>
      <c r="C20" s="439" t="s">
        <v>529</v>
      </c>
      <c r="D20" s="439">
        <v>65020000004</v>
      </c>
      <c r="E20" s="441"/>
      <c r="F20" s="439" t="s">
        <v>588</v>
      </c>
      <c r="G20" s="439">
        <v>120</v>
      </c>
      <c r="H20" s="439">
        <v>7865</v>
      </c>
      <c r="I20" s="439">
        <v>7865</v>
      </c>
    </row>
    <row r="21" spans="1:9" ht="15" x14ac:dyDescent="0.2">
      <c r="A21" s="448">
        <v>13</v>
      </c>
      <c r="B21" s="439" t="s">
        <v>532</v>
      </c>
      <c r="C21" s="439" t="s">
        <v>533</v>
      </c>
      <c r="D21" s="439">
        <v>61004023679</v>
      </c>
      <c r="E21" s="441"/>
      <c r="F21" s="439" t="s">
        <v>593</v>
      </c>
      <c r="G21" s="439">
        <v>93</v>
      </c>
      <c r="H21" s="439">
        <v>1395</v>
      </c>
      <c r="I21" s="439">
        <v>1395</v>
      </c>
    </row>
    <row r="22" spans="1:9" ht="15" x14ac:dyDescent="0.2">
      <c r="A22" s="448">
        <v>14</v>
      </c>
      <c r="B22" s="439" t="s">
        <v>562</v>
      </c>
      <c r="C22" s="439" t="s">
        <v>534</v>
      </c>
      <c r="D22" s="439">
        <v>35001039607</v>
      </c>
      <c r="E22" s="441"/>
      <c r="F22" s="439" t="s">
        <v>594</v>
      </c>
      <c r="G22" s="439">
        <v>47</v>
      </c>
      <c r="H22" s="439">
        <v>705</v>
      </c>
      <c r="I22" s="439">
        <v>705</v>
      </c>
    </row>
    <row r="23" spans="1:9" ht="15" x14ac:dyDescent="0.2">
      <c r="A23" s="448">
        <v>15</v>
      </c>
      <c r="B23" s="439" t="s">
        <v>563</v>
      </c>
      <c r="C23" s="439" t="s">
        <v>529</v>
      </c>
      <c r="D23" s="439">
        <v>35001011236</v>
      </c>
      <c r="E23" s="441"/>
      <c r="F23" s="439" t="s">
        <v>594</v>
      </c>
      <c r="G23" s="439">
        <v>68</v>
      </c>
      <c r="H23" s="439">
        <v>1020</v>
      </c>
      <c r="I23" s="439">
        <v>1020</v>
      </c>
    </row>
    <row r="24" spans="1:9" ht="15" x14ac:dyDescent="0.2">
      <c r="A24" s="448">
        <v>16</v>
      </c>
      <c r="B24" s="439" t="s">
        <v>535</v>
      </c>
      <c r="C24" s="439" t="s">
        <v>536</v>
      </c>
      <c r="D24" s="439">
        <v>35001095092</v>
      </c>
      <c r="E24" s="441"/>
      <c r="F24" s="439" t="s">
        <v>595</v>
      </c>
      <c r="G24" s="439">
        <v>84</v>
      </c>
      <c r="H24" s="439">
        <v>1260</v>
      </c>
      <c r="I24" s="439">
        <v>1260</v>
      </c>
    </row>
    <row r="25" spans="1:9" ht="15" x14ac:dyDescent="0.2">
      <c r="A25" s="448">
        <v>17</v>
      </c>
      <c r="B25" s="439" t="s">
        <v>537</v>
      </c>
      <c r="C25" s="439" t="s">
        <v>538</v>
      </c>
      <c r="D25" s="439">
        <v>35001056136</v>
      </c>
      <c r="E25" s="441"/>
      <c r="F25" s="439" t="s">
        <v>595</v>
      </c>
      <c r="G25" s="439">
        <v>91</v>
      </c>
      <c r="H25" s="439">
        <v>1365</v>
      </c>
      <c r="I25" s="439">
        <v>1365</v>
      </c>
    </row>
    <row r="26" spans="1:9" ht="15" x14ac:dyDescent="0.2">
      <c r="A26" s="448">
        <v>18</v>
      </c>
      <c r="B26" s="439" t="s">
        <v>564</v>
      </c>
      <c r="C26" s="439" t="s">
        <v>514</v>
      </c>
      <c r="D26" s="439">
        <v>3500108730</v>
      </c>
      <c r="E26" s="441"/>
      <c r="F26" s="439" t="s">
        <v>596</v>
      </c>
      <c r="G26" s="439">
        <v>69</v>
      </c>
      <c r="H26" s="439">
        <v>1035</v>
      </c>
      <c r="I26" s="439">
        <v>1035</v>
      </c>
    </row>
    <row r="27" spans="1:9" ht="15" x14ac:dyDescent="0.2">
      <c r="A27" s="448">
        <v>19</v>
      </c>
      <c r="B27" s="439" t="s">
        <v>539</v>
      </c>
      <c r="C27" s="439" t="s">
        <v>540</v>
      </c>
      <c r="D27" s="439">
        <v>1025000789</v>
      </c>
      <c r="E27" s="441"/>
      <c r="F27" s="439" t="s">
        <v>597</v>
      </c>
      <c r="G27" s="439">
        <v>105</v>
      </c>
      <c r="H27" s="439">
        <v>6100</v>
      </c>
      <c r="I27" s="439">
        <v>6100</v>
      </c>
    </row>
    <row r="28" spans="1:9" ht="15" x14ac:dyDescent="0.2">
      <c r="A28" s="448">
        <v>20</v>
      </c>
      <c r="B28" s="439" t="s">
        <v>542</v>
      </c>
      <c r="C28" s="439" t="s">
        <v>543</v>
      </c>
      <c r="D28" s="439">
        <v>62006007681</v>
      </c>
      <c r="E28" s="441"/>
      <c r="F28" s="439" t="s">
        <v>552</v>
      </c>
      <c r="G28" s="439">
        <v>55</v>
      </c>
      <c r="H28" s="439">
        <v>825</v>
      </c>
      <c r="I28" s="439">
        <v>825</v>
      </c>
    </row>
    <row r="29" spans="1:9" ht="15" x14ac:dyDescent="0.2">
      <c r="A29" s="448">
        <v>21</v>
      </c>
      <c r="B29" s="439" t="s">
        <v>545</v>
      </c>
      <c r="C29" s="439" t="s">
        <v>546</v>
      </c>
      <c r="D29" s="439">
        <v>29001001285</v>
      </c>
      <c r="E29" s="441"/>
      <c r="F29" s="439" t="s">
        <v>595</v>
      </c>
      <c r="G29" s="439">
        <v>97</v>
      </c>
      <c r="H29" s="439">
        <v>1455</v>
      </c>
      <c r="I29" s="439">
        <v>1455</v>
      </c>
    </row>
    <row r="30" spans="1:9" ht="15" x14ac:dyDescent="0.2">
      <c r="A30" s="448">
        <v>22</v>
      </c>
      <c r="B30" s="439" t="s">
        <v>565</v>
      </c>
      <c r="C30" s="439" t="s">
        <v>547</v>
      </c>
      <c r="D30" s="439">
        <v>29001008795</v>
      </c>
      <c r="E30" s="441"/>
      <c r="F30" s="439" t="s">
        <v>595</v>
      </c>
      <c r="G30" s="439">
        <v>36</v>
      </c>
      <c r="H30" s="439">
        <v>540</v>
      </c>
      <c r="I30" s="439">
        <v>540</v>
      </c>
    </row>
    <row r="31" spans="1:9" ht="15" x14ac:dyDescent="0.2">
      <c r="A31" s="448">
        <v>23</v>
      </c>
      <c r="B31" s="439" t="s">
        <v>549</v>
      </c>
      <c r="C31" s="439" t="s">
        <v>550</v>
      </c>
      <c r="D31" s="439">
        <v>29001006444</v>
      </c>
      <c r="E31" s="441"/>
      <c r="F31" s="439" t="s">
        <v>595</v>
      </c>
      <c r="G31" s="439">
        <v>20</v>
      </c>
      <c r="H31" s="439">
        <v>555</v>
      </c>
      <c r="I31" s="439">
        <v>555</v>
      </c>
    </row>
    <row r="32" spans="1:9" ht="15.75" customHeight="1" x14ac:dyDescent="0.2">
      <c r="A32" s="448">
        <v>24</v>
      </c>
      <c r="B32" s="439" t="s">
        <v>566</v>
      </c>
      <c r="C32" s="439" t="s">
        <v>529</v>
      </c>
      <c r="D32" s="438" t="s">
        <v>582</v>
      </c>
      <c r="E32" s="441"/>
      <c r="F32" s="439" t="s">
        <v>598</v>
      </c>
      <c r="G32" s="439">
        <v>7</v>
      </c>
      <c r="H32" s="439">
        <v>1502</v>
      </c>
      <c r="I32" s="439">
        <v>1502</v>
      </c>
    </row>
    <row r="33" spans="1:9" ht="15" x14ac:dyDescent="0.2">
      <c r="A33" s="448">
        <v>25</v>
      </c>
      <c r="B33" s="442" t="s">
        <v>567</v>
      </c>
      <c r="C33" s="442" t="s">
        <v>541</v>
      </c>
      <c r="D33" s="439">
        <v>1017018258</v>
      </c>
      <c r="E33" s="441"/>
      <c r="F33" s="439" t="s">
        <v>553</v>
      </c>
      <c r="G33" s="439">
        <v>64</v>
      </c>
      <c r="H33" s="443">
        <v>960</v>
      </c>
      <c r="I33" s="439">
        <v>960</v>
      </c>
    </row>
    <row r="34" spans="1:9" ht="15" x14ac:dyDescent="0.2">
      <c r="A34" s="448">
        <v>26</v>
      </c>
      <c r="B34" s="443" t="s">
        <v>568</v>
      </c>
      <c r="C34" s="439" t="s">
        <v>569</v>
      </c>
      <c r="D34" s="439">
        <v>42001034831</v>
      </c>
      <c r="E34" s="441"/>
      <c r="F34" s="439" t="s">
        <v>553</v>
      </c>
      <c r="G34" s="439">
        <v>19</v>
      </c>
      <c r="H34" s="439">
        <v>285</v>
      </c>
      <c r="I34" s="439">
        <v>285</v>
      </c>
    </row>
    <row r="35" spans="1:9" ht="15" x14ac:dyDescent="0.2">
      <c r="A35" s="448">
        <v>27</v>
      </c>
      <c r="B35" s="439" t="s">
        <v>570</v>
      </c>
      <c r="C35" s="439" t="s">
        <v>548</v>
      </c>
      <c r="D35" s="439">
        <v>29101041010</v>
      </c>
      <c r="E35" s="441"/>
      <c r="F35" s="439" t="s">
        <v>583</v>
      </c>
      <c r="G35" s="439">
        <v>31</v>
      </c>
      <c r="H35" s="439">
        <v>1025</v>
      </c>
      <c r="I35" s="439">
        <v>1025</v>
      </c>
    </row>
    <row r="36" spans="1:9" ht="15" x14ac:dyDescent="0.2">
      <c r="A36" s="448">
        <v>28</v>
      </c>
      <c r="B36" s="443" t="s">
        <v>571</v>
      </c>
      <c r="C36" s="443" t="s">
        <v>572</v>
      </c>
      <c r="D36" s="439">
        <v>62005027219</v>
      </c>
      <c r="E36" s="441"/>
      <c r="F36" s="439" t="s">
        <v>551</v>
      </c>
      <c r="G36" s="439">
        <v>14</v>
      </c>
      <c r="H36" s="439">
        <v>210</v>
      </c>
      <c r="I36" s="439">
        <v>210</v>
      </c>
    </row>
    <row r="37" spans="1:9" ht="15" x14ac:dyDescent="0.2">
      <c r="A37" s="448">
        <v>29</v>
      </c>
      <c r="B37" s="442" t="s">
        <v>573</v>
      </c>
      <c r="C37" s="442" t="s">
        <v>574</v>
      </c>
      <c r="D37" s="439">
        <v>29001005304</v>
      </c>
      <c r="E37" s="441"/>
      <c r="F37" s="439" t="s">
        <v>599</v>
      </c>
      <c r="G37" s="439">
        <v>45</v>
      </c>
      <c r="H37" s="439">
        <v>1405</v>
      </c>
      <c r="I37" s="439">
        <v>1405</v>
      </c>
    </row>
    <row r="38" spans="1:9" ht="15" x14ac:dyDescent="0.2">
      <c r="A38" s="448">
        <v>30</v>
      </c>
      <c r="B38" s="443" t="s">
        <v>575</v>
      </c>
      <c r="C38" s="439" t="s">
        <v>525</v>
      </c>
      <c r="D38" s="439">
        <v>1024020583</v>
      </c>
      <c r="E38" s="441"/>
      <c r="F38" s="439" t="s">
        <v>552</v>
      </c>
      <c r="G38" s="439">
        <v>36</v>
      </c>
      <c r="H38" s="439">
        <v>550</v>
      </c>
      <c r="I38" s="439">
        <v>550</v>
      </c>
    </row>
    <row r="39" spans="1:9" ht="15" x14ac:dyDescent="0.2">
      <c r="A39" s="448">
        <v>31</v>
      </c>
      <c r="B39" s="442" t="s">
        <v>576</v>
      </c>
      <c r="C39" s="442" t="s">
        <v>577</v>
      </c>
      <c r="D39" s="439">
        <v>29001000479</v>
      </c>
      <c r="E39" s="441"/>
      <c r="F39" s="439" t="s">
        <v>551</v>
      </c>
      <c r="G39" s="439">
        <v>34</v>
      </c>
      <c r="H39" s="439">
        <v>510</v>
      </c>
      <c r="I39" s="439">
        <v>510</v>
      </c>
    </row>
    <row r="40" spans="1:9" ht="15" x14ac:dyDescent="0.2">
      <c r="A40" s="448">
        <v>32</v>
      </c>
      <c r="B40" s="439" t="s">
        <v>578</v>
      </c>
      <c r="C40" s="439" t="s">
        <v>521</v>
      </c>
      <c r="D40" s="439">
        <v>1027026329</v>
      </c>
      <c r="E40" s="441"/>
      <c r="F40" s="439" t="s">
        <v>553</v>
      </c>
      <c r="G40" s="439">
        <v>23</v>
      </c>
      <c r="H40" s="439">
        <v>345</v>
      </c>
      <c r="I40" s="439">
        <v>345</v>
      </c>
    </row>
    <row r="41" spans="1:9" ht="15" x14ac:dyDescent="0.2">
      <c r="A41" s="448">
        <v>33</v>
      </c>
      <c r="B41" s="439" t="s">
        <v>579</v>
      </c>
      <c r="C41" s="439" t="s">
        <v>580</v>
      </c>
      <c r="D41" s="439">
        <v>29001026248</v>
      </c>
      <c r="E41" s="441"/>
      <c r="F41" s="443" t="s">
        <v>552</v>
      </c>
      <c r="G41" s="444">
        <v>31</v>
      </c>
      <c r="H41" s="444">
        <v>465</v>
      </c>
      <c r="I41" s="439">
        <v>465</v>
      </c>
    </row>
    <row r="42" spans="1:9" ht="15" x14ac:dyDescent="0.2">
      <c r="A42" s="449">
        <v>34</v>
      </c>
      <c r="B42" s="450" t="s">
        <v>539</v>
      </c>
      <c r="C42" s="450" t="s">
        <v>581</v>
      </c>
      <c r="D42" s="450">
        <v>1026010401</v>
      </c>
      <c r="E42" s="451"/>
      <c r="F42" s="451" t="s">
        <v>600</v>
      </c>
      <c r="G42" s="452">
        <v>15</v>
      </c>
      <c r="H42" s="452">
        <v>225</v>
      </c>
      <c r="I42" s="450">
        <v>225</v>
      </c>
    </row>
    <row r="43" spans="1:9" ht="15" x14ac:dyDescent="0.2">
      <c r="A43" s="449">
        <v>35</v>
      </c>
      <c r="B43" s="443" t="s">
        <v>601</v>
      </c>
      <c r="C43" s="443" t="s">
        <v>602</v>
      </c>
      <c r="D43" s="439">
        <v>29001029636</v>
      </c>
      <c r="E43" s="441"/>
      <c r="F43" s="442" t="s">
        <v>632</v>
      </c>
      <c r="G43" s="439">
        <v>15</v>
      </c>
      <c r="H43" s="439">
        <v>225</v>
      </c>
      <c r="I43" s="439">
        <v>225</v>
      </c>
    </row>
    <row r="44" spans="1:9" ht="15" x14ac:dyDescent="0.2">
      <c r="A44" s="449">
        <v>36</v>
      </c>
      <c r="B44" s="443" t="s">
        <v>603</v>
      </c>
      <c r="C44" s="443" t="s">
        <v>604</v>
      </c>
      <c r="D44" s="439">
        <v>57001052424</v>
      </c>
      <c r="E44" s="441"/>
      <c r="F44" s="442" t="s">
        <v>632</v>
      </c>
      <c r="G44" s="439">
        <v>7</v>
      </c>
      <c r="H44" s="439">
        <v>105</v>
      </c>
      <c r="I44" s="439">
        <v>105</v>
      </c>
    </row>
    <row r="45" spans="1:9" ht="15" x14ac:dyDescent="0.2">
      <c r="A45" s="449">
        <v>37</v>
      </c>
      <c r="B45" s="439" t="s">
        <v>537</v>
      </c>
      <c r="C45" s="439" t="s">
        <v>605</v>
      </c>
      <c r="D45" s="439">
        <v>35001112327</v>
      </c>
      <c r="E45" s="441"/>
      <c r="F45" s="442" t="s">
        <v>632</v>
      </c>
      <c r="G45" s="439">
        <v>7</v>
      </c>
      <c r="H45" s="439">
        <v>105</v>
      </c>
      <c r="I45" s="439">
        <v>105</v>
      </c>
    </row>
    <row r="46" spans="1:9" ht="15" x14ac:dyDescent="0.2">
      <c r="A46" s="449">
        <v>38</v>
      </c>
      <c r="B46" s="443" t="s">
        <v>606</v>
      </c>
      <c r="C46" s="443" t="s">
        <v>607</v>
      </c>
      <c r="D46" s="439">
        <v>29001027491</v>
      </c>
      <c r="E46" s="441"/>
      <c r="F46" s="442" t="s">
        <v>632</v>
      </c>
      <c r="G46" s="439">
        <v>7</v>
      </c>
      <c r="H46" s="439">
        <v>105</v>
      </c>
      <c r="I46" s="439">
        <v>105</v>
      </c>
    </row>
    <row r="47" spans="1:9" ht="15" x14ac:dyDescent="0.2">
      <c r="A47" s="449">
        <v>39</v>
      </c>
      <c r="B47" s="439" t="s">
        <v>608</v>
      </c>
      <c r="C47" s="439" t="s">
        <v>609</v>
      </c>
      <c r="D47" s="439">
        <v>29001011351</v>
      </c>
      <c r="E47" s="441"/>
      <c r="F47" s="442" t="s">
        <v>632</v>
      </c>
      <c r="G47" s="439">
        <v>7</v>
      </c>
      <c r="H47" s="439">
        <v>105</v>
      </c>
      <c r="I47" s="439">
        <v>105</v>
      </c>
    </row>
    <row r="48" spans="1:9" ht="15" x14ac:dyDescent="0.2">
      <c r="A48" s="449">
        <v>40</v>
      </c>
      <c r="B48" s="443" t="s">
        <v>522</v>
      </c>
      <c r="C48" s="443" t="s">
        <v>550</v>
      </c>
      <c r="D48" s="439">
        <v>29001026180</v>
      </c>
      <c r="E48" s="441"/>
      <c r="F48" s="442" t="s">
        <v>632</v>
      </c>
      <c r="G48" s="442">
        <v>7</v>
      </c>
      <c r="H48" s="442">
        <v>105</v>
      </c>
      <c r="I48" s="442">
        <v>105</v>
      </c>
    </row>
    <row r="49" spans="1:9" ht="15" x14ac:dyDescent="0.2">
      <c r="A49" s="449">
        <v>41</v>
      </c>
      <c r="B49" s="439" t="s">
        <v>610</v>
      </c>
      <c r="C49" s="439" t="s">
        <v>611</v>
      </c>
      <c r="D49" s="439">
        <v>57001106189</v>
      </c>
      <c r="E49" s="441"/>
      <c r="F49" s="442" t="s">
        <v>632</v>
      </c>
      <c r="G49" s="439">
        <v>12</v>
      </c>
      <c r="H49" s="439">
        <v>180</v>
      </c>
      <c r="I49" s="439">
        <v>180</v>
      </c>
    </row>
    <row r="50" spans="1:9" ht="15" x14ac:dyDescent="0.2">
      <c r="A50" s="449">
        <v>42</v>
      </c>
      <c r="B50" s="443" t="s">
        <v>612</v>
      </c>
      <c r="C50" s="443" t="s">
        <v>613</v>
      </c>
      <c r="D50" s="439">
        <v>1001010249</v>
      </c>
      <c r="E50" s="441"/>
      <c r="F50" s="442" t="s">
        <v>632</v>
      </c>
      <c r="G50" s="439">
        <v>12</v>
      </c>
      <c r="H50" s="439">
        <v>180</v>
      </c>
      <c r="I50" s="439">
        <v>180</v>
      </c>
    </row>
    <row r="51" spans="1:9" ht="15" x14ac:dyDescent="0.2">
      <c r="A51" s="449">
        <v>43</v>
      </c>
      <c r="B51" s="439" t="s">
        <v>614</v>
      </c>
      <c r="C51" s="439" t="s">
        <v>550</v>
      </c>
      <c r="D51" s="439">
        <v>19001057561</v>
      </c>
      <c r="E51" s="441"/>
      <c r="F51" s="442" t="s">
        <v>632</v>
      </c>
      <c r="G51" s="439">
        <v>12</v>
      </c>
      <c r="H51" s="439">
        <v>180</v>
      </c>
      <c r="I51" s="439">
        <v>180</v>
      </c>
    </row>
    <row r="52" spans="1:9" ht="15" x14ac:dyDescent="0.2">
      <c r="A52" s="449">
        <v>44</v>
      </c>
      <c r="B52" s="439" t="s">
        <v>601</v>
      </c>
      <c r="C52" s="439" t="s">
        <v>546</v>
      </c>
      <c r="D52" s="439">
        <v>29001005479</v>
      </c>
      <c r="E52" s="441"/>
      <c r="F52" s="442" t="s">
        <v>632</v>
      </c>
      <c r="G52" s="439">
        <v>6</v>
      </c>
      <c r="H52" s="439">
        <v>90</v>
      </c>
      <c r="I52" s="439">
        <v>90</v>
      </c>
    </row>
    <row r="53" spans="1:9" ht="15" x14ac:dyDescent="0.2">
      <c r="A53" s="449">
        <v>45</v>
      </c>
      <c r="B53" s="439" t="s">
        <v>615</v>
      </c>
      <c r="C53" s="439" t="s">
        <v>616</v>
      </c>
      <c r="D53" s="439">
        <v>39001030663</v>
      </c>
      <c r="E53" s="441"/>
      <c r="F53" s="442" t="s">
        <v>632</v>
      </c>
      <c r="G53" s="439">
        <v>11</v>
      </c>
      <c r="H53" s="439">
        <v>165</v>
      </c>
      <c r="I53" s="439">
        <v>165</v>
      </c>
    </row>
    <row r="54" spans="1:9" ht="15" x14ac:dyDescent="0.2">
      <c r="A54" s="449">
        <v>46</v>
      </c>
      <c r="B54" s="439" t="s">
        <v>520</v>
      </c>
      <c r="C54" s="439" t="s">
        <v>617</v>
      </c>
      <c r="D54" s="439">
        <v>29001007864</v>
      </c>
      <c r="E54" s="441"/>
      <c r="F54" s="442" t="s">
        <v>632</v>
      </c>
      <c r="G54" s="439">
        <v>11</v>
      </c>
      <c r="H54" s="439">
        <v>165</v>
      </c>
      <c r="I54" s="439">
        <v>165</v>
      </c>
    </row>
    <row r="55" spans="1:9" ht="15" x14ac:dyDescent="0.2">
      <c r="A55" s="449">
        <v>47</v>
      </c>
      <c r="B55" s="439" t="s">
        <v>618</v>
      </c>
      <c r="C55" s="439" t="s">
        <v>619</v>
      </c>
      <c r="D55" s="439">
        <v>38001009249</v>
      </c>
      <c r="E55" s="441"/>
      <c r="F55" s="442" t="s">
        <v>632</v>
      </c>
      <c r="G55" s="439">
        <v>12</v>
      </c>
      <c r="H55" s="439">
        <v>180</v>
      </c>
      <c r="I55" s="439">
        <v>180</v>
      </c>
    </row>
    <row r="56" spans="1:9" ht="15" x14ac:dyDescent="0.2">
      <c r="A56" s="449">
        <v>48</v>
      </c>
      <c r="B56" s="439" t="s">
        <v>620</v>
      </c>
      <c r="C56" s="439" t="s">
        <v>621</v>
      </c>
      <c r="D56" s="439">
        <v>12001000771</v>
      </c>
      <c r="E56" s="441"/>
      <c r="F56" s="442" t="s">
        <v>632</v>
      </c>
      <c r="G56" s="439">
        <v>5</v>
      </c>
      <c r="H56" s="439">
        <v>75</v>
      </c>
      <c r="I56" s="439">
        <v>75</v>
      </c>
    </row>
    <row r="57" spans="1:9" ht="15" x14ac:dyDescent="0.2">
      <c r="A57" s="449">
        <v>49</v>
      </c>
      <c r="B57" s="439" t="s">
        <v>622</v>
      </c>
      <c r="C57" s="439" t="s">
        <v>621</v>
      </c>
      <c r="D57" s="439">
        <v>12001000772</v>
      </c>
      <c r="E57" s="441"/>
      <c r="F57" s="442" t="s">
        <v>632</v>
      </c>
      <c r="G57" s="439">
        <v>5</v>
      </c>
      <c r="H57" s="439">
        <v>75</v>
      </c>
      <c r="I57" s="439">
        <v>75</v>
      </c>
    </row>
    <row r="58" spans="1:9" ht="15" x14ac:dyDescent="0.2">
      <c r="A58" s="449">
        <v>50</v>
      </c>
      <c r="B58" s="439" t="s">
        <v>623</v>
      </c>
      <c r="C58" s="439" t="s">
        <v>624</v>
      </c>
      <c r="D58" s="439">
        <v>62013002204</v>
      </c>
      <c r="E58" s="441"/>
      <c r="F58" s="442" t="s">
        <v>632</v>
      </c>
      <c r="G58" s="439">
        <v>5</v>
      </c>
      <c r="H58" s="439">
        <v>75</v>
      </c>
      <c r="I58" s="439">
        <v>75</v>
      </c>
    </row>
    <row r="59" spans="1:9" ht="15" x14ac:dyDescent="0.2">
      <c r="A59" s="449">
        <v>51</v>
      </c>
      <c r="B59" s="439" t="s">
        <v>625</v>
      </c>
      <c r="C59" s="439" t="s">
        <v>626</v>
      </c>
      <c r="D59" s="439">
        <v>1015013629</v>
      </c>
      <c r="E59" s="441"/>
      <c r="F59" s="442" t="s">
        <v>632</v>
      </c>
      <c r="G59" s="439">
        <v>12</v>
      </c>
      <c r="H59" s="439">
        <v>180</v>
      </c>
      <c r="I59" s="439">
        <v>180</v>
      </c>
    </row>
    <row r="60" spans="1:9" ht="15" x14ac:dyDescent="0.2">
      <c r="A60" s="449">
        <v>52</v>
      </c>
      <c r="B60" s="439" t="s">
        <v>627</v>
      </c>
      <c r="C60" s="439" t="s">
        <v>616</v>
      </c>
      <c r="D60" s="439">
        <v>12001039553</v>
      </c>
      <c r="E60" s="441"/>
      <c r="F60" s="442" t="s">
        <v>632</v>
      </c>
      <c r="G60" s="439">
        <v>12</v>
      </c>
      <c r="H60" s="439">
        <v>180</v>
      </c>
      <c r="I60" s="439">
        <v>180</v>
      </c>
    </row>
    <row r="61" spans="1:9" ht="15" x14ac:dyDescent="0.2">
      <c r="A61" s="449">
        <v>53</v>
      </c>
      <c r="B61" s="439" t="s">
        <v>628</v>
      </c>
      <c r="C61" s="439" t="s">
        <v>629</v>
      </c>
      <c r="D61" s="439">
        <v>35001052980</v>
      </c>
      <c r="E61" s="441"/>
      <c r="F61" s="442" t="s">
        <v>632</v>
      </c>
      <c r="G61" s="439">
        <v>5</v>
      </c>
      <c r="H61" s="439">
        <v>75</v>
      </c>
      <c r="I61" s="439">
        <v>75</v>
      </c>
    </row>
    <row r="62" spans="1:9" ht="15" x14ac:dyDescent="0.2">
      <c r="A62" s="449">
        <v>54</v>
      </c>
      <c r="B62" s="450" t="s">
        <v>630</v>
      </c>
      <c r="C62" s="450" t="s">
        <v>631</v>
      </c>
      <c r="D62" s="450">
        <v>4001001176</v>
      </c>
      <c r="E62" s="451"/>
      <c r="F62" s="455" t="s">
        <v>632</v>
      </c>
      <c r="G62" s="456">
        <v>17</v>
      </c>
      <c r="H62" s="455">
        <v>255</v>
      </c>
      <c r="I62" s="455">
        <v>255</v>
      </c>
    </row>
    <row r="63" spans="1:9" ht="15" x14ac:dyDescent="0.2">
      <c r="A63" s="454">
        <v>55</v>
      </c>
      <c r="B63" s="442" t="s">
        <v>633</v>
      </c>
      <c r="C63" s="442" t="s">
        <v>634</v>
      </c>
      <c r="D63" s="442">
        <v>16001000464</v>
      </c>
      <c r="E63" s="441"/>
      <c r="F63" s="441" t="s">
        <v>677</v>
      </c>
      <c r="G63" s="439">
        <v>29</v>
      </c>
      <c r="H63" s="439">
        <v>1430</v>
      </c>
      <c r="I63" s="439">
        <v>1430</v>
      </c>
    </row>
    <row r="64" spans="1:9" ht="15" x14ac:dyDescent="0.2">
      <c r="A64" s="454">
        <v>56</v>
      </c>
      <c r="B64" s="442" t="s">
        <v>635</v>
      </c>
      <c r="C64" s="442" t="s">
        <v>580</v>
      </c>
      <c r="D64" s="442">
        <v>29001017829</v>
      </c>
      <c r="E64" s="441"/>
      <c r="F64" s="441" t="s">
        <v>632</v>
      </c>
      <c r="G64" s="439">
        <v>11</v>
      </c>
      <c r="H64" s="439">
        <v>165</v>
      </c>
      <c r="I64" s="439">
        <v>165</v>
      </c>
    </row>
    <row r="65" spans="1:11" ht="15" x14ac:dyDescent="0.2">
      <c r="A65" s="454">
        <v>57</v>
      </c>
      <c r="B65" s="442" t="s">
        <v>636</v>
      </c>
      <c r="C65" s="442" t="s">
        <v>637</v>
      </c>
      <c r="D65" s="442">
        <v>1009014559</v>
      </c>
      <c r="E65" s="441"/>
      <c r="F65" s="441" t="s">
        <v>632</v>
      </c>
      <c r="G65" s="439">
        <v>9</v>
      </c>
      <c r="H65" s="439">
        <v>135</v>
      </c>
      <c r="I65" s="439">
        <v>135</v>
      </c>
    </row>
    <row r="66" spans="1:11" ht="15" x14ac:dyDescent="0.2">
      <c r="A66" s="454">
        <v>58</v>
      </c>
      <c r="B66" s="442" t="s">
        <v>638</v>
      </c>
      <c r="C66" s="442" t="s">
        <v>639</v>
      </c>
      <c r="D66" s="442">
        <v>1019014359</v>
      </c>
      <c r="E66" s="441"/>
      <c r="F66" s="441" t="s">
        <v>632</v>
      </c>
      <c r="G66" s="439">
        <v>9</v>
      </c>
      <c r="H66" s="439">
        <v>135</v>
      </c>
      <c r="I66" s="439">
        <v>135</v>
      </c>
    </row>
    <row r="67" spans="1:11" ht="15" x14ac:dyDescent="0.2">
      <c r="A67" s="454">
        <v>59</v>
      </c>
      <c r="B67" s="442" t="s">
        <v>520</v>
      </c>
      <c r="C67" s="442" t="s">
        <v>617</v>
      </c>
      <c r="D67" s="442">
        <v>29001007864</v>
      </c>
      <c r="E67" s="441"/>
      <c r="F67" s="441" t="s">
        <v>632</v>
      </c>
      <c r="G67" s="439">
        <v>11</v>
      </c>
      <c r="H67" s="439">
        <v>165</v>
      </c>
      <c r="I67" s="439">
        <v>165</v>
      </c>
    </row>
    <row r="68" spans="1:11" ht="15" x14ac:dyDescent="0.2">
      <c r="A68" s="454">
        <v>60</v>
      </c>
      <c r="B68" s="442" t="s">
        <v>615</v>
      </c>
      <c r="C68" s="442" t="s">
        <v>616</v>
      </c>
      <c r="D68" s="442">
        <v>39001030663</v>
      </c>
      <c r="E68" s="441"/>
      <c r="F68" s="441" t="s">
        <v>632</v>
      </c>
      <c r="G68" s="439">
        <v>11</v>
      </c>
      <c r="H68" s="439">
        <v>165</v>
      </c>
      <c r="I68" s="439">
        <v>165</v>
      </c>
    </row>
    <row r="69" spans="1:11" ht="15" x14ac:dyDescent="0.2">
      <c r="A69" s="454">
        <v>61</v>
      </c>
      <c r="B69" s="442" t="s">
        <v>537</v>
      </c>
      <c r="C69" s="442" t="s">
        <v>640</v>
      </c>
      <c r="D69" s="442">
        <v>1030054247</v>
      </c>
      <c r="E69" s="441"/>
      <c r="F69" s="441" t="s">
        <v>632</v>
      </c>
      <c r="G69" s="439">
        <v>9</v>
      </c>
      <c r="H69" s="439">
        <v>135</v>
      </c>
      <c r="I69" s="439">
        <v>135</v>
      </c>
    </row>
    <row r="70" spans="1:11" ht="15" x14ac:dyDescent="0.2">
      <c r="A70" s="454">
        <v>62</v>
      </c>
      <c r="B70" s="442" t="s">
        <v>641</v>
      </c>
      <c r="C70" s="442" t="s">
        <v>642</v>
      </c>
      <c r="D70" s="442">
        <v>35001106189</v>
      </c>
      <c r="E70" s="441"/>
      <c r="F70" s="441" t="s">
        <v>632</v>
      </c>
      <c r="G70" s="473">
        <v>20</v>
      </c>
      <c r="H70" s="439">
        <v>300</v>
      </c>
      <c r="I70" s="439">
        <v>300</v>
      </c>
    </row>
    <row r="71" spans="1:11" ht="15" x14ac:dyDescent="0.2">
      <c r="A71" s="454">
        <v>63</v>
      </c>
      <c r="B71" s="442" t="s">
        <v>628</v>
      </c>
      <c r="C71" s="442" t="s">
        <v>643</v>
      </c>
      <c r="D71" s="442">
        <v>54001001676</v>
      </c>
      <c r="E71" s="441"/>
      <c r="F71" s="441" t="s">
        <v>632</v>
      </c>
      <c r="G71" s="439">
        <v>22</v>
      </c>
      <c r="H71" s="439">
        <v>330</v>
      </c>
      <c r="I71" s="439">
        <v>330</v>
      </c>
    </row>
    <row r="72" spans="1:11" ht="15" x14ac:dyDescent="0.2">
      <c r="A72" s="454">
        <v>64</v>
      </c>
      <c r="B72" s="442" t="s">
        <v>644</v>
      </c>
      <c r="C72" s="442" t="s">
        <v>572</v>
      </c>
      <c r="D72" s="442">
        <v>29001033593</v>
      </c>
      <c r="E72" s="441"/>
      <c r="F72" s="441" t="s">
        <v>632</v>
      </c>
      <c r="G72" s="439">
        <v>21</v>
      </c>
      <c r="H72" s="439">
        <v>315</v>
      </c>
      <c r="I72" s="439">
        <v>315</v>
      </c>
    </row>
    <row r="73" spans="1:11" ht="15" x14ac:dyDescent="0.2">
      <c r="A73" s="454">
        <v>65</v>
      </c>
      <c r="B73" s="442" t="s">
        <v>645</v>
      </c>
      <c r="C73" s="442" t="s">
        <v>646</v>
      </c>
      <c r="D73" s="442">
        <v>1006006888</v>
      </c>
      <c r="E73" s="441"/>
      <c r="F73" s="441" t="s">
        <v>632</v>
      </c>
      <c r="G73" s="439">
        <v>21</v>
      </c>
      <c r="H73" s="439">
        <v>315</v>
      </c>
      <c r="I73" s="439">
        <v>315</v>
      </c>
    </row>
    <row r="74" spans="1:11" ht="15" x14ac:dyDescent="0.2">
      <c r="A74" s="454">
        <v>66</v>
      </c>
      <c r="B74" s="442" t="s">
        <v>647</v>
      </c>
      <c r="C74" s="442" t="s">
        <v>648</v>
      </c>
      <c r="D74" s="442">
        <v>29001020515</v>
      </c>
      <c r="E74" s="441"/>
      <c r="F74" s="441" t="s">
        <v>632</v>
      </c>
      <c r="G74" s="439">
        <v>21</v>
      </c>
      <c r="H74" s="439">
        <v>315</v>
      </c>
      <c r="I74" s="439">
        <v>315</v>
      </c>
    </row>
    <row r="75" spans="1:11" ht="15" x14ac:dyDescent="0.2">
      <c r="A75" s="454">
        <v>67</v>
      </c>
      <c r="B75" s="442" t="s">
        <v>649</v>
      </c>
      <c r="C75" s="442" t="s">
        <v>650</v>
      </c>
      <c r="D75" s="442">
        <v>1017055650</v>
      </c>
      <c r="E75" s="441"/>
      <c r="F75" s="441" t="s">
        <v>632</v>
      </c>
      <c r="G75" s="439">
        <v>19</v>
      </c>
      <c r="H75" s="439">
        <v>285</v>
      </c>
      <c r="I75" s="439">
        <v>285</v>
      </c>
    </row>
    <row r="76" spans="1:11" ht="15" x14ac:dyDescent="0.2">
      <c r="A76" s="454">
        <v>68</v>
      </c>
      <c r="B76" s="442" t="s">
        <v>576</v>
      </c>
      <c r="C76" s="442" t="s">
        <v>577</v>
      </c>
      <c r="D76" s="442">
        <v>29001000479</v>
      </c>
      <c r="E76" s="441"/>
      <c r="F76" s="441" t="s">
        <v>632</v>
      </c>
      <c r="G76" s="439">
        <v>38</v>
      </c>
      <c r="H76" s="439">
        <v>570</v>
      </c>
      <c r="I76" s="439">
        <v>570</v>
      </c>
    </row>
    <row r="77" spans="1:11" ht="15" x14ac:dyDescent="0.2">
      <c r="A77" s="454">
        <v>69</v>
      </c>
      <c r="B77" s="442" t="s">
        <v>537</v>
      </c>
      <c r="C77" s="442" t="s">
        <v>651</v>
      </c>
      <c r="D77" s="442">
        <v>29001037040</v>
      </c>
      <c r="E77" s="441"/>
      <c r="F77" s="441" t="s">
        <v>632</v>
      </c>
      <c r="G77" s="439">
        <v>8</v>
      </c>
      <c r="H77" s="439">
        <v>120</v>
      </c>
      <c r="I77" s="439">
        <v>120</v>
      </c>
    </row>
    <row r="78" spans="1:11" ht="15" x14ac:dyDescent="0.2">
      <c r="A78" s="454">
        <v>70</v>
      </c>
      <c r="B78" s="442" t="s">
        <v>652</v>
      </c>
      <c r="C78" s="442" t="s">
        <v>653</v>
      </c>
      <c r="D78" s="442">
        <v>55001011580</v>
      </c>
      <c r="E78" s="441"/>
      <c r="F78" s="441" t="s">
        <v>632</v>
      </c>
      <c r="G78" s="439">
        <v>30</v>
      </c>
      <c r="H78" s="439">
        <v>450</v>
      </c>
      <c r="I78" s="439">
        <v>450</v>
      </c>
    </row>
    <row r="79" spans="1:11" ht="15" x14ac:dyDescent="0.2">
      <c r="A79" s="454">
        <v>71</v>
      </c>
      <c r="B79" s="442" t="s">
        <v>654</v>
      </c>
      <c r="C79" s="442" t="s">
        <v>655</v>
      </c>
      <c r="D79" s="442">
        <v>1006001429</v>
      </c>
      <c r="E79" s="441"/>
      <c r="F79" s="441" t="s">
        <v>632</v>
      </c>
      <c r="G79" s="439">
        <v>16</v>
      </c>
      <c r="H79" s="439">
        <v>240</v>
      </c>
      <c r="I79" s="439">
        <v>240</v>
      </c>
    </row>
    <row r="80" spans="1:11" ht="15" x14ac:dyDescent="0.2">
      <c r="A80" s="454">
        <v>72</v>
      </c>
      <c r="B80" s="442" t="s">
        <v>656</v>
      </c>
      <c r="C80" s="442" t="s">
        <v>657</v>
      </c>
      <c r="D80" s="442">
        <v>61005003160</v>
      </c>
      <c r="E80" s="441"/>
      <c r="F80" s="441" t="s">
        <v>632</v>
      </c>
      <c r="G80" s="439">
        <v>19</v>
      </c>
      <c r="H80" s="439">
        <v>285</v>
      </c>
      <c r="I80" s="439">
        <v>285</v>
      </c>
      <c r="K80" s="475"/>
    </row>
    <row r="81" spans="1:11" ht="15" x14ac:dyDescent="0.2">
      <c r="A81" s="454">
        <v>73</v>
      </c>
      <c r="B81" s="442" t="s">
        <v>658</v>
      </c>
      <c r="C81" s="442" t="s">
        <v>659</v>
      </c>
      <c r="D81" s="442">
        <v>1009022744</v>
      </c>
      <c r="E81" s="441"/>
      <c r="F81" s="441" t="s">
        <v>632</v>
      </c>
      <c r="G81" s="439">
        <v>20</v>
      </c>
      <c r="H81" s="439">
        <v>300</v>
      </c>
      <c r="I81" s="439">
        <v>300</v>
      </c>
      <c r="K81" s="475"/>
    </row>
    <row r="82" spans="1:11" ht="15" x14ac:dyDescent="0.2">
      <c r="A82" s="454">
        <v>74</v>
      </c>
      <c r="B82" s="442" t="s">
        <v>660</v>
      </c>
      <c r="C82" s="442" t="s">
        <v>525</v>
      </c>
      <c r="D82" s="442">
        <v>1024024784</v>
      </c>
      <c r="E82" s="441"/>
      <c r="F82" s="441" t="s">
        <v>632</v>
      </c>
      <c r="G82" s="453">
        <v>12</v>
      </c>
      <c r="H82" s="453">
        <v>180</v>
      </c>
      <c r="I82" s="453">
        <v>180</v>
      </c>
      <c r="K82" s="476"/>
    </row>
    <row r="83" spans="1:11" ht="15" x14ac:dyDescent="0.2">
      <c r="A83" s="454">
        <v>75</v>
      </c>
      <c r="B83" s="439" t="s">
        <v>661</v>
      </c>
      <c r="C83" s="439" t="s">
        <v>662</v>
      </c>
      <c r="D83" s="439">
        <v>1004001378</v>
      </c>
      <c r="E83" s="441"/>
      <c r="F83" s="441" t="s">
        <v>632</v>
      </c>
      <c r="G83" s="453">
        <v>53</v>
      </c>
      <c r="H83" s="442">
        <v>795</v>
      </c>
      <c r="I83" s="442">
        <v>795</v>
      </c>
    </row>
    <row r="84" spans="1:11" ht="15" x14ac:dyDescent="0.2">
      <c r="A84" s="454">
        <v>76</v>
      </c>
      <c r="B84" s="439" t="s">
        <v>518</v>
      </c>
      <c r="C84" s="439" t="s">
        <v>523</v>
      </c>
      <c r="D84" s="439">
        <v>1817060625</v>
      </c>
      <c r="E84" s="441"/>
      <c r="F84" s="441" t="s">
        <v>632</v>
      </c>
      <c r="G84" s="453">
        <v>12</v>
      </c>
      <c r="H84" s="442">
        <v>180</v>
      </c>
      <c r="I84" s="442">
        <v>180</v>
      </c>
    </row>
    <row r="85" spans="1:11" ht="15" x14ac:dyDescent="0.2">
      <c r="A85" s="454">
        <v>77</v>
      </c>
      <c r="B85" s="439" t="s">
        <v>576</v>
      </c>
      <c r="C85" s="439" t="s">
        <v>663</v>
      </c>
      <c r="D85" s="439">
        <v>1030014875</v>
      </c>
      <c r="E85" s="441"/>
      <c r="F85" s="441" t="s">
        <v>632</v>
      </c>
      <c r="G85" s="453">
        <v>43</v>
      </c>
      <c r="H85" s="442">
        <v>645</v>
      </c>
      <c r="I85" s="442">
        <v>645</v>
      </c>
    </row>
    <row r="86" spans="1:11" ht="15" x14ac:dyDescent="0.2">
      <c r="A86" s="454">
        <v>78</v>
      </c>
      <c r="B86" s="439" t="s">
        <v>664</v>
      </c>
      <c r="C86" s="439" t="s">
        <v>665</v>
      </c>
      <c r="D86" s="439">
        <v>1601103341</v>
      </c>
      <c r="E86" s="441"/>
      <c r="F86" s="441" t="s">
        <v>632</v>
      </c>
      <c r="G86" s="474">
        <v>28</v>
      </c>
      <c r="H86" s="442">
        <v>420</v>
      </c>
      <c r="I86" s="442">
        <v>420</v>
      </c>
    </row>
    <row r="87" spans="1:11" ht="15" x14ac:dyDescent="0.2">
      <c r="A87" s="454">
        <v>79</v>
      </c>
      <c r="B87" s="439" t="s">
        <v>666</v>
      </c>
      <c r="C87" s="439" t="s">
        <v>667</v>
      </c>
      <c r="D87" s="439">
        <v>1005015880</v>
      </c>
      <c r="E87" s="441"/>
      <c r="F87" s="441" t="s">
        <v>632</v>
      </c>
      <c r="G87" s="453">
        <v>25</v>
      </c>
      <c r="H87" s="442">
        <v>375</v>
      </c>
      <c r="I87" s="442">
        <v>375</v>
      </c>
    </row>
    <row r="88" spans="1:11" ht="15" x14ac:dyDescent="0.2">
      <c r="A88" s="454">
        <v>80</v>
      </c>
      <c r="B88" s="439" t="s">
        <v>668</v>
      </c>
      <c r="C88" s="439" t="s">
        <v>669</v>
      </c>
      <c r="D88" s="439">
        <v>35001028434</v>
      </c>
      <c r="E88" s="441"/>
      <c r="F88" s="441" t="s">
        <v>632</v>
      </c>
      <c r="G88" s="453">
        <v>29</v>
      </c>
      <c r="H88" s="442">
        <v>255</v>
      </c>
      <c r="I88" s="442">
        <v>255</v>
      </c>
    </row>
    <row r="89" spans="1:11" ht="15" x14ac:dyDescent="0.2">
      <c r="A89" s="454">
        <v>81</v>
      </c>
      <c r="B89" s="439" t="s">
        <v>670</v>
      </c>
      <c r="C89" s="439" t="s">
        <v>671</v>
      </c>
      <c r="D89" s="443">
        <v>1019064464</v>
      </c>
      <c r="E89" s="441"/>
      <c r="F89" s="441" t="s">
        <v>632</v>
      </c>
      <c r="G89" s="453">
        <v>28</v>
      </c>
      <c r="H89" s="442">
        <v>420</v>
      </c>
      <c r="I89" s="442">
        <v>420</v>
      </c>
    </row>
    <row r="90" spans="1:11" ht="15" x14ac:dyDescent="0.2">
      <c r="A90" s="454">
        <v>82</v>
      </c>
      <c r="B90" s="439" t="s">
        <v>537</v>
      </c>
      <c r="C90" s="439" t="s">
        <v>541</v>
      </c>
      <c r="D90" s="442">
        <v>1017017099</v>
      </c>
      <c r="E90" s="441"/>
      <c r="F90" s="441" t="s">
        <v>632</v>
      </c>
      <c r="G90" s="453">
        <v>20</v>
      </c>
      <c r="H90" s="442">
        <v>300</v>
      </c>
      <c r="I90" s="442">
        <v>300</v>
      </c>
    </row>
    <row r="91" spans="1:11" ht="15" x14ac:dyDescent="0.2">
      <c r="A91" s="454">
        <v>83</v>
      </c>
      <c r="B91" s="442" t="s">
        <v>672</v>
      </c>
      <c r="C91" s="442" t="s">
        <v>673</v>
      </c>
      <c r="D91" s="443">
        <v>1001017371</v>
      </c>
      <c r="E91" s="441"/>
      <c r="F91" s="441" t="s">
        <v>632</v>
      </c>
      <c r="G91" s="453">
        <v>11</v>
      </c>
      <c r="H91" s="442">
        <v>165</v>
      </c>
      <c r="I91" s="442">
        <v>165</v>
      </c>
    </row>
    <row r="92" spans="1:11" ht="15" x14ac:dyDescent="0.2">
      <c r="A92" s="454">
        <v>84</v>
      </c>
      <c r="B92" s="443" t="s">
        <v>518</v>
      </c>
      <c r="C92" s="442" t="s">
        <v>674</v>
      </c>
      <c r="D92" s="442">
        <v>61005005495</v>
      </c>
      <c r="E92" s="441"/>
      <c r="F92" s="441" t="s">
        <v>632</v>
      </c>
      <c r="G92" s="453">
        <v>29</v>
      </c>
      <c r="H92" s="442">
        <v>435</v>
      </c>
      <c r="I92" s="442">
        <v>435</v>
      </c>
    </row>
    <row r="93" spans="1:11" ht="15" x14ac:dyDescent="0.2">
      <c r="A93" s="454">
        <v>85</v>
      </c>
      <c r="B93" s="442" t="s">
        <v>630</v>
      </c>
      <c r="C93" s="442" t="s">
        <v>631</v>
      </c>
      <c r="D93" s="442">
        <v>4001001176</v>
      </c>
      <c r="E93" s="441"/>
      <c r="F93" s="441" t="s">
        <v>632</v>
      </c>
      <c r="G93" s="453">
        <v>17</v>
      </c>
      <c r="H93" s="442">
        <v>255</v>
      </c>
      <c r="I93" s="442">
        <v>255</v>
      </c>
    </row>
    <row r="94" spans="1:11" ht="15" x14ac:dyDescent="0.2">
      <c r="A94" s="454">
        <v>86</v>
      </c>
      <c r="B94" s="442" t="s">
        <v>675</v>
      </c>
      <c r="C94" s="442" t="s">
        <v>676</v>
      </c>
      <c r="D94" s="442">
        <v>35001110806</v>
      </c>
      <c r="E94" s="441"/>
      <c r="F94" s="441" t="s">
        <v>632</v>
      </c>
      <c r="G94" s="453">
        <v>20</v>
      </c>
      <c r="H94" s="442">
        <v>293</v>
      </c>
      <c r="I94" s="442">
        <v>293</v>
      </c>
    </row>
    <row r="95" spans="1:11" ht="15" x14ac:dyDescent="0.2">
      <c r="A95" s="454">
        <v>87</v>
      </c>
      <c r="B95" s="442" t="s">
        <v>539</v>
      </c>
      <c r="C95" s="442" t="s">
        <v>581</v>
      </c>
      <c r="D95" s="442">
        <v>1026010401</v>
      </c>
      <c r="E95" s="441"/>
      <c r="F95" s="441" t="s">
        <v>632</v>
      </c>
      <c r="G95" s="453">
        <v>17</v>
      </c>
      <c r="H95" s="442">
        <v>225</v>
      </c>
      <c r="I95" s="442">
        <v>225</v>
      </c>
    </row>
    <row r="96" spans="1:11" ht="15" x14ac:dyDescent="0.2">
      <c r="A96" s="454">
        <v>88</v>
      </c>
      <c r="B96" s="442" t="s">
        <v>568</v>
      </c>
      <c r="C96" s="442" t="s">
        <v>525</v>
      </c>
      <c r="D96" s="442">
        <v>29001032737</v>
      </c>
      <c r="E96" s="441"/>
      <c r="F96" s="441" t="s">
        <v>632</v>
      </c>
      <c r="G96" s="453">
        <v>17</v>
      </c>
      <c r="H96" s="442">
        <v>225</v>
      </c>
      <c r="I96" s="442">
        <v>225</v>
      </c>
    </row>
    <row r="97" spans="1:9" ht="15" x14ac:dyDescent="0.3">
      <c r="A97" s="440"/>
      <c r="B97" s="457"/>
      <c r="C97" s="458"/>
      <c r="D97" s="458"/>
      <c r="E97" s="458"/>
      <c r="F97" s="458"/>
      <c r="G97" s="458" t="s">
        <v>325</v>
      </c>
      <c r="H97" s="459">
        <f>SUM(H9:H96)</f>
        <v>66354</v>
      </c>
      <c r="I97" s="459">
        <f>SUM(I9:I96)</f>
        <v>66354</v>
      </c>
    </row>
    <row r="98" spans="1:9" ht="15" x14ac:dyDescent="0.3">
      <c r="A98" s="216"/>
      <c r="B98" s="216"/>
      <c r="C98" s="216"/>
      <c r="D98" s="216"/>
      <c r="E98" s="216"/>
      <c r="F98" s="216"/>
      <c r="G98" s="184"/>
      <c r="H98" s="184"/>
      <c r="I98" s="189"/>
    </row>
    <row r="99" spans="1:9" ht="15" x14ac:dyDescent="0.3">
      <c r="A99" s="217" t="s">
        <v>336</v>
      </c>
      <c r="B99" s="216"/>
      <c r="C99" s="216"/>
      <c r="D99" s="216"/>
      <c r="E99" s="216"/>
      <c r="F99" s="216"/>
      <c r="G99" s="184"/>
      <c r="H99" s="184"/>
      <c r="I99" s="189"/>
    </row>
    <row r="100" spans="1:9" ht="15" x14ac:dyDescent="0.3">
      <c r="A100" s="217" t="s">
        <v>339</v>
      </c>
      <c r="B100" s="216"/>
      <c r="C100" s="216"/>
      <c r="D100" s="216"/>
      <c r="E100" s="216"/>
      <c r="F100" s="216"/>
      <c r="G100" s="184"/>
      <c r="H100" s="184"/>
      <c r="I100" s="189"/>
    </row>
    <row r="101" spans="1:9" ht="15" x14ac:dyDescent="0.3">
      <c r="A101" s="217"/>
      <c r="B101" s="184"/>
      <c r="C101" s="184"/>
      <c r="D101" s="184"/>
      <c r="E101" s="184"/>
      <c r="F101" s="184"/>
      <c r="G101" s="184"/>
      <c r="H101" s="184"/>
      <c r="I101" s="189"/>
    </row>
    <row r="102" spans="1:9" ht="15" x14ac:dyDescent="0.3">
      <c r="A102" s="217"/>
      <c r="B102" s="184"/>
      <c r="C102" s="184"/>
      <c r="D102" s="184"/>
      <c r="E102" s="184"/>
      <c r="G102" s="184"/>
      <c r="H102" s="184"/>
      <c r="I102" s="189"/>
    </row>
    <row r="103" spans="1:9" x14ac:dyDescent="0.2">
      <c r="A103" s="213"/>
      <c r="B103" s="213"/>
      <c r="C103" s="213"/>
      <c r="D103" s="213"/>
      <c r="E103" s="213"/>
      <c r="F103" s="213"/>
      <c r="G103" s="213"/>
      <c r="H103" s="213"/>
      <c r="I103" s="189"/>
    </row>
    <row r="104" spans="1:9" ht="15" x14ac:dyDescent="0.3">
      <c r="A104" s="190" t="s">
        <v>107</v>
      </c>
      <c r="B104" s="184"/>
      <c r="C104" s="184"/>
      <c r="D104" s="184"/>
      <c r="E104" s="184"/>
      <c r="F104" s="184"/>
      <c r="G104" s="184"/>
      <c r="H104" s="184"/>
      <c r="I104" s="189"/>
    </row>
    <row r="105" spans="1:9" ht="15" x14ac:dyDescent="0.3">
      <c r="A105" s="184"/>
      <c r="B105" s="184"/>
      <c r="C105" s="184"/>
      <c r="D105" s="184"/>
      <c r="E105" s="184"/>
      <c r="F105" s="184"/>
      <c r="G105" s="184"/>
      <c r="H105" s="184"/>
      <c r="I105" s="189"/>
    </row>
    <row r="106" spans="1:9" ht="15" x14ac:dyDescent="0.3">
      <c r="A106" s="184"/>
      <c r="B106" s="184"/>
      <c r="C106" s="184"/>
      <c r="D106" s="184"/>
      <c r="E106" s="184"/>
      <c r="F106" s="184"/>
      <c r="G106" s="184"/>
      <c r="H106" s="191"/>
      <c r="I106" s="189"/>
    </row>
    <row r="107" spans="1:9" ht="15" x14ac:dyDescent="0.3">
      <c r="A107" s="190"/>
      <c r="B107" s="190" t="s">
        <v>266</v>
      </c>
      <c r="C107" s="190"/>
      <c r="D107" s="190"/>
      <c r="E107" s="190"/>
      <c r="F107" s="190"/>
      <c r="G107" s="184"/>
      <c r="H107" s="191"/>
      <c r="I107" s="189"/>
    </row>
    <row r="108" spans="1:9" ht="15" x14ac:dyDescent="0.3">
      <c r="A108" s="184"/>
      <c r="B108" s="184" t="s">
        <v>265</v>
      </c>
      <c r="C108" s="184"/>
      <c r="D108" s="184"/>
      <c r="E108" s="184"/>
      <c r="F108" s="184"/>
      <c r="G108" s="184"/>
      <c r="H108" s="191"/>
      <c r="I108" s="189"/>
    </row>
    <row r="109" spans="1:9" x14ac:dyDescent="0.2">
      <c r="A109" s="192"/>
      <c r="B109" s="192" t="s">
        <v>139</v>
      </c>
      <c r="C109" s="192"/>
      <c r="D109" s="192"/>
      <c r="E109" s="192"/>
      <c r="F109" s="192"/>
      <c r="G109" s="185"/>
      <c r="H109" s="185"/>
      <c r="I109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6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L15" sqref="L15"/>
    </sheetView>
  </sheetViews>
  <sheetFormatPr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429</v>
      </c>
      <c r="B1" s="74"/>
      <c r="C1" s="77"/>
      <c r="D1" s="77"/>
      <c r="E1" s="77"/>
      <c r="F1" s="77"/>
      <c r="G1" s="512" t="s">
        <v>109</v>
      </c>
      <c r="H1" s="512"/>
    </row>
    <row r="2" spans="1:10" ht="15" x14ac:dyDescent="0.3">
      <c r="A2" s="76" t="s">
        <v>140</v>
      </c>
      <c r="B2" s="74"/>
      <c r="C2" s="77"/>
      <c r="D2" s="77"/>
      <c r="E2" s="77"/>
      <c r="F2" s="77"/>
      <c r="G2" s="510" t="str">
        <f>'ფორმა N1'!L2</f>
        <v>01/01/2019-31/12/2019</v>
      </c>
      <c r="H2" s="510"/>
    </row>
    <row r="3" spans="1:10" ht="15" x14ac:dyDescent="0.3">
      <c r="A3" s="76"/>
      <c r="B3" s="76"/>
      <c r="C3" s="76"/>
      <c r="D3" s="76"/>
      <c r="E3" s="76"/>
      <c r="F3" s="76"/>
      <c r="G3" s="205"/>
      <c r="H3" s="205"/>
    </row>
    <row r="4" spans="1:10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26" t="str">
        <f>'ფორმა N1'!A5</f>
        <v>პოლიტიკური მოძრაობა თავისუფლება-ზვიად გამსახურდიას გზა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04"/>
      <c r="B7" s="204"/>
      <c r="C7" s="204"/>
      <c r="D7" s="208"/>
      <c r="E7" s="204"/>
      <c r="F7" s="204"/>
      <c r="G7" s="78"/>
      <c r="H7" s="78"/>
    </row>
    <row r="8" spans="1:10" ht="30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30" x14ac:dyDescent="0.2">
      <c r="A9" s="494"/>
      <c r="B9" s="15" t="s">
        <v>693</v>
      </c>
      <c r="C9" s="15" t="s">
        <v>694</v>
      </c>
      <c r="D9" s="15">
        <v>1018006167</v>
      </c>
      <c r="E9" s="15" t="s">
        <v>692</v>
      </c>
      <c r="F9" s="15">
        <v>8</v>
      </c>
      <c r="G9" s="4">
        <v>5000</v>
      </c>
      <c r="H9" s="4">
        <v>5000</v>
      </c>
      <c r="J9" s="218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333</v>
      </c>
      <c r="G34" s="86">
        <f>SUM(G9:G33)</f>
        <v>5000</v>
      </c>
      <c r="H34" s="86">
        <f>SUM(H9:H33)</f>
        <v>5000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 x14ac:dyDescent="0.3">
      <c r="A36" s="217" t="s">
        <v>381</v>
      </c>
      <c r="B36" s="217"/>
      <c r="C36" s="216"/>
      <c r="D36" s="216"/>
      <c r="E36" s="216"/>
      <c r="F36" s="216"/>
      <c r="G36" s="216"/>
      <c r="H36" s="184"/>
      <c r="I36" s="184"/>
    </row>
    <row r="37" spans="1:9" ht="15" x14ac:dyDescent="0.3">
      <c r="A37" s="217" t="s">
        <v>332</v>
      </c>
      <c r="B37" s="217"/>
      <c r="C37" s="216"/>
      <c r="D37" s="216"/>
      <c r="E37" s="216"/>
      <c r="F37" s="216"/>
      <c r="G37" s="216"/>
      <c r="H37" s="184"/>
      <c r="I37" s="184"/>
    </row>
    <row r="38" spans="1:9" ht="15" x14ac:dyDescent="0.3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B4" sqref="B4"/>
    </sheetView>
  </sheetViews>
  <sheetFormatPr defaultRowHeight="12.75" x14ac:dyDescent="0.2"/>
  <cols>
    <col min="1" max="1" width="5.42578125" style="185" customWidth="1"/>
    <col min="2" max="2" width="19.140625" style="185" bestFit="1" customWidth="1"/>
    <col min="3" max="3" width="27.5703125" style="185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519" t="s">
        <v>474</v>
      </c>
      <c r="B2" s="519"/>
      <c r="C2" s="519"/>
      <c r="D2" s="519"/>
      <c r="E2" s="519"/>
      <c r="F2" s="360"/>
      <c r="G2" s="77"/>
      <c r="H2" s="77"/>
      <c r="I2" s="77"/>
      <c r="J2" s="77"/>
      <c r="K2" s="361"/>
      <c r="L2" s="362"/>
      <c r="M2" s="362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61"/>
      <c r="L3" s="510" t="str">
        <f>'ფორმა N1'!L2</f>
        <v>01/01/2019-31/12/2019</v>
      </c>
      <c r="M3" s="510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361"/>
      <c r="L4" s="361"/>
      <c r="M4" s="361"/>
    </row>
    <row r="5" spans="1:13" ht="15" x14ac:dyDescent="0.3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26" t="str">
        <f>'ფორმა N1'!A5</f>
        <v>პოლიტიკური მოძრაობა თავისუფლება-ზვიად გამსახურდიას გზა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358"/>
      <c r="B8" s="371"/>
      <c r="C8" s="358"/>
      <c r="D8" s="358"/>
      <c r="E8" s="358"/>
      <c r="F8" s="358"/>
      <c r="G8" s="358"/>
      <c r="H8" s="358"/>
      <c r="I8" s="358"/>
      <c r="J8" s="358"/>
      <c r="K8" s="78"/>
      <c r="L8" s="78"/>
      <c r="M8" s="78"/>
    </row>
    <row r="9" spans="1:13" ht="45" x14ac:dyDescent="0.2">
      <c r="A9" s="90" t="s">
        <v>64</v>
      </c>
      <c r="B9" s="90" t="s">
        <v>480</v>
      </c>
      <c r="C9" s="90" t="s">
        <v>445</v>
      </c>
      <c r="D9" s="90" t="s">
        <v>446</v>
      </c>
      <c r="E9" s="90" t="s">
        <v>447</v>
      </c>
      <c r="F9" s="90" t="s">
        <v>448</v>
      </c>
      <c r="G9" s="90" t="s">
        <v>449</v>
      </c>
      <c r="H9" s="90" t="s">
        <v>450</v>
      </c>
      <c r="I9" s="90" t="s">
        <v>451</v>
      </c>
      <c r="J9" s="90" t="s">
        <v>452</v>
      </c>
      <c r="K9" s="90" t="s">
        <v>453</v>
      </c>
      <c r="L9" s="90" t="s">
        <v>454</v>
      </c>
      <c r="M9" s="90" t="s">
        <v>311</v>
      </c>
    </row>
    <row r="10" spans="1:13" ht="15" x14ac:dyDescent="0.2">
      <c r="A10" s="98">
        <v>1</v>
      </c>
      <c r="B10" s="378"/>
      <c r="C10" s="34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378"/>
      <c r="C11" s="34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78"/>
      <c r="C12" s="34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78"/>
      <c r="C13" s="34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78"/>
      <c r="C14" s="34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78"/>
      <c r="C15" s="34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78"/>
      <c r="C16" s="34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78"/>
      <c r="C17" s="34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78"/>
      <c r="C18" s="34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78"/>
      <c r="C19" s="34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78"/>
      <c r="C20" s="34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78"/>
      <c r="C21" s="34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78"/>
      <c r="C22" s="34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78"/>
      <c r="C23" s="34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78"/>
      <c r="C24" s="34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78"/>
      <c r="C25" s="34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78"/>
      <c r="C26" s="34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78"/>
      <c r="C27" s="34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78"/>
      <c r="C28" s="34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78"/>
      <c r="C29" s="34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78"/>
      <c r="C30" s="34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78"/>
      <c r="C31" s="34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78"/>
      <c r="C32" s="34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78"/>
      <c r="C33" s="34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271</v>
      </c>
      <c r="B34" s="379"/>
      <c r="C34" s="34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79"/>
      <c r="C35" s="348"/>
      <c r="D35" s="99"/>
      <c r="E35" s="99"/>
      <c r="F35" s="99"/>
      <c r="G35" s="99"/>
      <c r="H35" s="87"/>
      <c r="I35" s="87"/>
      <c r="J35" s="87"/>
      <c r="K35" s="87" t="s">
        <v>455</v>
      </c>
      <c r="L35" s="86">
        <f>SUM(L10:L34)</f>
        <v>0</v>
      </c>
      <c r="M35" s="87"/>
    </row>
    <row r="36" spans="1:13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 x14ac:dyDescent="0.3">
      <c r="A37" s="217" t="s">
        <v>456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 x14ac:dyDescent="0.3">
      <c r="A38" s="217" t="s">
        <v>457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 x14ac:dyDescent="0.3">
      <c r="A39" s="201" t="s">
        <v>458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 x14ac:dyDescent="0.3">
      <c r="A40" s="201" t="s">
        <v>475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.75" customHeight="1" x14ac:dyDescent="0.2">
      <c r="A41" s="524" t="s">
        <v>476</v>
      </c>
      <c r="B41" s="524"/>
      <c r="C41" s="524"/>
      <c r="D41" s="524"/>
      <c r="E41" s="524"/>
      <c r="F41" s="524"/>
      <c r="G41" s="524"/>
      <c r="H41" s="524"/>
      <c r="I41" s="524"/>
      <c r="J41" s="524"/>
      <c r="K41" s="524"/>
      <c r="L41" s="524"/>
    </row>
    <row r="42" spans="1:13" ht="15.75" customHeight="1" x14ac:dyDescent="0.2">
      <c r="A42" s="524"/>
      <c r="B42" s="524"/>
      <c r="C42" s="524"/>
      <c r="D42" s="524"/>
      <c r="E42" s="524"/>
      <c r="F42" s="524"/>
      <c r="G42" s="524"/>
      <c r="H42" s="524"/>
      <c r="I42" s="524"/>
      <c r="J42" s="524"/>
      <c r="K42" s="524"/>
      <c r="L42" s="524"/>
    </row>
    <row r="43" spans="1:13" x14ac:dyDescent="0.2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</row>
    <row r="44" spans="1:13" ht="15" x14ac:dyDescent="0.3">
      <c r="A44" s="520" t="s">
        <v>107</v>
      </c>
      <c r="B44" s="520"/>
      <c r="C44" s="520"/>
      <c r="D44" s="349"/>
      <c r="E44" s="350"/>
      <c r="F44" s="350"/>
      <c r="G44" s="349"/>
      <c r="H44" s="349"/>
      <c r="I44" s="349"/>
      <c r="J44" s="349"/>
      <c r="K44" s="349"/>
      <c r="L44" s="184"/>
    </row>
    <row r="45" spans="1:13" ht="15" x14ac:dyDescent="0.3">
      <c r="A45" s="349"/>
      <c r="B45" s="349"/>
      <c r="C45" s="350"/>
      <c r="D45" s="349"/>
      <c r="E45" s="350"/>
      <c r="F45" s="350"/>
      <c r="G45" s="349"/>
      <c r="H45" s="349"/>
      <c r="I45" s="349"/>
      <c r="J45" s="349"/>
      <c r="K45" s="351"/>
      <c r="L45" s="184"/>
    </row>
    <row r="46" spans="1:13" ht="15" customHeight="1" x14ac:dyDescent="0.3">
      <c r="A46" s="349"/>
      <c r="B46" s="349"/>
      <c r="C46" s="350"/>
      <c r="D46" s="521" t="s">
        <v>263</v>
      </c>
      <c r="E46" s="521"/>
      <c r="F46" s="359"/>
      <c r="G46" s="353"/>
      <c r="H46" s="522" t="s">
        <v>460</v>
      </c>
      <c r="I46" s="522"/>
      <c r="J46" s="522"/>
      <c r="K46" s="354"/>
      <c r="L46" s="184"/>
    </row>
    <row r="47" spans="1:13" ht="15" x14ac:dyDescent="0.3">
      <c r="A47" s="349"/>
      <c r="B47" s="349"/>
      <c r="C47" s="350"/>
      <c r="D47" s="349"/>
      <c r="E47" s="350"/>
      <c r="F47" s="350"/>
      <c r="G47" s="349"/>
      <c r="H47" s="523"/>
      <c r="I47" s="523"/>
      <c r="J47" s="523"/>
      <c r="K47" s="354"/>
      <c r="L47" s="184"/>
    </row>
    <row r="48" spans="1:13" ht="15" x14ac:dyDescent="0.3">
      <c r="A48" s="349"/>
      <c r="B48" s="349"/>
      <c r="C48" s="350"/>
      <c r="D48" s="518" t="s">
        <v>139</v>
      </c>
      <c r="E48" s="518"/>
      <c r="F48" s="359"/>
      <c r="G48" s="353"/>
      <c r="H48" s="349"/>
      <c r="I48" s="349"/>
      <c r="J48" s="349"/>
      <c r="K48" s="349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N4.3'!Print_Area</vt:lpstr>
      <vt:lpstr>'ფორმა N5'!Print_Area</vt:lpstr>
      <vt:lpstr>'ფორმა N5.1'!Print_Area</vt:lpstr>
      <vt:lpstr>'ფორმა N5.3'!Print_Area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2020-02-03T10:21:38Z</cp:lastPrinted>
  <dcterms:created xsi:type="dcterms:W3CDTF">2011-12-27T13:20:18Z</dcterms:created>
  <dcterms:modified xsi:type="dcterms:W3CDTF">2020-02-03T10:33:02Z</dcterms:modified>
</cp:coreProperties>
</file>