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60" windowWidth="24240" windowHeight="12270" tabRatio="954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4.2'!$A$1:$I$150</definedName>
    <definedName name="_xlnm.Print_Area" localSheetId="7">'ფორმა 4.4'!$A$1:$H$46</definedName>
    <definedName name="_xlnm.Print_Area" localSheetId="8">'ფორმა 4.5'!$A$1:$M$59</definedName>
    <definedName name="_xlnm.Print_Area" localSheetId="11">'ფორმა 5.2'!$A$1:$I$36</definedName>
    <definedName name="_xlnm.Print_Area" localSheetId="13">'ფორმა 5.4'!$A$1:$H$46</definedName>
    <definedName name="_xlnm.Print_Area" localSheetId="14">'ფორმა 5.5'!$A$1:$M$60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8.1'!$A$1:$H$47</definedName>
    <definedName name="_xlnm.Print_Area" localSheetId="24">'ფორმა N 9.7'!$A$1:$I$48</definedName>
    <definedName name="_xlnm.Print_Area" localSheetId="0">'ფორმა N1'!$A$1:$L$98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N4.1'!$A$1:$D$38</definedName>
    <definedName name="_xlnm.Print_Area" localSheetId="6">'ფორმა N4.3'!$A$1:$I$350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N8'!$A$1:$J$24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H10" i="9" l="1"/>
  <c r="N10" i="9" s="1"/>
  <c r="O10" i="9" s="1"/>
  <c r="G10" i="9"/>
  <c r="E31" i="10" l="1"/>
  <c r="J31" i="10" s="1"/>
  <c r="F17" i="9" l="1"/>
  <c r="D19" i="40"/>
  <c r="D22" i="40"/>
  <c r="D25" i="40"/>
  <c r="D26" i="40"/>
  <c r="D27" i="40"/>
  <c r="D32" i="40"/>
  <c r="D34" i="40"/>
  <c r="D36" i="40"/>
  <c r="D44" i="40"/>
  <c r="D45" i="40"/>
  <c r="D46" i="40"/>
  <c r="J16" i="10"/>
  <c r="J23" i="10"/>
  <c r="D73" i="40"/>
  <c r="D23" i="3" l="1"/>
  <c r="L37" i="55"/>
  <c r="C40" i="40" s="1"/>
  <c r="D40" i="40" s="1"/>
  <c r="L22" i="46"/>
  <c r="L30" i="46"/>
  <c r="C17" i="40"/>
  <c r="D17" i="40" s="1"/>
  <c r="I335" i="30"/>
  <c r="I338" i="30" s="1"/>
  <c r="H335" i="30"/>
  <c r="H338" i="30" s="1"/>
  <c r="D35" i="18"/>
  <c r="C35" i="18"/>
  <c r="I16" i="9"/>
  <c r="I11" i="9"/>
  <c r="C17" i="3"/>
  <c r="D17" i="3" s="1"/>
  <c r="C18" i="3"/>
  <c r="D18" i="3" s="1"/>
  <c r="H9" i="29" l="1"/>
  <c r="G9" i="29"/>
  <c r="D45" i="47" l="1"/>
  <c r="D44" i="47"/>
  <c r="D19" i="47"/>
  <c r="D22" i="47"/>
  <c r="D25" i="47"/>
  <c r="D26" i="47"/>
  <c r="D34" i="47"/>
  <c r="D36" i="47"/>
  <c r="D49" i="47"/>
  <c r="D53" i="47"/>
  <c r="C40" i="47"/>
  <c r="D40" i="47" s="1"/>
  <c r="L35" i="46"/>
  <c r="C41" i="47" s="1"/>
  <c r="D41" i="47" s="1"/>
  <c r="C39" i="47"/>
  <c r="D39" i="47" s="1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5" i="44"/>
  <c r="I44" i="44"/>
  <c r="I25" i="43"/>
  <c r="G25" i="43"/>
  <c r="H25" i="43" s="1"/>
  <c r="I24" i="43"/>
  <c r="G24" i="43"/>
  <c r="C11" i="47" s="1"/>
  <c r="D11" i="47" s="1"/>
  <c r="H22" i="43"/>
  <c r="H19" i="43"/>
  <c r="H18" i="43"/>
  <c r="H17" i="43"/>
  <c r="H16" i="43"/>
  <c r="D13" i="7"/>
  <c r="D12" i="7" s="1"/>
  <c r="D17" i="7"/>
  <c r="D18" i="7"/>
  <c r="C12" i="7"/>
  <c r="D81" i="42"/>
  <c r="C13" i="3" s="1"/>
  <c r="C13" i="47" l="1"/>
  <c r="D13" i="47" s="1"/>
  <c r="L46" i="46"/>
  <c r="C12" i="3"/>
  <c r="D13" i="3"/>
  <c r="D12" i="3" s="1"/>
  <c r="H24" i="43"/>
  <c r="C25" i="59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I38" i="35" l="1"/>
  <c r="A5" i="9"/>
  <c r="L4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93" i="44" l="1"/>
  <c r="C16" i="47" s="1"/>
  <c r="D16" i="47" s="1"/>
  <c r="H93" i="44"/>
  <c r="C16" i="40" s="1"/>
  <c r="D16" i="40" s="1"/>
  <c r="D31" i="7" l="1"/>
  <c r="C31" i="7"/>
  <c r="D27" i="7"/>
  <c r="C27" i="7"/>
  <c r="C26" i="7" s="1"/>
  <c r="D26" i="7"/>
  <c r="D19" i="7"/>
  <c r="C19" i="7"/>
  <c r="D16" i="7"/>
  <c r="C16" i="7"/>
  <c r="C10" i="7" s="1"/>
  <c r="D31" i="3"/>
  <c r="C31" i="3"/>
  <c r="D10" i="7" l="1"/>
  <c r="D9" i="7" s="1"/>
  <c r="C24" i="59"/>
  <c r="C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H34" i="45"/>
  <c r="G34" i="45"/>
  <c r="I27" i="43"/>
  <c r="H27" i="43"/>
  <c r="G27" i="43"/>
  <c r="D9" i="47" l="1"/>
  <c r="D27" i="3"/>
  <c r="C27" i="3"/>
  <c r="C22" i="59" s="1"/>
  <c r="C20" i="59" s="1"/>
  <c r="D17" i="28" l="1"/>
  <c r="C17" i="28"/>
  <c r="I136" i="29" l="1"/>
  <c r="D74" i="40" l="1"/>
  <c r="D65" i="40"/>
  <c r="D59" i="40"/>
  <c r="C59" i="40"/>
  <c r="D54" i="40"/>
  <c r="C54" i="40"/>
  <c r="D48" i="40"/>
  <c r="C48" i="40"/>
  <c r="D37" i="40"/>
  <c r="C11" i="59" s="1"/>
  <c r="C37" i="40"/>
  <c r="D33" i="40"/>
  <c r="C33" i="40"/>
  <c r="D24" i="40"/>
  <c r="D18" i="40" s="1"/>
  <c r="C24" i="40"/>
  <c r="C18" i="40" s="1"/>
  <c r="D15" i="40"/>
  <c r="C15" i="40"/>
  <c r="A6" i="40"/>
  <c r="C14" i="40" l="1"/>
  <c r="D14" i="40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0" l="1"/>
  <c r="H136" i="29"/>
  <c r="G136" i="29"/>
  <c r="C11" i="40" s="1"/>
  <c r="A4" i="29"/>
  <c r="C10" i="40" l="1"/>
  <c r="C9" i="40" s="1"/>
  <c r="D11" i="40"/>
  <c r="D10" i="40" s="1"/>
  <c r="A5" i="28"/>
  <c r="D25" i="27"/>
  <c r="C25" i="27"/>
  <c r="A5" i="27"/>
  <c r="D24" i="26"/>
  <c r="C24" i="26"/>
  <c r="A5" i="26"/>
  <c r="C13" i="59" l="1"/>
  <c r="D9" i="40"/>
  <c r="H17" i="9" s="1"/>
  <c r="G35" i="18"/>
  <c r="G36" i="18" s="1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4" i="59" s="1"/>
  <c r="C17" i="5"/>
  <c r="D14" i="5"/>
  <c r="C14" i="5"/>
  <c r="D11" i="5"/>
  <c r="C11" i="5"/>
  <c r="D19" i="3"/>
  <c r="C19" i="3"/>
  <c r="D16" i="3"/>
  <c r="C16" i="3"/>
  <c r="D10" i="5" l="1"/>
  <c r="C10" i="59" s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9" l="1"/>
  <c r="I10" i="9" l="1"/>
  <c r="I17" i="9" s="1"/>
  <c r="G17" i="9"/>
</calcChain>
</file>

<file path=xl/sharedStrings.xml><?xml version="1.0" encoding="utf-8"?>
<sst xmlns="http://schemas.openxmlformats.org/spreadsheetml/2006/main" count="4193" uniqueCount="989">
  <si>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</si>
  <si>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</si>
  <si>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</si>
  <si>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</si>
  <si>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</si>
  <si>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</si>
  <si>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</si>
  <si>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</si>
  <si>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</si>
  <si>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</si>
  <si>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</si>
  <si>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</si>
  <si>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</si>
  <si>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</si>
  <si>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</si>
  <si>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</si>
  <si>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</si>
  <si>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</si>
  <si>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</si>
  <si>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</si>
  <si>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</si>
  <si>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</si>
  <si>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</si>
  <si>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</si>
  <si>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</si>
  <si>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</si>
  <si>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</si>
  <si>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</si>
  <si>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</si>
  <si>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</si>
  <si>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</si>
  <si>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</si>
  <si>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</si>
  <si>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</si>
  <si>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</si>
  <si>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</si>
  <si>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</si>
  <si>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</si>
  <si>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</si>
  <si>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</si>
  <si>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</si>
  <si>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</si>
  <si>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</si>
  <si>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</si>
  <si>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</si>
  <si>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</si>
  <si>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</si>
  <si>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</si>
  <si>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</si>
  <si>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</si>
  <si>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</si>
  <si>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</si>
  <si>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</si>
  <si>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</si>
  <si>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</si>
  <si>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</si>
  <si>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</si>
  <si>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</si>
  <si>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</si>
  <si>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</si>
  <si>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</si>
  <si>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</si>
  <si>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</si>
  <si>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</si>
  <si>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</si>
  <si>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</si>
  <si>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</si>
  <si>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</si>
  <si>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</si>
  <si>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</si>
  <si>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</si>
  <si>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</si>
  <si>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</si>
  <si>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</si>
  <si>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</si>
  <si>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</si>
  <si>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</si>
  <si>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</si>
  <si>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</si>
  <si>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</si>
  <si>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</si>
  <si>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</si>
  <si>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</si>
  <si>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</si>
  <si>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</si>
  <si>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</si>
  <si>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</si>
  <si>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</si>
  <si>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</si>
  <si>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</si>
  <si>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</si>
  <si>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</si>
  <si>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</si>
  <si>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</si>
  <si>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</si>
  <si>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</si>
  <si>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</si>
  <si>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</si>
  <si>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</si>
  <si>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</si>
  <si>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</si>
  <si>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</si>
  <si>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</si>
  <si>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</si>
  <si>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</si>
  <si>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</si>
  <si>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</si>
  <si>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</si>
  <si>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</si>
  <si>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</si>
  <si>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</si>
  <si>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</si>
  <si>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</si>
  <si>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</si>
  <si>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</si>
  <si>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</si>
  <si>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</si>
  <si>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</si>
  <si>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</si>
  <si>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</si>
  <si>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</si>
  <si>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</si>
  <si>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</si>
  <si>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</si>
  <si>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</si>
  <si>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</si>
  <si>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</si>
  <si>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</si>
  <si>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</si>
  <si>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</si>
  <si>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</si>
  <si>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</si>
  <si>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</si>
  <si>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</si>
  <si>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</si>
  <si>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</si>
  <si>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</si>
  <si>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</si>
  <si>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</si>
  <si>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</si>
  <si>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</si>
  <si>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</si>
  <si>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</si>
  <si>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</si>
  <si>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</si>
  <si>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</si>
  <si>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</si>
  <si>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</si>
  <si>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</si>
  <si>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</si>
  <si>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</si>
  <si>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</si>
  <si>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</si>
  <si>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</si>
  <si>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</si>
  <si>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</si>
  <si>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</si>
  <si>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</si>
  <si>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</si>
  <si>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</si>
  <si>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</si>
  <si>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</si>
  <si>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</si>
  <si>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</si>
  <si>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</si>
  <si>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</si>
  <si>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</si>
  <si>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</si>
  <si>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</si>
  <si>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</si>
  <si>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</si>
  <si>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</si>
  <si>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</si>
  <si>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</si>
  <si>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</si>
  <si>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</si>
  <si>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</si>
  <si>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</si>
  <si>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</si>
  <si>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</si>
  <si>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</si>
  <si>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</si>
  <si>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</si>
  <si>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</si>
  <si>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</si>
  <si>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</si>
  <si>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</si>
  <si>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</si>
  <si>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</si>
  <si>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</si>
  <si>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</si>
  <si>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</si>
  <si>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</si>
  <si>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</si>
  <si>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</si>
  <si>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</si>
  <si>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</si>
  <si>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</si>
  <si>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</si>
  <si>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</si>
  <si>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</si>
  <si>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</si>
  <si>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</si>
  <si>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</si>
  <si>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</si>
  <si>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</si>
  <si>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</si>
  <si>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</si>
  <si>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</si>
  <si>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</si>
  <si>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</si>
  <si>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</si>
  <si>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</si>
  <si>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</si>
  <si>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</si>
  <si>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</si>
  <si>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</si>
  <si>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</si>
  <si>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</si>
  <si>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</si>
  <si>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</si>
  <si>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</si>
  <si>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</si>
  <si>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</si>
  <si>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</si>
  <si>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</si>
  <si>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</si>
  <si>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</si>
  <si>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</si>
  <si>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</si>
  <si>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</si>
  <si>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</si>
  <si>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</si>
  <si>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</si>
  <si>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</si>
  <si>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</si>
  <si>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</si>
  <si>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</si>
  <si>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</si>
  <si>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</si>
  <si>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</si>
  <si>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</si>
  <si>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</si>
  <si>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</si>
  <si>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</si>
  <si>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</si>
  <si>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</si>
  <si>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</si>
  <si>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</si>
  <si>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</si>
  <si>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</si>
  <si>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</si>
  <si>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</si>
  <si>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</si>
  <si>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</si>
  <si>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</si>
  <si>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</si>
  <si>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</si>
  <si>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</si>
  <si>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</si>
  <si>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</si>
  <si>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</si>
  <si>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</si>
  <si>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</si>
  <si>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</si>
  <si>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</si>
  <si>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</si>
  <si>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</si>
  <si>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</si>
  <si>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</si>
  <si>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</si>
  <si>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</si>
  <si>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</si>
  <si>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</si>
  <si>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</si>
  <si>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</si>
  <si>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</si>
  <si>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</si>
  <si>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</si>
  <si>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</si>
  <si>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</si>
  <si>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</si>
  <si>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</si>
  <si>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</si>
  <si>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</si>
  <si>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</si>
  <si>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</si>
  <si>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</si>
  <si>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</si>
  <si>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</si>
  <si>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</si>
  <si>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</si>
  <si>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</si>
  <si>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</si>
  <si>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</si>
  <si>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</si>
  <si>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</si>
  <si>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</si>
  <si>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</si>
  <si>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</si>
  <si>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</si>
  <si>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</si>
  <si>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</si>
  <si>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</si>
  <si>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</si>
  <si>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</si>
  <si>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</si>
  <si>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</si>
  <si>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</si>
  <si>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</si>
  <si>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</si>
  <si>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</si>
  <si>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</si>
  <si>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</si>
  <si>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</si>
  <si>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</si>
  <si>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</si>
  <si>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</si>
  <si>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</si>
  <si>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</si>
  <si>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</si>
  <si>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</si>
  <si>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</si>
  <si>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</si>
  <si>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</si>
  <si>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</si>
  <si>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</si>
  <si>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</si>
  <si>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</si>
  <si>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</si>
  <si>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</si>
  <si>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</si>
  <si>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</si>
  <si>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</si>
  <si>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</si>
  <si>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</si>
  <si>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</si>
  <si>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</si>
  <si>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</si>
  <si>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</si>
  <si>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</si>
  <si>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</si>
  <si>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</si>
  <si>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</si>
  <si>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</si>
  <si>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</si>
  <si>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</si>
  <si>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</si>
  <si>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</si>
  <si>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</si>
  <si>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</si>
  <si>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</si>
  <si>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</si>
  <si>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</si>
  <si>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</si>
  <si>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</si>
  <si>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</si>
  <si>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</si>
  <si>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</si>
  <si>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</si>
  <si>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</si>
  <si>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</si>
  <si>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</si>
  <si>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</si>
  <si>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</si>
  <si>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</si>
  <si>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</si>
  <si>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</si>
  <si>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</si>
  <si>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</si>
  <si>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</si>
  <si>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</si>
  <si>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</si>
  <si>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</si>
  <si>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</si>
  <si>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</si>
  <si>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</si>
  <si>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</si>
  <si>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</si>
  <si>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</si>
  <si>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</si>
  <si>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</si>
  <si>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</si>
  <si>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</si>
  <si>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</si>
  <si>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</si>
  <si>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</si>
  <si>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</si>
  <si>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</si>
  <si>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</si>
  <si>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</si>
  <si>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</si>
  <si>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</si>
  <si>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</si>
  <si>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</si>
  <si>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</si>
  <si>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</si>
  <si>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</si>
  <si>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</si>
  <si>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</si>
  <si>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</si>
  <si>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</si>
  <si>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</si>
  <si>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</si>
  <si>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</si>
  <si>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</si>
  <si>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</si>
  <si>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</si>
  <si>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</si>
  <si>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</si>
  <si>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</si>
  <si>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</si>
  <si>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</si>
  <si>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</si>
  <si>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</si>
  <si>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</si>
  <si>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</si>
  <si>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</si>
  <si>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</si>
  <si>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</si>
  <si>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</si>
  <si>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</si>
  <si>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</si>
  <si>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</si>
  <si>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</si>
  <si>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</si>
  <si>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</si>
  <si>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</si>
  <si>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</si>
  <si>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</si>
  <si>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</si>
  <si>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</si>
  <si>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</si>
  <si>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</si>
  <si>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</si>
  <si>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</si>
  <si>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</si>
  <si>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</si>
  <si>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</si>
  <si>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</si>
  <si>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</si>
  <si>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</si>
  <si>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</si>
  <si>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</si>
  <si>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</si>
  <si>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</si>
  <si>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</si>
  <si>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</si>
  <si>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</si>
  <si>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</si>
  <si>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</si>
  <si>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</si>
  <si>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</si>
  <si>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</si>
  <si>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</si>
  <si>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</si>
  <si>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</si>
  <si>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</si>
  <si>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</si>
  <si>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</si>
  <si>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</si>
  <si>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</si>
  <si>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</si>
  <si>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</si>
  <si>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</si>
  <si>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</si>
  <si>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</si>
  <si>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</si>
  <si>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</si>
  <si>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</si>
  <si>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</si>
  <si>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</si>
  <si>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</si>
  <si>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</si>
  <si>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</si>
  <si>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</si>
  <si>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</si>
  <si>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</si>
  <si>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</si>
  <si>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</si>
  <si>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</si>
  <si>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</si>
  <si>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</si>
  <si>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</si>
  <si>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</si>
  <si>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</si>
  <si>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</si>
  <si>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</si>
  <si>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</si>
  <si>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</si>
  <si>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</si>
  <si>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</si>
  <si>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</si>
  <si>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</si>
  <si>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</si>
  <si>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</si>
  <si>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</si>
  <si>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</si>
  <si>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</si>
  <si>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</si>
  <si>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</si>
  <si>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</si>
  <si>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</si>
  <si>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</si>
  <si>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</si>
  <si>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</si>
  <si>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</si>
  <si>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</si>
  <si>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</si>
  <si>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</si>
  <si>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</si>
  <si>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</si>
  <si>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პ/პ  "თავისუფალი საქართველო"</t>
  </si>
  <si>
    <t>01/01/2019-31/12/2019</t>
  </si>
  <si>
    <t>03/23/2019</t>
  </si>
  <si>
    <t>ფულადი შემოწირულობა</t>
  </si>
  <si>
    <t xml:space="preserve"> კახა კუკავა</t>
  </si>
  <si>
    <t>01010008849</t>
  </si>
  <si>
    <t>GE10TB0600000160070845</t>
  </si>
  <si>
    <t>TBCBGE22</t>
  </si>
  <si>
    <t>04/25/2019</t>
  </si>
  <si>
    <t>04/24/2019</t>
  </si>
  <si>
    <t>GE89TB0600000053179109</t>
  </si>
  <si>
    <t>04/26/2019</t>
  </si>
  <si>
    <t>05,07,2019</t>
  </si>
  <si>
    <t>05,08,2019</t>
  </si>
  <si>
    <t>05,10,2019</t>
  </si>
  <si>
    <t>05,13,2019</t>
  </si>
  <si>
    <t>05,14,2019</t>
  </si>
  <si>
    <t>05,16,2019</t>
  </si>
  <si>
    <t>შოთა მაქაცარია</t>
  </si>
  <si>
    <t>01001099558</t>
  </si>
  <si>
    <t>GE40TB7750845061600003</t>
  </si>
  <si>
    <t>05/28/2019</t>
  </si>
  <si>
    <t>05/29/2019</t>
  </si>
  <si>
    <t>სხვა ფულადი შემოსავლები   ( თანხის დაბრუნება )</t>
  </si>
  <si>
    <t>ქეთევან</t>
  </si>
  <si>
    <t>ურდულაშვილი</t>
  </si>
  <si>
    <t>36001002966</t>
  </si>
  <si>
    <t>ბუღალტერი</t>
  </si>
  <si>
    <t xml:space="preserve">მარიამ </t>
  </si>
  <si>
    <t>ხორბალაძე</t>
  </si>
  <si>
    <t xml:space="preserve"> 01617057941</t>
  </si>
  <si>
    <t>პრესცენტრ</t>
  </si>
  <si>
    <t>თენგიზ</t>
  </si>
  <si>
    <t>ომანიძე</t>
  </si>
  <si>
    <t>01005019099</t>
  </si>
  <si>
    <t>თავჯ/მოადგილე</t>
  </si>
  <si>
    <t>შოთა</t>
  </si>
  <si>
    <t>მაქაცარია</t>
  </si>
  <si>
    <t>რეგიონ უფროსი</t>
  </si>
  <si>
    <t xml:space="preserve">ნინო </t>
  </si>
  <si>
    <t>ჯურხაძე</t>
  </si>
  <si>
    <t>01003017675</t>
  </si>
  <si>
    <t>გულადი</t>
  </si>
  <si>
    <t>ყრუაშვილი</t>
  </si>
  <si>
    <t>01019015526</t>
  </si>
  <si>
    <t>იმერეთის რეგიონ</t>
  </si>
  <si>
    <t xml:space="preserve">გიორგი </t>
  </si>
  <si>
    <t>წულაია</t>
  </si>
  <si>
    <t>თ/მოადგილე</t>
  </si>
  <si>
    <t>დამქირავებლის 2% საპენსიო</t>
  </si>
  <si>
    <t xml:space="preserve">სულ </t>
  </si>
  <si>
    <t>უბანზე წარმომადგენელის ხელფასი</t>
  </si>
  <si>
    <t>კახა</t>
  </si>
  <si>
    <t>კუკავა</t>
  </si>
  <si>
    <t>შეხვედრერბი</t>
  </si>
  <si>
    <t>ქ.ქუთაისი, baTumi</t>
  </si>
  <si>
    <t>14/04/20/04/2019</t>
  </si>
  <si>
    <t>ვეფხვია</t>
  </si>
  <si>
    <t>მიქაუტაძე</t>
  </si>
  <si>
    <t>62001029365</t>
  </si>
  <si>
    <t>ზესტაფონი</t>
  </si>
  <si>
    <t>1-2-3-4 აპრილი</t>
  </si>
  <si>
    <t>კახაბერი</t>
  </si>
  <si>
    <t>ლაფერიშვილი</t>
  </si>
  <si>
    <t>მაკარი</t>
  </si>
  <si>
    <t>გელაშვილი</t>
  </si>
  <si>
    <t>01001079985 </t>
  </si>
  <si>
    <t>მალხაზ</t>
  </si>
  <si>
    <t>ფილაური</t>
  </si>
  <si>
    <t>პაპაშვილი</t>
  </si>
  <si>
    <t>ნინო</t>
  </si>
  <si>
    <t>01401107347</t>
  </si>
  <si>
    <t>გიორგი</t>
  </si>
  <si>
    <t>ბეგიაშვილი</t>
  </si>
  <si>
    <t>01013012761</t>
  </si>
  <si>
    <t>სოფიო</t>
  </si>
  <si>
    <t>კანდელაკი</t>
  </si>
  <si>
    <t>01019033753</t>
  </si>
  <si>
    <t>60003000785</t>
  </si>
  <si>
    <t>როინ</t>
  </si>
  <si>
    <t>ხიჯაკაძე</t>
  </si>
  <si>
    <t>10-11-12-13 აპრილი</t>
  </si>
  <si>
    <t>20-21-22-23 აპრილი</t>
  </si>
  <si>
    <t>კუბლაშვილი</t>
  </si>
  <si>
    <t>მარიამ</t>
  </si>
  <si>
    <t>01021001847</t>
  </si>
  <si>
    <t>მზევინარ</t>
  </si>
  <si>
    <t>ციური</t>
  </si>
  <si>
    <t>ასლანიშვილი</t>
  </si>
  <si>
    <t xml:space="preserve">01015003824  </t>
  </si>
  <si>
    <t>ვერიკო</t>
  </si>
  <si>
    <t>01004069782</t>
  </si>
  <si>
    <t>მუმლაძე</t>
  </si>
  <si>
    <t>თორნიკე</t>
  </si>
  <si>
    <t>18001067661</t>
  </si>
  <si>
    <t>ამირან</t>
  </si>
  <si>
    <t>ოქროპირიძე</t>
  </si>
  <si>
    <t>61004007028</t>
  </si>
  <si>
    <t>ზურაბ</t>
  </si>
  <si>
    <t>ჯინჯოლავა</t>
  </si>
  <si>
    <t>19001003501 </t>
  </si>
  <si>
    <t>კვარაცხელია</t>
  </si>
  <si>
    <t>19001085377</t>
  </si>
  <si>
    <t>ლალი</t>
  </si>
  <si>
    <t>ფერაძე</t>
  </si>
  <si>
    <t>ქ.ქუთაისი</t>
  </si>
  <si>
    <t>03/05-07/05</t>
  </si>
  <si>
    <t>ზუგდიდი</t>
  </si>
  <si>
    <t>15-16 მაისი</t>
  </si>
  <si>
    <t>ანა</t>
  </si>
  <si>
    <t>ბარბაქაძე</t>
  </si>
  <si>
    <t>01008046612</t>
  </si>
  <si>
    <t>ოზურგეთი</t>
  </si>
  <si>
    <t>1-2-3 მაისი</t>
  </si>
  <si>
    <t>ევგენი</t>
  </si>
  <si>
    <t>პაჭკორია</t>
  </si>
  <si>
    <t>01019063931</t>
  </si>
  <si>
    <t>მიხეილ</t>
  </si>
  <si>
    <t>ქართველიშვილი</t>
  </si>
  <si>
    <t>01023010947</t>
  </si>
  <si>
    <t>მარამი</t>
  </si>
  <si>
    <t>01617057941</t>
  </si>
  <si>
    <t>10-11-12 მაისი</t>
  </si>
  <si>
    <t>8-9-10 -11მაისი</t>
  </si>
  <si>
    <t>ზაზა</t>
  </si>
  <si>
    <t>სიჭინავა</t>
  </si>
  <si>
    <t>ოთარი</t>
  </si>
  <si>
    <t>ხმელიძე</t>
  </si>
  <si>
    <t>60001041993</t>
  </si>
  <si>
    <t>ტატო</t>
  </si>
  <si>
    <t>ურუშაძე</t>
  </si>
  <si>
    <t>დოლიძე</t>
  </si>
  <si>
    <t>საბა</t>
  </si>
  <si>
    <t>ბობოხია</t>
  </si>
  <si>
    <t>17-18-19-20 მაისი</t>
  </si>
  <si>
    <t>18-20 maisi sastumro</t>
  </si>
  <si>
    <t>ბათუმი</t>
  </si>
  <si>
    <t>22/05-23/05</t>
  </si>
  <si>
    <t>თემურ</t>
  </si>
  <si>
    <t>სვანაძე</t>
  </si>
  <si>
    <t>ვიდეომონტაჟი</t>
  </si>
  <si>
    <t>აპრილი</t>
  </si>
  <si>
    <t xml:space="preserve">ესმერალდა </t>
  </si>
  <si>
    <t>იაკობაშვილი</t>
  </si>
  <si>
    <t>ანაზღაურება</t>
  </si>
  <si>
    <t>მაისი</t>
  </si>
  <si>
    <t>ლიანა</t>
  </si>
  <si>
    <t>კუპრეიშვილი</t>
  </si>
  <si>
    <t>სამეურნეო ხარჯების</t>
  </si>
  <si>
    <t>02,04,2019</t>
  </si>
  <si>
    <t>ინტერნეტ-რეკლამს ხრჯი</t>
  </si>
  <si>
    <t>ფეისბუქ</t>
  </si>
  <si>
    <t>T5j6DJNH92</t>
  </si>
  <si>
    <t>პ/პ თავისუფალი საქართველო</t>
  </si>
  <si>
    <t>03,04,2019</t>
  </si>
  <si>
    <t>*X5Z9SJWF62</t>
  </si>
  <si>
    <t>V8AKCJSF22</t>
  </si>
  <si>
    <t>12,04,2019</t>
  </si>
  <si>
    <t>GEPYYKSF62</t>
  </si>
  <si>
    <t>25,04,2019</t>
  </si>
  <si>
    <t>7LTUFKAG62</t>
  </si>
  <si>
    <t>WU5UMKJF62</t>
  </si>
  <si>
    <t>2DM5CKEF62</t>
  </si>
  <si>
    <t>D2YS6K2H92</t>
  </si>
  <si>
    <t>ZETGCKET92</t>
  </si>
  <si>
    <t>E82EHKJF62</t>
  </si>
  <si>
    <t>13/05/20109</t>
  </si>
  <si>
    <t>A7M4HKNT92</t>
  </si>
  <si>
    <t>Z3CP4KEF62</t>
  </si>
  <si>
    <t>სულ ინერნეტ რეკლამის ხარჯი</t>
  </si>
  <si>
    <t>ბეჭდური რეკლამი ხარჯი</t>
  </si>
  <si>
    <t>შპს ფავორიტი სტილი</t>
  </si>
  <si>
    <t>შპს ქეჩერა</t>
  </si>
  <si>
    <t>25.04.2019</t>
  </si>
  <si>
    <t>შპს დეიზი</t>
  </si>
  <si>
    <t>პლაკატი</t>
  </si>
  <si>
    <t>სულ ბეჭდური რეკლამი ხარჯი</t>
  </si>
  <si>
    <t>ბრენდირებული აქსესუარებით რკლამის ხარჯი</t>
  </si>
  <si>
    <t>ი/მ გიორგი ელყანიშვილი</t>
  </si>
  <si>
    <t>15.04.2019</t>
  </si>
  <si>
    <t>კეპი</t>
  </si>
  <si>
    <t>სულბრენდირებული აქსესუარებით რკლამის ხარჯი</t>
  </si>
  <si>
    <t>თიბისი</t>
  </si>
  <si>
    <t>GE63TB7029536080100007</t>
  </si>
  <si>
    <t>GEL</t>
  </si>
  <si>
    <t>02.03.2012</t>
  </si>
  <si>
    <t>GE20TB7029545067800002</t>
  </si>
  <si>
    <t>14.07.2015</t>
  </si>
  <si>
    <t>GE80TB7029536180100008</t>
  </si>
  <si>
    <t>USD</t>
  </si>
  <si>
    <t>EUR</t>
  </si>
  <si>
    <t>საქართველოს ბანკი</t>
  </si>
  <si>
    <t>GE91BG0000000119476400</t>
  </si>
  <si>
    <t>04/16/2019</t>
  </si>
  <si>
    <t>05/16/2019</t>
  </si>
  <si>
    <t>05/21/2019</t>
  </si>
  <si>
    <t>უბანზე წარმომადგენელთა ანაზღაურება</t>
  </si>
  <si>
    <t>05/18/2019</t>
  </si>
  <si>
    <t xml:space="preserve">Tengiz </t>
  </si>
  <si>
    <t xml:space="preserve">SoTa </t>
  </si>
  <si>
    <t xml:space="preserve">nino </t>
  </si>
  <si>
    <t>qeთევან</t>
  </si>
  <si>
    <t xml:space="preserve">გოგი </t>
  </si>
  <si>
    <t>62007013885</t>
  </si>
  <si>
    <t>თავჯ/მოადგ</t>
  </si>
  <si>
    <t>რეგ/ მოადგილე</t>
  </si>
  <si>
    <t>თბ. კომ თავჯ</t>
  </si>
  <si>
    <t>პრეს სამსახური</t>
  </si>
  <si>
    <t>ოპერატორი</t>
  </si>
  <si>
    <t xml:space="preserve">ნინი </t>
  </si>
  <si>
    <t>სალომე</t>
  </si>
  <si>
    <t>ახალაძე</t>
  </si>
  <si>
    <t>მებუკე</t>
  </si>
  <si>
    <t>35001119230</t>
  </si>
  <si>
    <t>01005029400</t>
  </si>
  <si>
    <t>ანი</t>
  </si>
  <si>
    <t>თავჯდომარე</t>
  </si>
  <si>
    <t>ავთო</t>
  </si>
  <si>
    <t>ლომთათიძე</t>
  </si>
  <si>
    <t>მემონტაჟე</t>
  </si>
  <si>
    <t>01019009420</t>
  </si>
  <si>
    <t>ლაბარტყავა</t>
  </si>
  <si>
    <t>01027038785</t>
  </si>
  <si>
    <t>თამთა</t>
  </si>
  <si>
    <t>წიწილაშვილი</t>
  </si>
  <si>
    <t>60001054449</t>
  </si>
  <si>
    <t>ალექსანდრე</t>
  </si>
  <si>
    <t>შენგელია</t>
  </si>
  <si>
    <t>60001019547</t>
  </si>
  <si>
    <t xml:space="preserve">ელენე </t>
  </si>
  <si>
    <t>შანიძე</t>
  </si>
  <si>
    <t>01001044766</t>
  </si>
  <si>
    <t>თანაშემწე</t>
  </si>
  <si>
    <t>სტაჟიორი</t>
  </si>
  <si>
    <t>რედაქტორი</t>
  </si>
  <si>
    <t>farmacevti</t>
  </si>
  <si>
    <t>reg uf/m</t>
  </si>
  <si>
    <t>დავით</t>
  </si>
  <si>
    <t>ბაბლაშვილი</t>
  </si>
  <si>
    <t>ევგენია</t>
  </si>
  <si>
    <t>კახიძე</t>
  </si>
  <si>
    <t>შახლამიანი</t>
  </si>
  <si>
    <t>ფარმაცევტი</t>
  </si>
  <si>
    <t>ირაკლი</t>
  </si>
  <si>
    <t>ჩაჩანიძე</t>
  </si>
  <si>
    <t xml:space="preserve">ანი </t>
  </si>
  <si>
    <t>ხარებაშვილი</t>
  </si>
  <si>
    <t xml:space="preserve">ვერიკო </t>
  </si>
  <si>
    <t>40001037796</t>
  </si>
  <si>
    <t>21001039818</t>
  </si>
  <si>
    <t>01005037500</t>
  </si>
  <si>
    <t>18001007085</t>
  </si>
  <si>
    <t>01027071862</t>
  </si>
  <si>
    <t>01024069782</t>
  </si>
  <si>
    <t>iur,uf/moadgile</t>
  </si>
  <si>
    <t>ლადო</t>
  </si>
  <si>
    <t>ჯაოშვილი</t>
  </si>
  <si>
    <t>სოსო</t>
  </si>
  <si>
    <t>მარიდშვილი</t>
  </si>
  <si>
    <t>როზა</t>
  </si>
  <si>
    <t>დარბაიძე</t>
  </si>
  <si>
    <t>01023011425</t>
  </si>
  <si>
    <t>01009014555</t>
  </si>
  <si>
    <t>თელავი</t>
  </si>
  <si>
    <t>15-16-17 თებერვალი</t>
  </si>
  <si>
    <t>20-21-22 თებერვალი</t>
  </si>
  <si>
    <t>28-29-30 თებერვალი</t>
  </si>
  <si>
    <t>ჭაბუკაშვილი</t>
  </si>
  <si>
    <t>43001004283</t>
  </si>
  <si>
    <t>დავითი</t>
  </si>
  <si>
    <t>ბაქრაძე</t>
  </si>
  <si>
    <t>54001026901</t>
  </si>
  <si>
    <t>ვალერი</t>
  </si>
  <si>
    <t>მერაბ</t>
  </si>
  <si>
    <t>ობოლაძე</t>
  </si>
  <si>
    <t>მოძღვრიშვილი</t>
  </si>
  <si>
    <t>მცხეთა</t>
  </si>
  <si>
    <t>25-26 იანვარი</t>
  </si>
  <si>
    <t>ფოთი</t>
  </si>
  <si>
    <t>28-29 იანვარი</t>
  </si>
  <si>
    <t>ჯემალ</t>
  </si>
  <si>
    <t>ვანაძე</t>
  </si>
  <si>
    <t>03001003781 </t>
  </si>
  <si>
    <t>ლაგოდეხი</t>
  </si>
  <si>
    <t>10-11-12 თებერვალი</t>
  </si>
  <si>
    <t>1-2 თებერვალი</t>
  </si>
  <si>
    <t>1-2 მარტი</t>
  </si>
  <si>
    <t>ადიგენი</t>
  </si>
  <si>
    <t>9-10-11 - მარტი</t>
  </si>
  <si>
    <t>მესტია</t>
  </si>
  <si>
    <t>15-16 მარტი</t>
  </si>
  <si>
    <t>15-16 - 17  მარტი</t>
  </si>
  <si>
    <t>1-2-3 აპრილი</t>
  </si>
  <si>
    <t>10-11-12 აპრილი</t>
  </si>
  <si>
    <t>20-21-22 აპრილი</t>
  </si>
  <si>
    <t>1-2 მაისი</t>
  </si>
  <si>
    <t>8-9-10 მაისი</t>
  </si>
  <si>
    <t>17-18-19 მაისი</t>
  </si>
  <si>
    <t>01019068926</t>
  </si>
  <si>
    <t>გურჯაანი</t>
  </si>
  <si>
    <t>20-21 მაისი</t>
  </si>
  <si>
    <t>მალხაზი</t>
  </si>
  <si>
    <t>01001079985</t>
  </si>
  <si>
    <t>3-4-5 ივლისი</t>
  </si>
  <si>
    <t>ხულო</t>
  </si>
  <si>
    <t>10-11-12 ივლისი</t>
  </si>
  <si>
    <t>გრიგოლ</t>
  </si>
  <si>
    <t>ნემსაძე</t>
  </si>
  <si>
    <t>თეა</t>
  </si>
  <si>
    <t>ტარიელ</t>
  </si>
  <si>
    <t>კირტავა</t>
  </si>
  <si>
    <t>54001000510</t>
  </si>
  <si>
    <t>61004002911</t>
  </si>
  <si>
    <t>14-15 ივლისი</t>
  </si>
  <si>
    <t>ლანჩხუთი</t>
  </si>
  <si>
    <t>ხათუნა</t>
  </si>
  <si>
    <t>ჩუბინაშვილი</t>
  </si>
  <si>
    <t>57001006692</t>
  </si>
  <si>
    <t>15-16 აგვისტო</t>
  </si>
  <si>
    <t>მაკა</t>
  </si>
  <si>
    <t>ზვიად</t>
  </si>
  <si>
    <t>ფიფია</t>
  </si>
  <si>
    <t>ნატალია</t>
  </si>
  <si>
    <t>წერეთელი</t>
  </si>
  <si>
    <t>ბრეგაძე</t>
  </si>
  <si>
    <t>18001026667</t>
  </si>
  <si>
    <t>01024038751</t>
  </si>
  <si>
    <t>58001003512</t>
  </si>
  <si>
    <t>41001029284</t>
  </si>
  <si>
    <t>წალენჯიხა</t>
  </si>
  <si>
    <t>10-11 აგვისტო</t>
  </si>
  <si>
    <t>დალი</t>
  </si>
  <si>
    <t>როლანდ</t>
  </si>
  <si>
    <t>01010018540</t>
  </si>
  <si>
    <t>01010014568</t>
  </si>
  <si>
    <t>ქუთაისი</t>
  </si>
  <si>
    <t>5-6 აგვისტო</t>
  </si>
  <si>
    <t>01001099559</t>
  </si>
  <si>
    <t>01001099560</t>
  </si>
  <si>
    <t>01001099561</t>
  </si>
  <si>
    <t>ახალქალაქი</t>
  </si>
  <si>
    <t>1-2-3 დეკემბერი</t>
  </si>
  <si>
    <t>ნინოწმინდა</t>
  </si>
  <si>
    <t>10-11-12 დეკემბერი</t>
  </si>
  <si>
    <t>ახალციხე</t>
  </si>
  <si>
    <t>15-16-17 დეკემბერი</t>
  </si>
  <si>
    <t>ბორჯომი</t>
  </si>
  <si>
    <t>20-21-22 დეკემბერი</t>
  </si>
  <si>
    <t>საგარეჯო</t>
  </si>
  <si>
    <t>1-2-3 ოქტომბერი</t>
  </si>
  <si>
    <t>10-11-12 ოქტომბერი</t>
  </si>
  <si>
    <t>სიღნაღი</t>
  </si>
  <si>
    <t>20-21-22 ოქტომბერი</t>
  </si>
  <si>
    <t>ყვარელი</t>
  </si>
  <si>
    <t>გორი</t>
  </si>
  <si>
    <t>7-8-9  ნოემბერი</t>
  </si>
  <si>
    <t>კასპი</t>
  </si>
  <si>
    <t>ქარელი</t>
  </si>
  <si>
    <t>23-24-25 ნოემბერი</t>
  </si>
  <si>
    <t>ხაშური</t>
  </si>
  <si>
    <t>27-28-29 ნოემბერი</t>
  </si>
  <si>
    <t>27-28-29- ოქტომბერი</t>
  </si>
  <si>
    <t>21-22-23-24ნოემბერი</t>
  </si>
  <si>
    <t>01023010948</t>
  </si>
  <si>
    <t>29-30, სექტემბერი</t>
  </si>
  <si>
    <t>1-2-3, სექტემბერი</t>
  </si>
  <si>
    <t>10-11-12, სექტემბერი</t>
  </si>
  <si>
    <t>19-20-21, სექტემბერი</t>
  </si>
  <si>
    <t>08 თებერვალი</t>
  </si>
  <si>
    <t>08-09 თებერვალი</t>
  </si>
  <si>
    <t>20-21-22-23- თებერვალი</t>
  </si>
  <si>
    <t xml:space="preserve">04-05-06 მარტი </t>
  </si>
  <si>
    <t>ბათუმი -სასტუმრო</t>
  </si>
  <si>
    <t xml:space="preserve">თენგო </t>
  </si>
  <si>
    <t>ზუგდიდი-სასტუმრო</t>
  </si>
  <si>
    <t>15-16-17 მარტი</t>
  </si>
  <si>
    <t>15-16-17-18 აპრილი</t>
  </si>
  <si>
    <t>ბატუმი-სასტუმრო</t>
  </si>
  <si>
    <t>15-16-17 აპრილი</t>
  </si>
  <si>
    <t>25-26- აპრილი</t>
  </si>
  <si>
    <t>04-05 მაისი</t>
  </si>
  <si>
    <t>06 მაისი</t>
  </si>
  <si>
    <t>ბათუმი-სასტუმრო</t>
  </si>
  <si>
    <t>18-19- მაისი</t>
  </si>
  <si>
    <t>21-22 მაისი</t>
  </si>
  <si>
    <t>04-05 ივნისი</t>
  </si>
  <si>
    <t>06 ივნ ისი</t>
  </si>
  <si>
    <t>23 ივნისი</t>
  </si>
  <si>
    <t>5 ივლისი</t>
  </si>
  <si>
    <t>13-17 ივლისი</t>
  </si>
  <si>
    <t>25-30 სექტემბერი</t>
  </si>
  <si>
    <t>01 ოქტომბერი</t>
  </si>
  <si>
    <t>02 ოქტომბერი</t>
  </si>
  <si>
    <t>04 ოქტომბერი</t>
  </si>
  <si>
    <t>ზუგდიდი-სასტუმრო26-27-28 ოქტომბერი</t>
  </si>
  <si>
    <t>07/25/2019</t>
  </si>
  <si>
    <t>07/30/2019</t>
  </si>
  <si>
    <t>08/13/2019</t>
  </si>
  <si>
    <t>08/16/2019</t>
  </si>
  <si>
    <t>08/22/2019</t>
  </si>
  <si>
    <t>08/23/2019</t>
  </si>
  <si>
    <t>08/24/2019</t>
  </si>
  <si>
    <t>08/29/2019</t>
  </si>
  <si>
    <t>09/13/2019</t>
  </si>
  <si>
    <t>09/16/2019</t>
  </si>
  <si>
    <t>09/24/2019</t>
  </si>
  <si>
    <t>09/30/2019</t>
  </si>
  <si>
    <t>10/15/2019</t>
  </si>
  <si>
    <t>ნათია აბაზაშვილი</t>
  </si>
  <si>
    <t>GE23TB0800000000608131</t>
  </si>
  <si>
    <t>10/31/2019</t>
  </si>
  <si>
    <t>ვერიკო მაქაცარია</t>
  </si>
  <si>
    <t xml:space="preserve">01009015926 </t>
  </si>
  <si>
    <t>GE04TB7390445061100012</t>
  </si>
  <si>
    <t>ლია ყანდარაშვილი</t>
  </si>
  <si>
    <t>31001019672</t>
  </si>
  <si>
    <t xml:space="preserve"> GE71TB7227445061100069</t>
  </si>
  <si>
    <t>თენგიზ ომანიძე</t>
  </si>
  <si>
    <t>GE91TB7239745061600002</t>
  </si>
  <si>
    <t>11/14/2019</t>
  </si>
  <si>
    <t>11/16/2019</t>
  </si>
  <si>
    <t>11/29/2019</t>
  </si>
  <si>
    <t>12/19/2019</t>
  </si>
  <si>
    <t>გულადი ყრუაშვილი</t>
  </si>
  <si>
    <t>GE46BG0000000779510800</t>
  </si>
  <si>
    <t>BAGAGE22</t>
  </si>
  <si>
    <t>12/201/2019</t>
  </si>
  <si>
    <t>12/17/2019</t>
  </si>
  <si>
    <t>12/22/2019</t>
  </si>
  <si>
    <t>12/25/2019</t>
  </si>
  <si>
    <t>01/18/2019</t>
  </si>
  <si>
    <t>02/18/2019</t>
  </si>
  <si>
    <t>03/18/2019</t>
  </si>
  <si>
    <t>06/17/2019</t>
  </si>
  <si>
    <t>07/16/2019</t>
  </si>
  <si>
    <t xml:space="preserve">არასწორად ჩარიცხული თანხის დაბრუნება </t>
  </si>
  <si>
    <t>ავიაბილეთი -ბარათ</t>
  </si>
  <si>
    <t>24.04.2019</t>
  </si>
  <si>
    <t>პოსტერი</t>
  </si>
  <si>
    <t>WC3A4J2G62</t>
  </si>
  <si>
    <t>TDYEMHNH92</t>
  </si>
  <si>
    <t>J7WKMHWT92</t>
  </si>
  <si>
    <t>NA26AJ2T92</t>
  </si>
  <si>
    <t>4M9ENJJG62</t>
  </si>
  <si>
    <t>HLJPPHJT92</t>
  </si>
  <si>
    <t>4AV3FJ2T92</t>
  </si>
  <si>
    <t>R55FAJWF62</t>
  </si>
  <si>
    <t>73VMTHJT92</t>
  </si>
  <si>
    <t>BFJPVJAG62</t>
  </si>
  <si>
    <t>GMYJRJNF62</t>
  </si>
  <si>
    <t>TKQTCKJT92</t>
  </si>
  <si>
    <t>GD4GAL2T92</t>
  </si>
  <si>
    <t>CSE8ZJWS92</t>
  </si>
  <si>
    <t>43HKXJJG62</t>
  </si>
  <si>
    <t>RYMRTKWF62</t>
  </si>
  <si>
    <t>HRN4KKJT92</t>
  </si>
  <si>
    <t>8CEY9LET92</t>
  </si>
  <si>
    <t>4GJMELJF62</t>
  </si>
  <si>
    <t>CS7BWKST92</t>
  </si>
  <si>
    <t>QKJYVKAT92</t>
  </si>
  <si>
    <t>XWG8NKWS92</t>
  </si>
  <si>
    <t>LCK43LWH92</t>
  </si>
  <si>
    <t>FGDLZLSH92</t>
  </si>
  <si>
    <t>LR2CTMWF62,</t>
  </si>
  <si>
    <t>2KRZSMAH92</t>
  </si>
  <si>
    <t>4B7R8NWF62</t>
  </si>
  <si>
    <t>სულ ინტერნეტ რეკლამა</t>
  </si>
  <si>
    <t>დამხმარე ხასიათის საქმიანობიდან მიღებული სხვა სახსრები  (საქ ბანკის ანგ)</t>
  </si>
  <si>
    <t>იჯარა</t>
  </si>
  <si>
    <t xml:space="preserve">ზესტაფონი.დ.აღმაშენებლის 57, </t>
  </si>
  <si>
    <t>32.10.07.021.01.044</t>
  </si>
  <si>
    <t>10/04/2019;  40 დღე</t>
  </si>
  <si>
    <t>42კვმ</t>
  </si>
  <si>
    <t>ნათია  დარახველიძე</t>
  </si>
  <si>
    <t>სხვა ფულადი შემოსავლები   ( თანხის დაბრუნება)</t>
  </si>
  <si>
    <t>სამეურნეო ხარჯი</t>
  </si>
  <si>
    <t>დეკემბერი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</si>
</sst>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  <numFmt numFmtId="170" formatCode="0.0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1"/>
      <name val="Sylfaen"/>
      <family val="1"/>
    </font>
    <font>
      <sz val="11"/>
      <color indexed="8"/>
      <name val="Sylfaen"/>
      <family val="1"/>
    </font>
    <font>
      <sz val="11"/>
      <color theme="1"/>
      <name val="AcadNusx"/>
    </font>
    <font>
      <sz val="12"/>
      <color theme="1"/>
      <name val="Sylfaen"/>
      <family val="1"/>
    </font>
    <font>
      <sz val="10"/>
      <color theme="1"/>
      <name val="AcadNusx"/>
    </font>
    <font>
      <sz val="10"/>
      <name val="AcadNusx"/>
    </font>
    <font>
      <sz val="11"/>
      <name val="Calibri"/>
      <family val="2"/>
      <scheme val="minor"/>
    </font>
    <font>
      <sz val="11"/>
      <color indexed="8"/>
      <name val="AcadNusx"/>
    </font>
    <font>
      <sz val="10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sz val="12"/>
      <color theme="1"/>
      <name val="Sylfaen"/>
      <family val="1"/>
      <charset val="204"/>
    </font>
    <font>
      <sz val="12"/>
      <color indexed="8"/>
      <name val="Sylfaen"/>
      <family val="1"/>
      <charset val="204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/>
    <xf numFmtId="0" fontId="2" fillId="0" borderId="0"/>
    <xf numFmtId="0" fontId="2" fillId="0" borderId="0"/>
    <xf numFmtId="0" fontId="1" fillId="0" borderId="0"/>
  </cellStyleXfs>
  <cellXfs count="67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29" fillId="6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7" fillId="5" borderId="0" xfId="0" applyFont="1" applyFill="1" applyBorder="1" applyAlignment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0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center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29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42" xfId="0" applyFont="1" applyFill="1" applyBorder="1" applyAlignment="1">
      <alignment vertical="center"/>
    </xf>
    <xf numFmtId="0" fontId="21" fillId="5" borderId="0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</xf>
    <xf numFmtId="0" fontId="21" fillId="5" borderId="13" xfId="9" applyFont="1" applyFill="1" applyBorder="1" applyAlignment="1" applyProtection="1">
      <alignment horizontal="center" vertical="center" wrapText="1"/>
    </xf>
    <xf numFmtId="0" fontId="21" fillId="5" borderId="14" xfId="9" applyFont="1" applyFill="1" applyBorder="1" applyAlignment="1" applyProtection="1">
      <alignment horizontal="center" vertical="center" wrapText="1"/>
    </xf>
    <xf numFmtId="0" fontId="21" fillId="5" borderId="15" xfId="9" applyFont="1" applyFill="1" applyBorder="1" applyAlignment="1" applyProtection="1">
      <alignment horizontal="center" vertical="center" wrapText="1"/>
    </xf>
    <xf numFmtId="0" fontId="21" fillId="3" borderId="10" xfId="9" applyFont="1" applyFill="1" applyBorder="1" applyAlignment="1" applyProtection="1">
      <alignment horizontal="center" vertical="center" wrapText="1"/>
    </xf>
    <xf numFmtId="49" fontId="21" fillId="3" borderId="14" xfId="9" applyNumberFormat="1" applyFont="1" applyFill="1" applyBorder="1" applyAlignment="1" applyProtection="1">
      <alignment horizontal="center" vertical="center" wrapText="1"/>
    </xf>
    <xf numFmtId="0" fontId="21" fillId="3" borderId="17" xfId="9" applyFont="1" applyFill="1" applyBorder="1" applyAlignment="1" applyProtection="1">
      <alignment horizontal="center" vertical="center" wrapText="1"/>
    </xf>
    <xf numFmtId="0" fontId="21" fillId="3" borderId="16" xfId="9" applyFont="1" applyFill="1" applyBorder="1" applyAlignment="1" applyProtection="1">
      <alignment horizontal="center" vertical="center" wrapText="1"/>
    </xf>
    <xf numFmtId="0" fontId="21" fillId="4" borderId="13" xfId="9" applyFont="1" applyFill="1" applyBorder="1" applyAlignment="1" applyProtection="1">
      <alignment horizontal="center" vertical="center" wrapText="1"/>
    </xf>
    <xf numFmtId="0" fontId="21" fillId="4" borderId="14" xfId="9" applyFont="1" applyFill="1" applyBorder="1" applyAlignment="1" applyProtection="1">
      <alignment horizontal="center" vertical="center" wrapText="1"/>
    </xf>
    <xf numFmtId="0" fontId="21" fillId="4" borderId="16" xfId="9" applyFont="1" applyFill="1" applyBorder="1" applyAlignment="1" applyProtection="1">
      <alignment horizontal="center" vertical="center" wrapText="1"/>
    </xf>
    <xf numFmtId="0" fontId="21" fillId="5" borderId="11" xfId="9" applyFont="1" applyFill="1" applyBorder="1" applyAlignment="1" applyProtection="1">
      <alignment horizontal="center" vertical="center" wrapText="1"/>
    </xf>
    <xf numFmtId="0" fontId="21" fillId="0" borderId="0" xfId="9" applyFont="1" applyAlignment="1" applyProtection="1">
      <alignment horizontal="center" vertical="center" wrapText="1"/>
      <protection locked="0"/>
    </xf>
    <xf numFmtId="0" fontId="21" fillId="5" borderId="13" xfId="9" applyFont="1" applyFill="1" applyBorder="1" applyAlignment="1" applyProtection="1">
      <alignment horizontal="center" vertical="center"/>
    </xf>
    <xf numFmtId="0" fontId="21" fillId="5" borderId="15" xfId="9" applyFont="1" applyFill="1" applyBorder="1" applyAlignment="1" applyProtection="1">
      <alignment horizontal="center" vertical="center"/>
    </xf>
    <xf numFmtId="0" fontId="21" fillId="5" borderId="14" xfId="9" applyFont="1" applyFill="1" applyBorder="1" applyAlignment="1" applyProtection="1">
      <alignment horizontal="center" vertical="center"/>
    </xf>
    <xf numFmtId="0" fontId="21" fillId="5" borderId="16" xfId="9" applyFont="1" applyFill="1" applyBorder="1" applyAlignment="1" applyProtection="1">
      <alignment horizontal="center" vertical="center"/>
    </xf>
    <xf numFmtId="0" fontId="21" fillId="5" borderId="12" xfId="9" applyFont="1" applyFill="1" applyBorder="1" applyAlignment="1" applyProtection="1">
      <alignment horizontal="center" vertical="center"/>
    </xf>
    <xf numFmtId="0" fontId="19" fillId="0" borderId="0" xfId="9" applyFont="1" applyAlignment="1" applyProtection="1">
      <alignment horizontal="center" vertical="center"/>
      <protection locked="0"/>
    </xf>
    <xf numFmtId="0" fontId="19" fillId="0" borderId="18" xfId="9" applyFont="1" applyBorder="1" applyAlignment="1" applyProtection="1">
      <alignment horizontal="center" vertical="center"/>
      <protection locked="0"/>
    </xf>
    <xf numFmtId="14" fontId="19" fillId="0" borderId="2" xfId="9" applyNumberFormat="1" applyFont="1" applyBorder="1" applyAlignment="1" applyProtection="1">
      <alignment vertical="center" wrapText="1"/>
      <protection locked="0"/>
    </xf>
    <xf numFmtId="0" fontId="19" fillId="0" borderId="2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0" fontId="19" fillId="4" borderId="18" xfId="9" applyFont="1" applyFill="1" applyBorder="1" applyAlignment="1" applyProtection="1">
      <alignment vertical="center" wrapText="1"/>
      <protection locked="0"/>
    </xf>
    <xf numFmtId="0" fontId="19" fillId="4" borderId="2" xfId="9" applyFont="1" applyFill="1" applyBorder="1" applyAlignment="1" applyProtection="1">
      <alignment vertical="center" wrapText="1"/>
      <protection locked="0"/>
    </xf>
    <xf numFmtId="0" fontId="19" fillId="4" borderId="20" xfId="9" applyFont="1" applyFill="1" applyBorder="1" applyAlignment="1" applyProtection="1">
      <alignment vertical="center"/>
      <protection locked="0"/>
    </xf>
    <xf numFmtId="0" fontId="19" fillId="0" borderId="40" xfId="9" applyFont="1" applyBorder="1" applyAlignment="1" applyProtection="1">
      <alignment vertical="center" wrapText="1"/>
      <protection locked="0"/>
    </xf>
    <xf numFmtId="0" fontId="19" fillId="0" borderId="21" xfId="9" applyFont="1" applyBorder="1" applyAlignment="1" applyProtection="1">
      <alignment horizontal="center" vertical="center"/>
      <protection locked="0"/>
    </xf>
    <xf numFmtId="0" fontId="19" fillId="0" borderId="5" xfId="9" applyFont="1" applyBorder="1" applyAlignment="1" applyProtection="1">
      <alignment vertical="center"/>
      <protection locked="0"/>
    </xf>
    <xf numFmtId="0" fontId="19" fillId="0" borderId="21" xfId="9" applyFont="1" applyBorder="1" applyAlignment="1" applyProtection="1">
      <alignment vertical="center" wrapText="1"/>
      <protection locked="0"/>
    </xf>
    <xf numFmtId="0" fontId="19" fillId="4" borderId="21" xfId="9" applyFont="1" applyFill="1" applyBorder="1" applyAlignment="1" applyProtection="1">
      <alignment vertical="center" wrapText="1"/>
      <protection locked="0"/>
    </xf>
    <xf numFmtId="0" fontId="19" fillId="4" borderId="1" xfId="9" applyFont="1" applyFill="1" applyBorder="1" applyAlignment="1" applyProtection="1">
      <alignment vertical="center" wrapText="1"/>
      <protection locked="0"/>
    </xf>
    <xf numFmtId="0" fontId="19" fillId="4" borderId="22" xfId="9" applyFont="1" applyFill="1" applyBorder="1" applyAlignment="1" applyProtection="1">
      <alignment vertical="center"/>
      <protection locked="0"/>
    </xf>
    <xf numFmtId="0" fontId="19" fillId="0" borderId="39" xfId="9" applyFont="1" applyBorder="1" applyAlignment="1" applyProtection="1">
      <alignment vertical="center" wrapText="1"/>
      <protection locked="0"/>
    </xf>
    <xf numFmtId="0" fontId="19" fillId="0" borderId="23" xfId="9" applyFont="1" applyBorder="1" applyAlignment="1" applyProtection="1">
      <alignment horizontal="center" vertical="center"/>
      <protection locked="0"/>
    </xf>
    <xf numFmtId="14" fontId="19" fillId="0" borderId="24" xfId="9" applyNumberFormat="1" applyFont="1" applyBorder="1" applyAlignment="1" applyProtection="1">
      <alignment vertical="center" wrapText="1"/>
      <protection locked="0"/>
    </xf>
    <xf numFmtId="0" fontId="19" fillId="0" borderId="24" xfId="9" applyFont="1" applyBorder="1" applyAlignment="1" applyProtection="1">
      <alignment vertical="center" wrapText="1"/>
      <protection locked="0"/>
    </xf>
    <xf numFmtId="0" fontId="19" fillId="0" borderId="23" xfId="9" applyFont="1" applyBorder="1" applyAlignment="1" applyProtection="1">
      <alignment vertical="center" wrapText="1"/>
      <protection locked="0"/>
    </xf>
    <xf numFmtId="49" fontId="19" fillId="0" borderId="24" xfId="9" applyNumberFormat="1" applyFont="1" applyBorder="1" applyAlignment="1" applyProtection="1">
      <alignment vertical="center"/>
      <protection locked="0"/>
    </xf>
    <xf numFmtId="0" fontId="19" fillId="4" borderId="23" xfId="9" applyFont="1" applyFill="1" applyBorder="1" applyAlignment="1" applyProtection="1">
      <alignment vertical="center" wrapText="1"/>
      <protection locked="0"/>
    </xf>
    <xf numFmtId="0" fontId="19" fillId="4" borderId="24" xfId="9" applyFont="1" applyFill="1" applyBorder="1" applyAlignment="1" applyProtection="1">
      <alignment vertical="center" wrapText="1"/>
      <protection locked="0"/>
    </xf>
    <xf numFmtId="0" fontId="19" fillId="4" borderId="26" xfId="9" applyFont="1" applyFill="1" applyBorder="1" applyAlignment="1" applyProtection="1">
      <alignment vertical="center"/>
      <protection locked="0"/>
    </xf>
    <xf numFmtId="0" fontId="19" fillId="0" borderId="38" xfId="9" applyFont="1" applyBorder="1" applyAlignment="1" applyProtection="1">
      <alignment vertical="center" wrapText="1"/>
      <protection locked="0"/>
    </xf>
    <xf numFmtId="0" fontId="11" fillId="0" borderId="0" xfId="3" applyFont="1" applyAlignment="1" applyProtection="1">
      <alignment vertical="center"/>
      <protection locked="0"/>
    </xf>
    <xf numFmtId="49" fontId="19" fillId="0" borderId="0" xfId="9" applyNumberFormat="1" applyFont="1" applyAlignment="1" applyProtection="1">
      <alignment vertical="center"/>
      <protection locked="0"/>
    </xf>
    <xf numFmtId="0" fontId="19" fillId="0" borderId="43" xfId="9" applyFont="1" applyBorder="1" applyAlignment="1" applyProtection="1">
      <alignment horizontal="center" vertical="center"/>
      <protection locked="0"/>
    </xf>
    <xf numFmtId="14" fontId="19" fillId="0" borderId="35" xfId="9" applyNumberFormat="1" applyFont="1" applyBorder="1" applyAlignment="1" applyProtection="1">
      <alignment vertical="center" wrapText="1"/>
      <protection locked="0"/>
    </xf>
    <xf numFmtId="0" fontId="19" fillId="0" borderId="35" xfId="9" applyFont="1" applyBorder="1" applyAlignment="1" applyProtection="1">
      <alignment vertical="center" wrapText="1"/>
      <protection locked="0"/>
    </xf>
    <xf numFmtId="0" fontId="19" fillId="0" borderId="44" xfId="9" applyFont="1" applyBorder="1" applyAlignment="1" applyProtection="1">
      <alignment vertical="center"/>
      <protection locked="0"/>
    </xf>
    <xf numFmtId="0" fontId="19" fillId="0" borderId="43" xfId="9" applyFont="1" applyBorder="1" applyAlignment="1" applyProtection="1">
      <alignment vertical="center" wrapText="1"/>
      <protection locked="0"/>
    </xf>
    <xf numFmtId="49" fontId="19" fillId="0" borderId="36" xfId="9" applyNumberFormat="1" applyFont="1" applyBorder="1" applyAlignment="1" applyProtection="1">
      <alignment vertical="center"/>
      <protection locked="0"/>
    </xf>
    <xf numFmtId="0" fontId="19" fillId="4" borderId="43" xfId="9" applyFont="1" applyFill="1" applyBorder="1" applyAlignment="1" applyProtection="1">
      <alignment vertical="center" wrapText="1"/>
      <protection locked="0"/>
    </xf>
    <xf numFmtId="0" fontId="19" fillId="4" borderId="36" xfId="9" applyFont="1" applyFill="1" applyBorder="1" applyAlignment="1" applyProtection="1">
      <alignment vertical="center" wrapText="1"/>
      <protection locked="0"/>
    </xf>
    <xf numFmtId="0" fontId="19" fillId="4" borderId="45" xfId="9" applyFont="1" applyFill="1" applyBorder="1" applyAlignment="1" applyProtection="1">
      <alignment vertical="center"/>
      <protection locked="0"/>
    </xf>
    <xf numFmtId="0" fontId="19" fillId="0" borderId="46" xfId="9" applyFont="1" applyBorder="1" applyAlignment="1" applyProtection="1">
      <alignment vertical="center" wrapText="1"/>
      <protection locked="0"/>
    </xf>
    <xf numFmtId="0" fontId="27" fillId="0" borderId="2" xfId="9" applyFont="1" applyBorder="1" applyAlignment="1" applyProtection="1">
      <alignment vertical="center" wrapText="1"/>
      <protection locked="0"/>
    </xf>
    <xf numFmtId="0" fontId="27" fillId="0" borderId="19" xfId="9" applyFont="1" applyBorder="1" applyAlignment="1" applyProtection="1">
      <alignment horizontal="right" vertical="center"/>
      <protection locked="0"/>
    </xf>
    <xf numFmtId="0" fontId="27" fillId="0" borderId="18" xfId="9" applyFont="1" applyBorder="1" applyAlignment="1" applyProtection="1">
      <alignment vertical="center" wrapText="1"/>
      <protection locked="0"/>
    </xf>
    <xf numFmtId="49" fontId="27" fillId="0" borderId="1" xfId="9" applyNumberFormat="1" applyFont="1" applyBorder="1" applyAlignment="1" applyProtection="1">
      <alignment vertical="center"/>
      <protection locked="0"/>
    </xf>
    <xf numFmtId="49" fontId="27" fillId="0" borderId="2" xfId="9" applyNumberFormat="1" applyFont="1" applyBorder="1" applyAlignment="1" applyProtection="1">
      <alignment vertical="center"/>
      <protection locked="0"/>
    </xf>
    <xf numFmtId="0" fontId="27" fillId="0" borderId="5" xfId="9" applyFont="1" applyBorder="1" applyAlignment="1" applyProtection="1">
      <alignment vertical="center"/>
      <protection locked="0"/>
    </xf>
    <xf numFmtId="0" fontId="27" fillId="0" borderId="25" xfId="9" applyFont="1" applyBorder="1" applyAlignment="1" applyProtection="1">
      <alignment vertical="center"/>
      <protection locked="0"/>
    </xf>
    <xf numFmtId="14" fontId="27" fillId="0" borderId="2" xfId="9" applyNumberFormat="1" applyFont="1" applyBorder="1" applyAlignment="1" applyProtection="1">
      <alignment horizontal="center" vertical="center" wrapText="1"/>
      <protection locked="0"/>
    </xf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14" fontId="33" fillId="2" borderId="2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/>
    </xf>
    <xf numFmtId="0" fontId="17" fillId="0" borderId="1" xfId="1" applyFont="1" applyFill="1" applyBorder="1" applyAlignment="1" applyProtection="1">
      <alignment vertical="center" wrapText="1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vertical="center" wrapText="1"/>
    </xf>
    <xf numFmtId="49" fontId="11" fillId="0" borderId="0" xfId="0" applyNumberFormat="1" applyFont="1" applyAlignment="1">
      <alignment horizontal="center"/>
    </xf>
    <xf numFmtId="49" fontId="34" fillId="0" borderId="1" xfId="0" applyNumberFormat="1" applyFont="1" applyBorder="1" applyAlignment="1">
      <alignment horizontal="center"/>
    </xf>
    <xf numFmtId="49" fontId="0" fillId="2" borderId="1" xfId="0" applyNumberFormat="1" applyFill="1" applyBorder="1"/>
    <xf numFmtId="49" fontId="27" fillId="0" borderId="1" xfId="0" applyNumberFormat="1" applyFont="1" applyBorder="1" applyAlignment="1">
      <alignment horizontal="center"/>
    </xf>
    <xf numFmtId="4" fontId="17" fillId="0" borderId="1" xfId="1" applyNumberFormat="1" applyFont="1" applyFill="1" applyBorder="1" applyAlignment="1" applyProtection="1">
      <alignment horizontal="left" vertical="center" wrapText="1" inden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>
      <alignment horizontal="center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0" borderId="1" xfId="3" applyNumberFormat="1" applyFont="1" applyBorder="1" applyProtection="1"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0" fontId="35" fillId="0" borderId="1" xfId="0" applyFont="1" applyBorder="1"/>
    <xf numFmtId="0" fontId="27" fillId="2" borderId="1" xfId="0" applyFont="1" applyFill="1" applyBorder="1" applyAlignment="1">
      <alignment vertical="center" wrapText="1"/>
    </xf>
    <xf numFmtId="49" fontId="30" fillId="0" borderId="1" xfId="9" applyNumberFormat="1" applyFont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27" fillId="0" borderId="1" xfId="0" applyFont="1" applyBorder="1"/>
    <xf numFmtId="49" fontId="27" fillId="0" borderId="1" xfId="0" applyNumberFormat="1" applyFont="1" applyBorder="1"/>
    <xf numFmtId="0" fontId="27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left"/>
    </xf>
    <xf numFmtId="49" fontId="34" fillId="2" borderId="1" xfId="0" applyNumberFormat="1" applyFont="1" applyFill="1" applyBorder="1" applyAlignment="1">
      <alignment horizontal="center"/>
    </xf>
    <xf numFmtId="0" fontId="27" fillId="7" borderId="1" xfId="0" applyFont="1" applyFill="1" applyBorder="1" applyAlignment="1">
      <alignment horizontal="left"/>
    </xf>
    <xf numFmtId="49" fontId="27" fillId="7" borderId="1" xfId="0" applyNumberFormat="1" applyFont="1" applyFill="1" applyBorder="1" applyAlignment="1">
      <alignment horizontal="left"/>
    </xf>
    <xf numFmtId="0" fontId="33" fillId="7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49" fontId="34" fillId="2" borderId="1" xfId="0" applyNumberFormat="1" applyFont="1" applyFill="1" applyBorder="1" applyAlignment="1">
      <alignment horizontal="center" vertical="justify"/>
    </xf>
    <xf numFmtId="0" fontId="33" fillId="7" borderId="1" xfId="0" applyFont="1" applyFill="1" applyBorder="1" applyAlignment="1">
      <alignment horizontal="justify" vertical="justify"/>
    </xf>
    <xf numFmtId="49" fontId="34" fillId="0" borderId="1" xfId="0" applyNumberFormat="1" applyFont="1" applyBorder="1" applyAlignment="1">
      <alignment horizontal="center" vertical="justify"/>
    </xf>
    <xf numFmtId="0" fontId="33" fillId="2" borderId="1" xfId="0" applyFont="1" applyFill="1" applyBorder="1" applyAlignment="1">
      <alignment horizontal="justify" vertical="justify"/>
    </xf>
    <xf numFmtId="0" fontId="27" fillId="2" borderId="1" xfId="0" applyFont="1" applyFill="1" applyBorder="1" applyAlignment="1">
      <alignment horizontal="justify" vertical="justify" wrapText="1"/>
    </xf>
    <xf numFmtId="0" fontId="27" fillId="2" borderId="1" xfId="0" applyFont="1" applyFill="1" applyBorder="1" applyAlignment="1">
      <alignment horizontal="center" vertical="justify"/>
    </xf>
    <xf numFmtId="0" fontId="27" fillId="2" borderId="1" xfId="15" applyNumberFormat="1" applyFont="1" applyFill="1" applyBorder="1" applyAlignment="1">
      <alignment horizontal="justify" vertical="justify"/>
    </xf>
    <xf numFmtId="49" fontId="27" fillId="2" borderId="1" xfId="15" applyNumberFormat="1" applyFont="1" applyFill="1" applyBorder="1" applyAlignment="1">
      <alignment horizontal="center" vertical="justify"/>
    </xf>
    <xf numFmtId="0" fontId="27" fillId="2" borderId="1" xfId="0" applyFont="1" applyFill="1" applyBorder="1" applyAlignment="1">
      <alignment horizontal="justify" vertical="justify"/>
    </xf>
    <xf numFmtId="0" fontId="27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/>
    </xf>
    <xf numFmtId="0" fontId="36" fillId="0" borderId="1" xfId="0" applyFont="1" applyBorder="1" applyAlignment="1">
      <alignment vertical="center" wrapText="1"/>
    </xf>
    <xf numFmtId="0" fontId="37" fillId="0" borderId="1" xfId="0" applyFont="1" applyBorder="1"/>
    <xf numFmtId="0" fontId="19" fillId="2" borderId="1" xfId="0" applyFont="1" applyFill="1" applyBorder="1" applyAlignment="1">
      <alignment vertical="center" wrapText="1"/>
    </xf>
    <xf numFmtId="49" fontId="19" fillId="0" borderId="1" xfId="9" applyNumberFormat="1" applyFont="1" applyBorder="1" applyAlignment="1" applyProtection="1">
      <alignment horizontal="center" vertical="center"/>
      <protection locked="0"/>
    </xf>
    <xf numFmtId="0" fontId="35" fillId="2" borderId="1" xfId="0" applyFont="1" applyFill="1" applyBorder="1"/>
    <xf numFmtId="16" fontId="35" fillId="2" borderId="1" xfId="0" applyNumberFormat="1" applyFont="1" applyFill="1" applyBorder="1" applyAlignment="1">
      <alignment horizontal="left"/>
    </xf>
    <xf numFmtId="16" fontId="35" fillId="2" borderId="1" xfId="0" applyNumberFormat="1" applyFont="1" applyFill="1" applyBorder="1"/>
    <xf numFmtId="0" fontId="17" fillId="7" borderId="1" xfId="0" applyFont="1" applyFill="1" applyBorder="1" applyAlignment="1">
      <alignment horizontal="left"/>
    </xf>
    <xf numFmtId="49" fontId="24" fillId="0" borderId="1" xfId="0" applyNumberFormat="1" applyFont="1" applyBorder="1" applyAlignment="1">
      <alignment horizontal="center"/>
    </xf>
    <xf numFmtId="0" fontId="27" fillId="2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left" vertical="top" wrapText="1"/>
    </xf>
    <xf numFmtId="4" fontId="22" fillId="5" borderId="1" xfId="0" applyNumberFormat="1" applyFont="1" applyFill="1" applyBorder="1" applyProtection="1"/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Fill="1" applyBorder="1" applyAlignment="1" applyProtection="1">
      <alignment vertical="center" wrapText="1"/>
    </xf>
    <xf numFmtId="169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22" fillId="8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8" borderId="1" xfId="1" applyNumberFormat="1" applyFont="1" applyFill="1" applyBorder="1" applyAlignment="1" applyProtection="1">
      <alignment horizontal="center" vertical="center" wrapText="1"/>
      <protection locked="0"/>
    </xf>
    <xf numFmtId="1" fontId="24" fillId="2" borderId="1" xfId="2" applyNumberFormat="1" applyFont="1" applyFill="1" applyBorder="1" applyAlignment="1" applyProtection="1">
      <alignment vertical="center" wrapText="1"/>
      <protection locked="0"/>
    </xf>
    <xf numFmtId="1" fontId="24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19" fillId="2" borderId="1" xfId="5" applyNumberFormat="1" applyFont="1" applyFill="1" applyBorder="1" applyAlignment="1" applyProtection="1">
      <alignment horizontal="center" vertical="center" wrapText="1"/>
      <protection locked="0"/>
    </xf>
    <xf numFmtId="1" fontId="24" fillId="2" borderId="1" xfId="2" applyNumberFormat="1" applyFont="1" applyFill="1" applyBorder="1" applyAlignment="1" applyProtection="1">
      <alignment vertical="center" wrapText="1"/>
    </xf>
    <xf numFmtId="1" fontId="24" fillId="2" borderId="1" xfId="2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14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8" xfId="2" applyFont="1" applyFill="1" applyBorder="1" applyAlignment="1" applyProtection="1">
      <alignment horizontal="right" vertical="top" wrapText="1"/>
      <protection locked="0"/>
    </xf>
    <xf numFmtId="0" fontId="19" fillId="0" borderId="1" xfId="5" applyFont="1" applyBorder="1" applyAlignment="1" applyProtection="1">
      <alignment vertical="center" wrapText="1"/>
      <protection locked="0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14" fontId="27" fillId="0" borderId="2" xfId="5" applyNumberFormat="1" applyFont="1" applyBorder="1" applyAlignment="1" applyProtection="1">
      <alignment vertical="center" wrapText="1"/>
      <protection locked="0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170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2" fontId="22" fillId="5" borderId="1" xfId="2" applyNumberFormat="1" applyFont="1" applyFill="1" applyBorder="1" applyAlignment="1" applyProtection="1">
      <alignment horizontal="right" vertical="top"/>
    </xf>
    <xf numFmtId="0" fontId="22" fillId="0" borderId="1" xfId="2" applyFont="1" applyFill="1" applyBorder="1" applyAlignment="1" applyProtection="1">
      <alignment horizontal="right" vertical="top"/>
      <protection locked="0"/>
    </xf>
    <xf numFmtId="4" fontId="22" fillId="0" borderId="1" xfId="2" applyNumberFormat="1" applyFont="1" applyFill="1" applyBorder="1" applyAlignment="1" applyProtection="1">
      <alignment horizontal="right" vertical="center"/>
      <protection locked="0"/>
    </xf>
    <xf numFmtId="0" fontId="38" fillId="0" borderId="4" xfId="0" applyFont="1" applyFill="1" applyBorder="1" applyAlignment="1">
      <alignment horizontal="left"/>
    </xf>
    <xf numFmtId="0" fontId="38" fillId="0" borderId="1" xfId="0" applyFont="1" applyFill="1" applyBorder="1" applyAlignment="1"/>
    <xf numFmtId="2" fontId="0" fillId="2" borderId="1" xfId="0" applyNumberFormat="1" applyFill="1" applyBorder="1"/>
    <xf numFmtId="2" fontId="39" fillId="2" borderId="1" xfId="0" applyNumberFormat="1" applyFont="1" applyFill="1" applyBorder="1"/>
    <xf numFmtId="2" fontId="39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/>
    <xf numFmtId="0" fontId="0" fillId="0" borderId="4" xfId="0" applyBorder="1" applyAlignment="1">
      <alignment horizontal="left"/>
    </xf>
    <xf numFmtId="0" fontId="17" fillId="9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right" vertical="center" wrapText="1" indent="1"/>
    </xf>
    <xf numFmtId="49" fontId="40" fillId="0" borderId="47" xfId="0" applyNumberFormat="1" applyFont="1" applyBorder="1"/>
    <xf numFmtId="49" fontId="40" fillId="0" borderId="1" xfId="0" applyNumberFormat="1" applyFont="1" applyBorder="1"/>
    <xf numFmtId="49" fontId="0" fillId="0" borderId="1" xfId="0" applyNumberFormat="1" applyBorder="1"/>
    <xf numFmtId="2" fontId="0" fillId="0" borderId="1" xfId="0" applyNumberFormat="1" applyBorder="1"/>
    <xf numFmtId="4" fontId="17" fillId="2" borderId="1" xfId="1" applyNumberFormat="1" applyFont="1" applyFill="1" applyBorder="1" applyAlignment="1" applyProtection="1">
      <alignment vertical="center" wrapText="1"/>
      <protection locked="0"/>
    </xf>
    <xf numFmtId="169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9" fontId="0" fillId="0" borderId="0" xfId="0" applyNumberFormat="1"/>
    <xf numFmtId="2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11" fillId="0" borderId="1" xfId="0" applyNumberFormat="1" applyFont="1" applyFill="1" applyBorder="1" applyAlignment="1">
      <alignment horizontal="right"/>
    </xf>
    <xf numFmtId="49" fontId="11" fillId="0" borderId="1" xfId="0" applyNumberFormat="1" applyFont="1" applyBorder="1" applyAlignment="1">
      <alignment horizontal="left"/>
    </xf>
    <xf numFmtId="49" fontId="11" fillId="0" borderId="1" xfId="0" applyNumberFormat="1" applyFont="1" applyBorder="1" applyAlignment="1"/>
    <xf numFmtId="49" fontId="40" fillId="0" borderId="48" xfId="0" applyNumberFormat="1" applyFont="1" applyBorder="1"/>
    <xf numFmtId="0" fontId="38" fillId="0" borderId="1" xfId="0" applyFont="1" applyFill="1" applyBorder="1"/>
    <xf numFmtId="0" fontId="38" fillId="0" borderId="1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49" fontId="0" fillId="0" borderId="48" xfId="0" applyNumberFormat="1" applyBorder="1"/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/>
    <xf numFmtId="49" fontId="19" fillId="0" borderId="1" xfId="0" applyNumberFormat="1" applyFont="1" applyBorder="1"/>
    <xf numFmtId="2" fontId="19" fillId="0" borderId="1" xfId="0" applyNumberFormat="1" applyFont="1" applyBorder="1"/>
    <xf numFmtId="49" fontId="24" fillId="0" borderId="1" xfId="0" applyNumberFormat="1" applyFont="1" applyBorder="1" applyAlignment="1">
      <alignment horizontal="left"/>
    </xf>
    <xf numFmtId="49" fontId="19" fillId="7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49" fontId="24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49" fontId="19" fillId="2" borderId="1" xfId="0" applyNumberFormat="1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top" wrapText="1"/>
    </xf>
    <xf numFmtId="0" fontId="16" fillId="9" borderId="1" xfId="0" applyFont="1" applyFill="1" applyBorder="1"/>
    <xf numFmtId="0" fontId="19" fillId="7" borderId="1" xfId="0" applyFont="1" applyFill="1" applyBorder="1" applyAlignment="1">
      <alignment horizontal="left"/>
    </xf>
    <xf numFmtId="0" fontId="19" fillId="2" borderId="1" xfId="0" applyFont="1" applyFill="1" applyBorder="1"/>
    <xf numFmtId="49" fontId="19" fillId="2" borderId="1" xfId="0" applyNumberFormat="1" applyFont="1" applyFill="1" applyBorder="1"/>
    <xf numFmtId="2" fontId="19" fillId="2" borderId="1" xfId="0" applyNumberFormat="1" applyFont="1" applyFill="1" applyBorder="1"/>
    <xf numFmtId="49" fontId="24" fillId="2" borderId="1" xfId="0" applyNumberFormat="1" applyFont="1" applyFill="1" applyBorder="1" applyAlignment="1">
      <alignment horizontal="justify" vertical="justify"/>
    </xf>
    <xf numFmtId="0" fontId="17" fillId="7" borderId="1" xfId="0" applyFont="1" applyFill="1" applyBorder="1" applyAlignment="1">
      <alignment horizontal="justify" vertical="justify"/>
    </xf>
    <xf numFmtId="49" fontId="24" fillId="0" borderId="1" xfId="0" applyNumberFormat="1" applyFont="1" applyBorder="1" applyAlignment="1">
      <alignment horizontal="justify" vertical="justify"/>
    </xf>
    <xf numFmtId="0" fontId="17" fillId="2" borderId="1" xfId="0" applyFont="1" applyFill="1" applyBorder="1" applyAlignment="1">
      <alignment horizontal="justify" vertical="justify"/>
    </xf>
    <xf numFmtId="0" fontId="19" fillId="2" borderId="1" xfId="0" applyFont="1" applyFill="1" applyBorder="1" applyAlignment="1">
      <alignment horizontal="justify" vertical="justify" wrapText="1"/>
    </xf>
    <xf numFmtId="0" fontId="19" fillId="2" borderId="1" xfId="0" applyFont="1" applyFill="1" applyBorder="1" applyAlignment="1">
      <alignment horizontal="justify" vertical="justify"/>
    </xf>
    <xf numFmtId="0" fontId="19" fillId="2" borderId="1" xfId="4" applyNumberFormat="1" applyFont="1" applyFill="1" applyBorder="1" applyAlignment="1">
      <alignment horizontal="justify" vertical="justify"/>
    </xf>
    <xf numFmtId="49" fontId="19" fillId="2" borderId="1" xfId="4" applyNumberFormat="1" applyFont="1" applyFill="1" applyBorder="1" applyAlignment="1">
      <alignment horizontal="justify" vertical="justify"/>
    </xf>
    <xf numFmtId="49" fontId="24" fillId="2" borderId="1" xfId="0" applyNumberFormat="1" applyFont="1" applyFill="1" applyBorder="1" applyAlignment="1">
      <alignment vertical="justify"/>
    </xf>
    <xf numFmtId="49" fontId="20" fillId="2" borderId="1" xfId="0" applyNumberFormat="1" applyFont="1" applyFill="1" applyBorder="1" applyAlignment="1"/>
    <xf numFmtId="49" fontId="24" fillId="2" borderId="1" xfId="0" applyNumberFormat="1" applyFont="1" applyFill="1" applyBorder="1" applyAlignment="1"/>
    <xf numFmtId="49" fontId="20" fillId="2" borderId="1" xfId="0" applyNumberFormat="1" applyFont="1" applyFill="1" applyBorder="1" applyAlignment="1">
      <alignment vertical="justify"/>
    </xf>
    <xf numFmtId="0" fontId="41" fillId="2" borderId="1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vertical="center"/>
    </xf>
    <xf numFmtId="49" fontId="41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49" fontId="41" fillId="2" borderId="0" xfId="0" applyNumberFormat="1" applyFont="1" applyFill="1" applyBorder="1" applyAlignment="1">
      <alignment horizontal="center" vertical="center"/>
    </xf>
    <xf numFmtId="2" fontId="41" fillId="0" borderId="1" xfId="0" applyNumberFormat="1" applyFont="1" applyBorder="1" applyAlignment="1">
      <alignment horizontal="center" vertical="center"/>
    </xf>
    <xf numFmtId="49" fontId="42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1" fillId="2" borderId="1" xfId="0" applyFont="1" applyFill="1" applyBorder="1" applyAlignment="1">
      <alignment horizontal="center" vertical="center"/>
    </xf>
    <xf numFmtId="2" fontId="41" fillId="2" borderId="1" xfId="0" applyNumberFormat="1" applyFont="1" applyFill="1" applyBorder="1" applyAlignment="1">
      <alignment vertical="center" wrapText="1"/>
    </xf>
    <xf numFmtId="0" fontId="43" fillId="2" borderId="1" xfId="0" applyFont="1" applyFill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/>
    <xf numFmtId="0" fontId="43" fillId="2" borderId="1" xfId="0" applyFont="1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49" fontId="41" fillId="2" borderId="1" xfId="0" applyNumberFormat="1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2" fontId="41" fillId="0" borderId="1" xfId="0" applyNumberFormat="1" applyFont="1" applyBorder="1"/>
    <xf numFmtId="0" fontId="41" fillId="2" borderId="1" xfId="0" applyFont="1" applyFill="1" applyBorder="1"/>
    <xf numFmtId="49" fontId="43" fillId="2" borderId="1" xfId="0" applyNumberFormat="1" applyFont="1" applyFill="1" applyBorder="1" applyAlignment="1">
      <alignment horizontal="center" vertical="justify"/>
    </xf>
    <xf numFmtId="49" fontId="42" fillId="2" borderId="1" xfId="0" applyNumberFormat="1" applyFont="1" applyFill="1" applyBorder="1" applyAlignment="1">
      <alignment horizontal="center"/>
    </xf>
    <xf numFmtId="49" fontId="41" fillId="2" borderId="1" xfId="0" applyNumberFormat="1" applyFont="1" applyFill="1" applyBorder="1" applyAlignment="1">
      <alignment horizontal="center" vertical="justify"/>
    </xf>
    <xf numFmtId="2" fontId="41" fillId="2" borderId="1" xfId="0" applyNumberFormat="1" applyFont="1" applyFill="1" applyBorder="1"/>
    <xf numFmtId="49" fontId="44" fillId="2" borderId="1" xfId="0" applyNumberFormat="1" applyFont="1" applyFill="1" applyBorder="1" applyAlignment="1">
      <alignment horizontal="center" vertical="justify"/>
    </xf>
    <xf numFmtId="49" fontId="19" fillId="0" borderId="1" xfId="0" applyNumberFormat="1" applyFont="1" applyBorder="1" applyAlignment="1">
      <alignment horizontal="right" wrapText="1"/>
    </xf>
    <xf numFmtId="49" fontId="19" fillId="0" borderId="1" xfId="0" applyNumberFormat="1" applyFont="1" applyBorder="1" applyAlignment="1">
      <alignment horizontal="right"/>
    </xf>
    <xf numFmtId="2" fontId="19" fillId="0" borderId="1" xfId="0" applyNumberFormat="1" applyFont="1" applyBorder="1" applyAlignment="1">
      <alignment horizontal="right"/>
    </xf>
    <xf numFmtId="0" fontId="41" fillId="2" borderId="1" xfId="0" applyFont="1" applyFill="1" applyBorder="1" applyAlignment="1">
      <alignment horizontal="left"/>
    </xf>
    <xf numFmtId="49" fontId="41" fillId="2" borderId="1" xfId="0" applyNumberFormat="1" applyFont="1" applyFill="1" applyBorder="1" applyAlignment="1">
      <alignment horizontal="left" vertical="center"/>
    </xf>
    <xf numFmtId="0" fontId="41" fillId="0" borderId="1" xfId="0" applyFont="1" applyBorder="1" applyAlignment="1">
      <alignment horizontal="left"/>
    </xf>
    <xf numFmtId="0" fontId="45" fillId="0" borderId="0" xfId="0" applyFont="1" applyAlignment="1">
      <alignment horizontal="left"/>
    </xf>
    <xf numFmtId="14" fontId="27" fillId="0" borderId="2" xfId="9" applyNumberFormat="1" applyFont="1" applyBorder="1" applyAlignment="1" applyProtection="1">
      <alignment vertical="center" wrapText="1"/>
      <protection locked="0"/>
    </xf>
    <xf numFmtId="14" fontId="27" fillId="0" borderId="47" xfId="9" applyNumberFormat="1" applyFont="1" applyBorder="1" applyAlignment="1" applyProtection="1">
      <alignment vertical="center" wrapText="1"/>
      <protection locked="0"/>
    </xf>
    <xf numFmtId="0" fontId="19" fillId="0" borderId="47" xfId="9" applyFont="1" applyBorder="1" applyAlignment="1" applyProtection="1">
      <alignment vertical="center" wrapText="1"/>
      <protection locked="0"/>
    </xf>
    <xf numFmtId="2" fontId="26" fillId="5" borderId="1" xfId="2" applyNumberFormat="1" applyFont="1" applyFill="1" applyBorder="1" applyAlignment="1" applyProtection="1">
      <alignment horizontal="center" vertical="top" wrapText="1"/>
    </xf>
    <xf numFmtId="2" fontId="22" fillId="0" borderId="0" xfId="1" applyNumberFormat="1" applyFont="1" applyAlignment="1" applyProtection="1">
      <alignment horizontal="center" vertical="center"/>
      <protection locked="0"/>
    </xf>
    <xf numFmtId="2" fontId="19" fillId="0" borderId="1" xfId="4" applyNumberFormat="1" applyFont="1" applyBorder="1" applyAlignment="1" applyProtection="1">
      <alignment vertical="center" wrapText="1"/>
      <protection locked="0"/>
    </xf>
    <xf numFmtId="2" fontId="19" fillId="5" borderId="1" xfId="4" applyNumberFormat="1" applyFont="1" applyFill="1" applyBorder="1" applyAlignment="1" applyProtection="1">
      <alignment vertical="center" wrapText="1"/>
    </xf>
    <xf numFmtId="0" fontId="17" fillId="0" borderId="19" xfId="1" applyFont="1" applyFill="1" applyBorder="1" applyAlignment="1" applyProtection="1">
      <alignment horizontal="left" vertical="center" wrapText="1" indent="1"/>
    </xf>
    <xf numFmtId="168" fontId="30" fillId="2" borderId="3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32" xfId="1" applyFont="1" applyFill="1" applyBorder="1" applyAlignment="1" applyProtection="1">
      <alignment horizontal="left" vertical="center" wrapText="1" indent="1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168" fontId="30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47" xfId="1" applyFont="1" applyFill="1" applyBorder="1" applyAlignment="1" applyProtection="1">
      <alignment horizontal="left" vertical="center" wrapText="1" indent="1"/>
    </xf>
    <xf numFmtId="168" fontId="30" fillId="2" borderId="47" xfId="10" applyNumberFormat="1" applyFont="1" applyFill="1" applyBorder="1" applyAlignment="1" applyProtection="1">
      <alignment horizontal="left" vertical="center" wrapText="1"/>
      <protection locked="0"/>
    </xf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2" fontId="17" fillId="5" borderId="1" xfId="2" applyNumberFormat="1" applyFont="1" applyFill="1" applyBorder="1" applyAlignment="1" applyProtection="1">
      <alignment horizontal="left" vertical="top"/>
      <protection locked="0"/>
    </xf>
    <xf numFmtId="4" fontId="22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22" fillId="5" borderId="1" xfId="1" applyNumberFormat="1" applyFont="1" applyFill="1" applyBorder="1" applyAlignment="1" applyProtection="1">
      <alignment horizontal="center" vertical="center"/>
      <protection locked="0"/>
    </xf>
    <xf numFmtId="2" fontId="25" fillId="0" borderId="8" xfId="2" applyNumberFormat="1" applyFont="1" applyFill="1" applyBorder="1" applyAlignment="1" applyProtection="1">
      <alignment horizontal="right" vertical="top" wrapText="1"/>
      <protection locked="0"/>
    </xf>
    <xf numFmtId="2" fontId="17" fillId="5" borderId="1" xfId="0" applyNumberFormat="1" applyFont="1" applyFill="1" applyBorder="1" applyProtection="1"/>
    <xf numFmtId="2" fontId="17" fillId="0" borderId="1" xfId="0" applyNumberFormat="1" applyFont="1" applyBorder="1" applyProtection="1">
      <protection locked="0"/>
    </xf>
    <xf numFmtId="2" fontId="22" fillId="5" borderId="1" xfId="0" applyNumberFormat="1" applyFont="1" applyFill="1" applyBorder="1" applyProtection="1"/>
    <xf numFmtId="4" fontId="22" fillId="5" borderId="5" xfId="0" applyNumberFormat="1" applyFont="1" applyFill="1" applyBorder="1" applyProtection="1"/>
    <xf numFmtId="3" fontId="22" fillId="5" borderId="0" xfId="0" applyNumberFormat="1" applyFont="1" applyFill="1" applyBorder="1" applyProtection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1" fillId="4" borderId="10" xfId="9" applyFont="1" applyFill="1" applyBorder="1" applyAlignment="1" applyProtection="1">
      <alignment horizontal="center" vertical="center"/>
    </xf>
    <xf numFmtId="0" fontId="21" fillId="4" borderId="12" xfId="9" applyFont="1" applyFill="1" applyBorder="1" applyAlignment="1" applyProtection="1">
      <alignment horizontal="center" vertical="center"/>
    </xf>
    <xf numFmtId="0" fontId="21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22" fillId="0" borderId="5" xfId="1" applyFont="1" applyFill="1" applyBorder="1" applyAlignment="1" applyProtection="1">
      <alignment horizontal="center" vertical="center" wrapText="1"/>
    </xf>
    <xf numFmtId="0" fontId="22" fillId="0" borderId="3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2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2" fontId="17" fillId="0" borderId="0" xfId="0" applyNumberFormat="1" applyFont="1" applyFill="1" applyProtection="1"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101</xdr:row>
      <xdr:rowOff>171450</xdr:rowOff>
    </xdr:from>
    <xdr:to>
      <xdr:col>1</xdr:col>
      <xdr:colOff>1495425</xdr:colOff>
      <xdr:row>101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101</xdr:row>
      <xdr:rowOff>180975</xdr:rowOff>
    </xdr:from>
    <xdr:to>
      <xdr:col>6</xdr:col>
      <xdr:colOff>219075</xdr:colOff>
      <xdr:row>101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142</xdr:row>
      <xdr:rowOff>171450</xdr:rowOff>
    </xdr:from>
    <xdr:to>
      <xdr:col>2</xdr:col>
      <xdr:colOff>1495425</xdr:colOff>
      <xdr:row>142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346</xdr:row>
      <xdr:rowOff>171450</xdr:rowOff>
    </xdr:from>
    <xdr:to>
      <xdr:col>1</xdr:col>
      <xdr:colOff>1495425</xdr:colOff>
      <xdr:row>346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347</xdr:row>
      <xdr:rowOff>4082</xdr:rowOff>
    </xdr:from>
    <xdr:to>
      <xdr:col>5</xdr:col>
      <xdr:colOff>110219</xdr:colOff>
      <xdr:row>347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3.%2001.05-=20-05%20&#4324;&#4317;&#4320;&#4315;&#4308;&#4305;&#4312;%20&#4311;.%20&#4321;.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4.%2021.05-=31-05%20&#4324;&#4317;&#4320;&#4315;&#4308;&#4305;&#4312;%20&#4311;.%20&#4321;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# 6"/>
      <sheetName val="ფორმა # 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ფორმა #9.7.1."/>
      <sheetName val="შემაჯამებელი ფორმა"/>
      <sheetName val="Validation"/>
      <sheetName val="ფორმა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5">
          <cell r="G15">
            <v>63.8</v>
          </cell>
        </row>
        <row r="19">
          <cell r="G19">
            <v>15450</v>
          </cell>
          <cell r="I19">
            <v>3040.36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# 6"/>
      <sheetName val="ფორმა # 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ფორმა #9.7.1."/>
      <sheetName val="შემაჯამებელი ფორმა"/>
      <sheetName val="Validation"/>
      <sheetName val="ფორმა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5">
          <cell r="G15">
            <v>311</v>
          </cell>
        </row>
        <row r="22">
          <cell r="G22">
            <v>27100</v>
          </cell>
          <cell r="I22">
            <v>5357.8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showGridLines="0" view="pageBreakPreview" topLeftCell="A53" zoomScale="60" zoomScaleNormal="100" workbookViewId="0">
      <selection activeCell="D71" sqref="D71"/>
    </sheetView>
  </sheetViews>
  <sheetFormatPr defaultRowHeight="15" x14ac:dyDescent="0.2"/>
  <cols>
    <col min="1" max="1" width="6.28515625" style="274" bestFit="1" customWidth="1"/>
    <col min="2" max="2" width="13.140625" style="274" customWidth="1"/>
    <col min="3" max="3" width="17.85546875" style="274" customWidth="1"/>
    <col min="4" max="4" width="15.140625" style="274" customWidth="1"/>
    <col min="5" max="5" width="24.5703125" style="274" customWidth="1"/>
    <col min="6" max="8" width="19.140625" style="421" customWidth="1"/>
    <col min="9" max="9" width="16.42578125" style="274" bestFit="1" customWidth="1"/>
    <col min="10" max="10" width="17.42578125" style="274" customWidth="1"/>
    <col min="11" max="11" width="13.140625" style="274" bestFit="1" customWidth="1"/>
    <col min="12" max="12" width="15.28515625" style="274" customWidth="1"/>
    <col min="13" max="16384" width="9.140625" style="274"/>
  </cols>
  <sheetData>
    <row r="1" spans="1:12" x14ac:dyDescent="0.2">
      <c r="A1" s="289" t="s">
        <v>301</v>
      </c>
      <c r="B1" s="277"/>
      <c r="C1" s="277"/>
      <c r="D1" s="277"/>
      <c r="E1" s="278"/>
      <c r="F1" s="275"/>
      <c r="G1" s="278"/>
      <c r="H1" s="288"/>
      <c r="I1" s="277"/>
      <c r="J1" s="278"/>
      <c r="K1" s="278"/>
      <c r="L1" s="287" t="s">
        <v>109</v>
      </c>
    </row>
    <row r="2" spans="1:12" x14ac:dyDescent="0.2">
      <c r="A2" s="286" t="s">
        <v>140</v>
      </c>
      <c r="B2" s="277"/>
      <c r="C2" s="277"/>
      <c r="D2" s="277"/>
      <c r="E2" s="278"/>
      <c r="F2" s="275"/>
      <c r="G2" s="278"/>
      <c r="H2" s="285"/>
      <c r="I2" s="277"/>
      <c r="J2" s="278"/>
      <c r="K2" s="284" t="s">
        <v>513</v>
      </c>
    </row>
    <row r="3" spans="1:12" x14ac:dyDescent="0.2">
      <c r="A3" s="283"/>
      <c r="B3" s="277"/>
      <c r="C3" s="282"/>
      <c r="D3" s="281"/>
      <c r="E3" s="278"/>
      <c r="F3" s="280"/>
      <c r="G3" s="278"/>
      <c r="H3" s="278"/>
      <c r="I3" s="275"/>
      <c r="J3" s="277"/>
      <c r="K3" s="277"/>
      <c r="L3" s="276"/>
    </row>
    <row r="4" spans="1:12" x14ac:dyDescent="0.2">
      <c r="A4" s="375" t="s">
        <v>269</v>
      </c>
      <c r="B4" s="275"/>
      <c r="C4" s="275"/>
      <c r="D4" s="321"/>
      <c r="E4" s="322"/>
      <c r="F4" s="279"/>
      <c r="G4" s="278"/>
      <c r="H4" s="323"/>
      <c r="I4" s="322"/>
      <c r="J4" s="277"/>
      <c r="K4" s="278"/>
      <c r="L4" s="276"/>
    </row>
    <row r="5" spans="1:12" ht="15.75" thickBot="1" x14ac:dyDescent="0.25">
      <c r="A5" s="638" t="s">
        <v>512</v>
      </c>
      <c r="B5" s="638"/>
      <c r="C5" s="638"/>
      <c r="D5" s="638"/>
      <c r="E5" s="638"/>
      <c r="F5" s="638"/>
      <c r="G5" s="279"/>
      <c r="H5" s="279"/>
      <c r="I5" s="278"/>
      <c r="J5" s="277"/>
      <c r="K5" s="277"/>
      <c r="L5" s="276"/>
    </row>
    <row r="6" spans="1:12" ht="15.75" thickBot="1" x14ac:dyDescent="0.25">
      <c r="A6" s="283"/>
      <c r="B6" s="376"/>
      <c r="C6" s="277"/>
      <c r="D6" s="277"/>
      <c r="E6" s="277"/>
      <c r="F6" s="275"/>
      <c r="G6" s="275"/>
      <c r="H6" s="275"/>
      <c r="I6" s="641" t="s">
        <v>437</v>
      </c>
      <c r="J6" s="642"/>
      <c r="K6" s="643"/>
      <c r="L6" s="377"/>
    </row>
    <row r="7" spans="1:12" s="389" customFormat="1" ht="60.75" thickBot="1" x14ac:dyDescent="0.25">
      <c r="A7" s="378" t="s">
        <v>64</v>
      </c>
      <c r="B7" s="379" t="s">
        <v>141</v>
      </c>
      <c r="C7" s="379" t="s">
        <v>436</v>
      </c>
      <c r="D7" s="380" t="s">
        <v>275</v>
      </c>
      <c r="E7" s="381" t="s">
        <v>435</v>
      </c>
      <c r="F7" s="382" t="s">
        <v>434</v>
      </c>
      <c r="G7" s="383" t="s">
        <v>228</v>
      </c>
      <c r="H7" s="384" t="s">
        <v>225</v>
      </c>
      <c r="I7" s="385" t="s">
        <v>433</v>
      </c>
      <c r="J7" s="386" t="s">
        <v>272</v>
      </c>
      <c r="K7" s="387" t="s">
        <v>229</v>
      </c>
      <c r="L7" s="388" t="s">
        <v>230</v>
      </c>
    </row>
    <row r="8" spans="1:12" s="395" customFormat="1" ht="15.75" thickBot="1" x14ac:dyDescent="0.25">
      <c r="A8" s="390">
        <v>1</v>
      </c>
      <c r="B8" s="391">
        <v>2</v>
      </c>
      <c r="C8" s="392">
        <v>3</v>
      </c>
      <c r="D8" s="392">
        <v>4</v>
      </c>
      <c r="E8" s="390">
        <v>5</v>
      </c>
      <c r="F8" s="391">
        <v>6</v>
      </c>
      <c r="G8" s="392">
        <v>7</v>
      </c>
      <c r="H8" s="391">
        <v>8</v>
      </c>
      <c r="I8" s="390">
        <v>9</v>
      </c>
      <c r="J8" s="391">
        <v>10</v>
      </c>
      <c r="K8" s="393">
        <v>11</v>
      </c>
      <c r="L8" s="394">
        <v>12</v>
      </c>
    </row>
    <row r="9" spans="1:12" ht="30" x14ac:dyDescent="0.2">
      <c r="A9" s="396">
        <v>1</v>
      </c>
      <c r="B9" s="439" t="s">
        <v>514</v>
      </c>
      <c r="C9" s="432" t="s">
        <v>515</v>
      </c>
      <c r="D9" s="433">
        <v>2300</v>
      </c>
      <c r="E9" s="434" t="s">
        <v>516</v>
      </c>
      <c r="F9" s="435" t="s">
        <v>517</v>
      </c>
      <c r="G9" s="436" t="s">
        <v>518</v>
      </c>
      <c r="H9" s="436" t="s">
        <v>519</v>
      </c>
      <c r="I9" s="400"/>
      <c r="J9" s="401"/>
      <c r="K9" s="402"/>
      <c r="L9" s="403"/>
    </row>
    <row r="10" spans="1:12" ht="30" x14ac:dyDescent="0.2">
      <c r="A10" s="404">
        <v>2</v>
      </c>
      <c r="B10" s="439" t="s">
        <v>520</v>
      </c>
      <c r="C10" s="432" t="s">
        <v>515</v>
      </c>
      <c r="D10" s="433">
        <v>500</v>
      </c>
      <c r="E10" s="434" t="s">
        <v>516</v>
      </c>
      <c r="F10" s="435" t="s">
        <v>517</v>
      </c>
      <c r="G10" s="436" t="s">
        <v>518</v>
      </c>
      <c r="H10" s="436" t="s">
        <v>519</v>
      </c>
      <c r="I10" s="407"/>
      <c r="J10" s="408"/>
      <c r="K10" s="409"/>
      <c r="L10" s="410"/>
    </row>
    <row r="11" spans="1:12" ht="30" x14ac:dyDescent="0.2">
      <c r="A11" s="404">
        <v>3</v>
      </c>
      <c r="B11" s="439" t="s">
        <v>521</v>
      </c>
      <c r="C11" s="432" t="s">
        <v>515</v>
      </c>
      <c r="D11" s="437">
        <v>1500</v>
      </c>
      <c r="E11" s="434" t="s">
        <v>516</v>
      </c>
      <c r="F11" s="435" t="s">
        <v>517</v>
      </c>
      <c r="G11" s="436" t="s">
        <v>522</v>
      </c>
      <c r="H11" s="436" t="s">
        <v>519</v>
      </c>
      <c r="I11" s="407"/>
      <c r="J11" s="408"/>
      <c r="K11" s="409"/>
      <c r="L11" s="410"/>
    </row>
    <row r="12" spans="1:12" ht="30" x14ac:dyDescent="0.2">
      <c r="A12" s="404">
        <v>4</v>
      </c>
      <c r="B12" s="439" t="s">
        <v>521</v>
      </c>
      <c r="C12" s="432" t="s">
        <v>515</v>
      </c>
      <c r="D12" s="437">
        <v>500</v>
      </c>
      <c r="E12" s="434" t="s">
        <v>516</v>
      </c>
      <c r="F12" s="435" t="s">
        <v>517</v>
      </c>
      <c r="G12" s="436" t="s">
        <v>522</v>
      </c>
      <c r="H12" s="436" t="s">
        <v>519</v>
      </c>
      <c r="I12" s="407"/>
      <c r="J12" s="408"/>
      <c r="K12" s="409"/>
      <c r="L12" s="410"/>
    </row>
    <row r="13" spans="1:12" ht="30" x14ac:dyDescent="0.2">
      <c r="A13" s="404">
        <v>5</v>
      </c>
      <c r="B13" s="439" t="s">
        <v>523</v>
      </c>
      <c r="C13" s="432" t="s">
        <v>515</v>
      </c>
      <c r="D13" s="433">
        <v>1350</v>
      </c>
      <c r="E13" s="434" t="s">
        <v>516</v>
      </c>
      <c r="F13" s="435" t="s">
        <v>517</v>
      </c>
      <c r="G13" s="436" t="s">
        <v>518</v>
      </c>
      <c r="H13" s="436" t="s">
        <v>519</v>
      </c>
      <c r="I13" s="407"/>
      <c r="J13" s="408"/>
      <c r="K13" s="409"/>
      <c r="L13" s="410"/>
    </row>
    <row r="14" spans="1:12" ht="30" x14ac:dyDescent="0.2">
      <c r="A14" s="404">
        <v>6</v>
      </c>
      <c r="B14" s="439">
        <v>43560</v>
      </c>
      <c r="C14" s="432" t="s">
        <v>515</v>
      </c>
      <c r="D14" s="433">
        <v>3300</v>
      </c>
      <c r="E14" s="434" t="s">
        <v>516</v>
      </c>
      <c r="F14" s="435" t="s">
        <v>517</v>
      </c>
      <c r="G14" s="436" t="s">
        <v>518</v>
      </c>
      <c r="H14" s="436" t="s">
        <v>519</v>
      </c>
      <c r="I14" s="407"/>
      <c r="J14" s="408"/>
      <c r="K14" s="409"/>
      <c r="L14" s="410"/>
    </row>
    <row r="15" spans="1:12" ht="30" x14ac:dyDescent="0.2">
      <c r="A15" s="404">
        <v>7</v>
      </c>
      <c r="B15" s="439">
        <v>43590</v>
      </c>
      <c r="C15" s="432" t="s">
        <v>515</v>
      </c>
      <c r="D15" s="437">
        <v>1000</v>
      </c>
      <c r="E15" s="434" t="s">
        <v>516</v>
      </c>
      <c r="F15" s="435" t="s">
        <v>517</v>
      </c>
      <c r="G15" s="436" t="s">
        <v>522</v>
      </c>
      <c r="H15" s="436" t="s">
        <v>519</v>
      </c>
      <c r="I15" s="407"/>
      <c r="J15" s="408"/>
      <c r="K15" s="409"/>
      <c r="L15" s="410"/>
    </row>
    <row r="16" spans="1:12" ht="30" x14ac:dyDescent="0.2">
      <c r="A16" s="404">
        <v>8</v>
      </c>
      <c r="B16" s="439">
        <v>43651</v>
      </c>
      <c r="C16" s="432" t="s">
        <v>515</v>
      </c>
      <c r="D16" s="437">
        <v>2200</v>
      </c>
      <c r="E16" s="434" t="s">
        <v>516</v>
      </c>
      <c r="F16" s="435" t="s">
        <v>517</v>
      </c>
      <c r="G16" s="436" t="s">
        <v>522</v>
      </c>
      <c r="H16" s="436" t="s">
        <v>519</v>
      </c>
      <c r="I16" s="407"/>
      <c r="J16" s="408"/>
      <c r="K16" s="409"/>
      <c r="L16" s="410"/>
    </row>
    <row r="17" spans="1:13" ht="30" x14ac:dyDescent="0.2">
      <c r="A17" s="404">
        <v>9</v>
      </c>
      <c r="B17" s="439" t="s">
        <v>524</v>
      </c>
      <c r="C17" s="432" t="s">
        <v>515</v>
      </c>
      <c r="D17" s="433">
        <v>1000</v>
      </c>
      <c r="E17" s="434" t="s">
        <v>516</v>
      </c>
      <c r="F17" s="435" t="s">
        <v>517</v>
      </c>
      <c r="G17" s="436" t="s">
        <v>522</v>
      </c>
      <c r="H17" s="436" t="s">
        <v>519</v>
      </c>
      <c r="I17" s="407"/>
      <c r="J17" s="408"/>
      <c r="K17" s="409"/>
      <c r="L17" s="410"/>
    </row>
    <row r="18" spans="1:13" ht="30" x14ac:dyDescent="0.2">
      <c r="A18" s="404">
        <v>10</v>
      </c>
      <c r="B18" s="439" t="s">
        <v>525</v>
      </c>
      <c r="C18" s="432" t="s">
        <v>515</v>
      </c>
      <c r="D18" s="437">
        <v>1500</v>
      </c>
      <c r="E18" s="434" t="s">
        <v>516</v>
      </c>
      <c r="F18" s="435" t="s">
        <v>517</v>
      </c>
      <c r="G18" s="436" t="s">
        <v>518</v>
      </c>
      <c r="H18" s="436" t="s">
        <v>519</v>
      </c>
      <c r="I18" s="407"/>
      <c r="J18" s="408"/>
      <c r="K18" s="409"/>
      <c r="L18" s="410"/>
    </row>
    <row r="19" spans="1:13" ht="30" x14ac:dyDescent="0.2">
      <c r="A19" s="404">
        <v>11</v>
      </c>
      <c r="B19" s="439" t="s">
        <v>525</v>
      </c>
      <c r="C19" s="432" t="s">
        <v>515</v>
      </c>
      <c r="D19" s="433">
        <v>200</v>
      </c>
      <c r="E19" s="434" t="s">
        <v>516</v>
      </c>
      <c r="F19" s="435" t="s">
        <v>517</v>
      </c>
      <c r="G19" s="436" t="s">
        <v>518</v>
      </c>
      <c r="H19" s="436" t="s">
        <v>519</v>
      </c>
      <c r="I19" s="407"/>
      <c r="J19" s="408"/>
      <c r="K19" s="409"/>
      <c r="L19" s="410"/>
    </row>
    <row r="20" spans="1:13" ht="30" x14ac:dyDescent="0.2">
      <c r="A20" s="404">
        <v>12</v>
      </c>
      <c r="B20" s="439" t="s">
        <v>526</v>
      </c>
      <c r="C20" s="432" t="s">
        <v>515</v>
      </c>
      <c r="D20" s="437">
        <v>3000</v>
      </c>
      <c r="E20" s="434" t="s">
        <v>516</v>
      </c>
      <c r="F20" s="435" t="s">
        <v>517</v>
      </c>
      <c r="G20" s="436" t="s">
        <v>518</v>
      </c>
      <c r="H20" s="436" t="s">
        <v>519</v>
      </c>
      <c r="I20" s="407"/>
      <c r="J20" s="408"/>
      <c r="K20" s="409"/>
      <c r="L20" s="410"/>
    </row>
    <row r="21" spans="1:13" ht="30" x14ac:dyDescent="0.2">
      <c r="A21" s="404">
        <v>13</v>
      </c>
      <c r="B21" s="439" t="s">
        <v>527</v>
      </c>
      <c r="C21" s="432" t="s">
        <v>515</v>
      </c>
      <c r="D21" s="433">
        <v>2500</v>
      </c>
      <c r="E21" s="434" t="s">
        <v>516</v>
      </c>
      <c r="F21" s="435" t="s">
        <v>517</v>
      </c>
      <c r="G21" s="436" t="s">
        <v>522</v>
      </c>
      <c r="H21" s="436" t="s">
        <v>519</v>
      </c>
      <c r="I21" s="407"/>
      <c r="J21" s="408"/>
      <c r="K21" s="409"/>
      <c r="L21" s="410"/>
    </row>
    <row r="22" spans="1:13" ht="30" x14ac:dyDescent="0.2">
      <c r="A22" s="404">
        <v>14</v>
      </c>
      <c r="B22" s="439" t="s">
        <v>528</v>
      </c>
      <c r="C22" s="432" t="s">
        <v>515</v>
      </c>
      <c r="D22" s="437">
        <v>500</v>
      </c>
      <c r="E22" s="434" t="s">
        <v>516</v>
      </c>
      <c r="F22" s="435" t="s">
        <v>517</v>
      </c>
      <c r="G22" s="436" t="s">
        <v>522</v>
      </c>
      <c r="H22" s="436" t="s">
        <v>519</v>
      </c>
      <c r="I22" s="407"/>
      <c r="J22" s="408"/>
      <c r="K22" s="409"/>
      <c r="L22" s="410"/>
    </row>
    <row r="23" spans="1:13" ht="30" x14ac:dyDescent="0.2">
      <c r="A23" s="404">
        <v>15</v>
      </c>
      <c r="B23" s="440" t="s">
        <v>529</v>
      </c>
      <c r="C23" s="432" t="s">
        <v>515</v>
      </c>
      <c r="D23" s="437">
        <v>5000</v>
      </c>
      <c r="E23" s="434" t="s">
        <v>530</v>
      </c>
      <c r="F23" s="435" t="s">
        <v>531</v>
      </c>
      <c r="G23" s="436" t="s">
        <v>532</v>
      </c>
      <c r="H23" s="436" t="s">
        <v>519</v>
      </c>
      <c r="I23" s="407"/>
      <c r="J23" s="408"/>
      <c r="K23" s="409"/>
      <c r="L23" s="410"/>
    </row>
    <row r="24" spans="1:13" ht="30" x14ac:dyDescent="0.2">
      <c r="A24" s="404">
        <v>16</v>
      </c>
      <c r="B24" s="441">
        <v>43612</v>
      </c>
      <c r="C24" s="432" t="s">
        <v>515</v>
      </c>
      <c r="D24" s="433">
        <v>1000</v>
      </c>
      <c r="E24" s="434" t="s">
        <v>516</v>
      </c>
      <c r="F24" s="435" t="s">
        <v>517</v>
      </c>
      <c r="G24" s="436" t="s">
        <v>518</v>
      </c>
      <c r="H24" s="436" t="s">
        <v>519</v>
      </c>
      <c r="I24" s="407"/>
      <c r="J24" s="408"/>
      <c r="K24" s="409"/>
      <c r="L24" s="410"/>
    </row>
    <row r="25" spans="1:13" ht="30" x14ac:dyDescent="0.2">
      <c r="A25" s="404">
        <v>17</v>
      </c>
      <c r="B25" s="441" t="s">
        <v>533</v>
      </c>
      <c r="C25" s="432" t="s">
        <v>515</v>
      </c>
      <c r="D25" s="437">
        <v>2000</v>
      </c>
      <c r="E25" s="434" t="s">
        <v>516</v>
      </c>
      <c r="F25" s="435" t="s">
        <v>517</v>
      </c>
      <c r="G25" s="436" t="s">
        <v>518</v>
      </c>
      <c r="H25" s="436" t="s">
        <v>519</v>
      </c>
      <c r="I25" s="407"/>
      <c r="J25" s="408"/>
      <c r="K25" s="409"/>
      <c r="L25" s="410"/>
    </row>
    <row r="26" spans="1:13" ht="30" x14ac:dyDescent="0.2">
      <c r="A26" s="404">
        <v>18</v>
      </c>
      <c r="B26" s="441" t="s">
        <v>533</v>
      </c>
      <c r="C26" s="432" t="s">
        <v>515</v>
      </c>
      <c r="D26" s="437">
        <v>500</v>
      </c>
      <c r="E26" s="434" t="s">
        <v>516</v>
      </c>
      <c r="F26" s="435" t="s">
        <v>517</v>
      </c>
      <c r="G26" s="436" t="s">
        <v>522</v>
      </c>
      <c r="H26" s="436" t="s">
        <v>519</v>
      </c>
      <c r="I26" s="407"/>
      <c r="J26" s="408"/>
      <c r="K26" s="409"/>
      <c r="L26" s="410"/>
    </row>
    <row r="27" spans="1:13" ht="30" x14ac:dyDescent="0.2">
      <c r="A27" s="404"/>
      <c r="B27" s="441" t="s">
        <v>534</v>
      </c>
      <c r="C27" s="432" t="s">
        <v>515</v>
      </c>
      <c r="D27" s="433">
        <v>2000</v>
      </c>
      <c r="E27" s="434" t="s">
        <v>530</v>
      </c>
      <c r="F27" s="435" t="s">
        <v>531</v>
      </c>
      <c r="G27" s="436" t="s">
        <v>532</v>
      </c>
      <c r="H27" s="436" t="s">
        <v>519</v>
      </c>
      <c r="I27" s="407"/>
      <c r="J27" s="408"/>
      <c r="K27" s="409"/>
      <c r="L27" s="410"/>
      <c r="M27" s="274">
        <v>31850</v>
      </c>
    </row>
    <row r="28" spans="1:13" ht="30" x14ac:dyDescent="0.2">
      <c r="A28" s="404"/>
      <c r="B28" s="613">
        <v>43709</v>
      </c>
      <c r="C28" s="432" t="s">
        <v>515</v>
      </c>
      <c r="D28" s="437">
        <v>400</v>
      </c>
      <c r="E28" s="434" t="s">
        <v>516</v>
      </c>
      <c r="F28" s="435" t="s">
        <v>517</v>
      </c>
      <c r="G28" s="436" t="s">
        <v>518</v>
      </c>
      <c r="H28" s="436" t="s">
        <v>519</v>
      </c>
      <c r="I28" s="407"/>
      <c r="J28" s="408"/>
      <c r="K28" s="409"/>
      <c r="L28" s="410"/>
    </row>
    <row r="29" spans="1:13" ht="30" x14ac:dyDescent="0.2">
      <c r="A29" s="404"/>
      <c r="B29" s="613">
        <v>43619</v>
      </c>
      <c r="C29" s="398" t="s">
        <v>515</v>
      </c>
      <c r="D29" s="437">
        <v>1000</v>
      </c>
      <c r="E29" s="434" t="s">
        <v>516</v>
      </c>
      <c r="F29" s="435" t="s">
        <v>517</v>
      </c>
      <c r="G29" s="436" t="s">
        <v>518</v>
      </c>
      <c r="H29" s="436" t="s">
        <v>519</v>
      </c>
      <c r="I29" s="407"/>
      <c r="J29" s="408"/>
      <c r="K29" s="409"/>
      <c r="L29" s="410"/>
    </row>
    <row r="30" spans="1:13" ht="30" x14ac:dyDescent="0.2">
      <c r="A30" s="404"/>
      <c r="B30" s="613">
        <v>43711</v>
      </c>
      <c r="C30" s="398" t="s">
        <v>515</v>
      </c>
      <c r="D30" s="437">
        <v>1500</v>
      </c>
      <c r="E30" s="434" t="s">
        <v>516</v>
      </c>
      <c r="F30" s="435" t="s">
        <v>517</v>
      </c>
      <c r="G30" s="436" t="s">
        <v>518</v>
      </c>
      <c r="H30" s="436" t="s">
        <v>519</v>
      </c>
      <c r="I30" s="407"/>
      <c r="J30" s="408"/>
      <c r="K30" s="409"/>
      <c r="L30" s="410"/>
    </row>
    <row r="31" spans="1:13" ht="30" x14ac:dyDescent="0.2">
      <c r="A31" s="404"/>
      <c r="B31" s="613">
        <v>43772</v>
      </c>
      <c r="C31" s="398" t="s">
        <v>515</v>
      </c>
      <c r="D31" s="437">
        <v>700</v>
      </c>
      <c r="E31" s="434" t="s">
        <v>516</v>
      </c>
      <c r="F31" s="435" t="s">
        <v>517</v>
      </c>
      <c r="G31" s="436" t="s">
        <v>518</v>
      </c>
      <c r="H31" s="436" t="s">
        <v>519</v>
      </c>
      <c r="I31" s="407"/>
      <c r="J31" s="408"/>
      <c r="K31" s="409"/>
      <c r="L31" s="410"/>
    </row>
    <row r="32" spans="1:13" ht="30" x14ac:dyDescent="0.2">
      <c r="A32" s="404"/>
      <c r="B32" s="613" t="s">
        <v>907</v>
      </c>
      <c r="C32" s="398" t="s">
        <v>515</v>
      </c>
      <c r="D32" s="437">
        <v>700</v>
      </c>
      <c r="E32" s="434" t="s">
        <v>516</v>
      </c>
      <c r="F32" s="435" t="s">
        <v>517</v>
      </c>
      <c r="G32" s="436" t="s">
        <v>518</v>
      </c>
      <c r="H32" s="436" t="s">
        <v>519</v>
      </c>
      <c r="I32" s="407"/>
      <c r="J32" s="408"/>
      <c r="K32" s="409"/>
      <c r="L32" s="410"/>
    </row>
    <row r="33" spans="1:12" ht="30" x14ac:dyDescent="0.2">
      <c r="A33" s="404"/>
      <c r="B33" s="613" t="s">
        <v>908</v>
      </c>
      <c r="C33" s="398" t="s">
        <v>515</v>
      </c>
      <c r="D33" s="437">
        <v>1000</v>
      </c>
      <c r="E33" s="434" t="s">
        <v>516</v>
      </c>
      <c r="F33" s="435" t="s">
        <v>517</v>
      </c>
      <c r="G33" s="436" t="s">
        <v>518</v>
      </c>
      <c r="H33" s="436" t="s">
        <v>519</v>
      </c>
      <c r="I33" s="407"/>
      <c r="J33" s="408"/>
      <c r="K33" s="409"/>
      <c r="L33" s="410"/>
    </row>
    <row r="34" spans="1:12" ht="30" x14ac:dyDescent="0.2">
      <c r="A34" s="404"/>
      <c r="B34" s="613">
        <v>43563</v>
      </c>
      <c r="C34" s="398" t="s">
        <v>515</v>
      </c>
      <c r="D34" s="437">
        <v>1500</v>
      </c>
      <c r="E34" s="434" t="s">
        <v>516</v>
      </c>
      <c r="F34" s="435" t="s">
        <v>517</v>
      </c>
      <c r="G34" s="436" t="s">
        <v>518</v>
      </c>
      <c r="H34" s="436" t="s">
        <v>519</v>
      </c>
      <c r="I34" s="407"/>
      <c r="J34" s="408"/>
      <c r="K34" s="409"/>
      <c r="L34" s="410"/>
    </row>
    <row r="35" spans="1:12" ht="30" x14ac:dyDescent="0.2">
      <c r="A35" s="404"/>
      <c r="B35" s="613">
        <v>43654</v>
      </c>
      <c r="C35" s="398" t="s">
        <v>515</v>
      </c>
      <c r="D35" s="437">
        <v>1500</v>
      </c>
      <c r="E35" s="434" t="s">
        <v>516</v>
      </c>
      <c r="F35" s="435" t="s">
        <v>517</v>
      </c>
      <c r="G35" s="436" t="s">
        <v>518</v>
      </c>
      <c r="H35" s="436" t="s">
        <v>519</v>
      </c>
      <c r="I35" s="407"/>
      <c r="J35" s="408"/>
      <c r="K35" s="409"/>
      <c r="L35" s="410"/>
    </row>
    <row r="36" spans="1:12" ht="30" x14ac:dyDescent="0.2">
      <c r="A36" s="404"/>
      <c r="B36" s="613">
        <v>43685</v>
      </c>
      <c r="C36" s="398" t="s">
        <v>515</v>
      </c>
      <c r="D36" s="437">
        <v>500</v>
      </c>
      <c r="E36" s="434" t="s">
        <v>516</v>
      </c>
      <c r="F36" s="435" t="s">
        <v>517</v>
      </c>
      <c r="G36" s="436" t="s">
        <v>518</v>
      </c>
      <c r="H36" s="436" t="s">
        <v>519</v>
      </c>
      <c r="I36" s="407"/>
      <c r="J36" s="408"/>
      <c r="K36" s="409"/>
      <c r="L36" s="410"/>
    </row>
    <row r="37" spans="1:12" ht="30" x14ac:dyDescent="0.2">
      <c r="A37" s="404"/>
      <c r="B37" s="613">
        <v>43746</v>
      </c>
      <c r="C37" s="398" t="s">
        <v>515</v>
      </c>
      <c r="D37" s="437">
        <v>500</v>
      </c>
      <c r="E37" s="434" t="s">
        <v>516</v>
      </c>
      <c r="F37" s="435" t="s">
        <v>517</v>
      </c>
      <c r="G37" s="436" t="s">
        <v>518</v>
      </c>
      <c r="H37" s="436" t="s">
        <v>519</v>
      </c>
      <c r="I37" s="407"/>
      <c r="J37" s="408"/>
      <c r="K37" s="409"/>
      <c r="L37" s="410"/>
    </row>
    <row r="38" spans="1:12" ht="30" x14ac:dyDescent="0.2">
      <c r="A38" s="404"/>
      <c r="B38" s="613" t="s">
        <v>909</v>
      </c>
      <c r="C38" s="398" t="s">
        <v>515</v>
      </c>
      <c r="D38" s="437">
        <v>500</v>
      </c>
      <c r="E38" s="434" t="s">
        <v>516</v>
      </c>
      <c r="F38" s="435" t="s">
        <v>517</v>
      </c>
      <c r="G38" s="436" t="s">
        <v>518</v>
      </c>
      <c r="H38" s="436" t="s">
        <v>519</v>
      </c>
      <c r="I38" s="407"/>
      <c r="J38" s="408"/>
      <c r="K38" s="409"/>
      <c r="L38" s="410"/>
    </row>
    <row r="39" spans="1:12" ht="30" x14ac:dyDescent="0.2">
      <c r="A39" s="404"/>
      <c r="B39" s="613" t="s">
        <v>910</v>
      </c>
      <c r="C39" s="398" t="s">
        <v>515</v>
      </c>
      <c r="D39" s="437">
        <v>500</v>
      </c>
      <c r="E39" s="434" t="s">
        <v>516</v>
      </c>
      <c r="F39" s="435" t="s">
        <v>517</v>
      </c>
      <c r="G39" s="436" t="s">
        <v>518</v>
      </c>
      <c r="H39" s="436" t="s">
        <v>519</v>
      </c>
      <c r="I39" s="407"/>
      <c r="J39" s="408"/>
      <c r="K39" s="409"/>
      <c r="L39" s="410"/>
    </row>
    <row r="40" spans="1:12" ht="30" x14ac:dyDescent="0.2">
      <c r="A40" s="404"/>
      <c r="B40" s="613" t="s">
        <v>911</v>
      </c>
      <c r="C40" s="398" t="s">
        <v>515</v>
      </c>
      <c r="D40" s="437">
        <v>100</v>
      </c>
      <c r="E40" s="434" t="s">
        <v>516</v>
      </c>
      <c r="F40" s="435" t="s">
        <v>517</v>
      </c>
      <c r="G40" s="436" t="s">
        <v>518</v>
      </c>
      <c r="H40" s="436" t="s">
        <v>519</v>
      </c>
      <c r="I40" s="407"/>
      <c r="J40" s="408"/>
      <c r="K40" s="409"/>
      <c r="L40" s="410"/>
    </row>
    <row r="41" spans="1:12" ht="30" x14ac:dyDescent="0.2">
      <c r="A41" s="404"/>
      <c r="B41" s="613" t="s">
        <v>912</v>
      </c>
      <c r="C41" s="398" t="s">
        <v>515</v>
      </c>
      <c r="D41" s="437">
        <v>200</v>
      </c>
      <c r="E41" s="434" t="s">
        <v>516</v>
      </c>
      <c r="F41" s="435" t="s">
        <v>517</v>
      </c>
      <c r="G41" s="436" t="s">
        <v>518</v>
      </c>
      <c r="H41" s="436" t="s">
        <v>519</v>
      </c>
      <c r="I41" s="407"/>
      <c r="J41" s="408"/>
      <c r="K41" s="409"/>
      <c r="L41" s="410"/>
    </row>
    <row r="42" spans="1:12" ht="30" x14ac:dyDescent="0.2">
      <c r="A42" s="404"/>
      <c r="B42" s="613" t="s">
        <v>913</v>
      </c>
      <c r="C42" s="398" t="s">
        <v>515</v>
      </c>
      <c r="D42" s="437">
        <v>700</v>
      </c>
      <c r="E42" s="434" t="s">
        <v>516</v>
      </c>
      <c r="F42" s="435" t="s">
        <v>517</v>
      </c>
      <c r="G42" s="436" t="s">
        <v>518</v>
      </c>
      <c r="H42" s="436" t="s">
        <v>519</v>
      </c>
      <c r="I42" s="407"/>
      <c r="J42" s="408"/>
      <c r="K42" s="409"/>
      <c r="L42" s="410"/>
    </row>
    <row r="43" spans="1:12" ht="30" x14ac:dyDescent="0.2">
      <c r="A43" s="404"/>
      <c r="B43" s="613" t="s">
        <v>914</v>
      </c>
      <c r="C43" s="398" t="s">
        <v>515</v>
      </c>
      <c r="D43" s="437">
        <v>400</v>
      </c>
      <c r="E43" s="434" t="s">
        <v>516</v>
      </c>
      <c r="F43" s="435" t="s">
        <v>517</v>
      </c>
      <c r="G43" s="436" t="s">
        <v>518</v>
      </c>
      <c r="H43" s="436" t="s">
        <v>519</v>
      </c>
      <c r="I43" s="407"/>
      <c r="J43" s="408"/>
      <c r="K43" s="409"/>
      <c r="L43" s="410"/>
    </row>
    <row r="44" spans="1:12" ht="30" x14ac:dyDescent="0.2">
      <c r="A44" s="404"/>
      <c r="B44" s="613">
        <v>43505</v>
      </c>
      <c r="C44" s="398" t="s">
        <v>515</v>
      </c>
      <c r="D44" s="437">
        <v>300</v>
      </c>
      <c r="E44" s="434" t="s">
        <v>516</v>
      </c>
      <c r="F44" s="435" t="s">
        <v>517</v>
      </c>
      <c r="G44" s="436" t="s">
        <v>518</v>
      </c>
      <c r="H44" s="436" t="s">
        <v>519</v>
      </c>
      <c r="I44" s="407"/>
      <c r="J44" s="408"/>
      <c r="K44" s="409"/>
      <c r="L44" s="410"/>
    </row>
    <row r="45" spans="1:12" ht="30" x14ac:dyDescent="0.2">
      <c r="A45" s="404"/>
      <c r="B45" s="613">
        <v>43747</v>
      </c>
      <c r="C45" s="398" t="s">
        <v>515</v>
      </c>
      <c r="D45" s="437">
        <v>700</v>
      </c>
      <c r="E45" s="434" t="s">
        <v>516</v>
      </c>
      <c r="F45" s="435" t="s">
        <v>517</v>
      </c>
      <c r="G45" s="436" t="s">
        <v>518</v>
      </c>
      <c r="H45" s="436" t="s">
        <v>519</v>
      </c>
      <c r="I45" s="407"/>
      <c r="J45" s="408"/>
      <c r="K45" s="409"/>
      <c r="L45" s="410"/>
    </row>
    <row r="46" spans="1:12" ht="30" x14ac:dyDescent="0.2">
      <c r="A46" s="404"/>
      <c r="B46" s="613">
        <v>43747</v>
      </c>
      <c r="C46" s="398" t="s">
        <v>515</v>
      </c>
      <c r="D46" s="437">
        <v>800</v>
      </c>
      <c r="E46" s="434" t="s">
        <v>516</v>
      </c>
      <c r="F46" s="435" t="s">
        <v>517</v>
      </c>
      <c r="G46" s="436" t="s">
        <v>518</v>
      </c>
      <c r="H46" s="436" t="s">
        <v>519</v>
      </c>
      <c r="I46" s="407"/>
      <c r="J46" s="408"/>
      <c r="K46" s="409"/>
      <c r="L46" s="410"/>
    </row>
    <row r="47" spans="1:12" ht="30" x14ac:dyDescent="0.2">
      <c r="A47" s="404"/>
      <c r="B47" s="613" t="s">
        <v>915</v>
      </c>
      <c r="C47" s="398" t="s">
        <v>515</v>
      </c>
      <c r="D47" s="437">
        <v>500</v>
      </c>
      <c r="E47" s="434" t="s">
        <v>516</v>
      </c>
      <c r="F47" s="435" t="s">
        <v>517</v>
      </c>
      <c r="G47" s="436" t="s">
        <v>518</v>
      </c>
      <c r="H47" s="436" t="s">
        <v>519</v>
      </c>
      <c r="I47" s="407"/>
      <c r="J47" s="408"/>
      <c r="K47" s="409"/>
      <c r="L47" s="410"/>
    </row>
    <row r="48" spans="1:12" ht="30" x14ac:dyDescent="0.2">
      <c r="A48" s="404"/>
      <c r="B48" s="613" t="s">
        <v>916</v>
      </c>
      <c r="C48" s="398" t="s">
        <v>515</v>
      </c>
      <c r="D48" s="437">
        <v>8000</v>
      </c>
      <c r="E48" s="434" t="s">
        <v>516</v>
      </c>
      <c r="F48" s="435" t="s">
        <v>517</v>
      </c>
      <c r="G48" s="436" t="s">
        <v>518</v>
      </c>
      <c r="H48" s="436" t="s">
        <v>519</v>
      </c>
      <c r="I48" s="407"/>
      <c r="J48" s="408"/>
      <c r="K48" s="409"/>
      <c r="L48" s="410"/>
    </row>
    <row r="49" spans="1:16" ht="30" x14ac:dyDescent="0.2">
      <c r="A49" s="404"/>
      <c r="B49" s="613" t="s">
        <v>917</v>
      </c>
      <c r="C49" s="398" t="s">
        <v>515</v>
      </c>
      <c r="D49" s="437">
        <v>1000</v>
      </c>
      <c r="E49" s="434" t="s">
        <v>516</v>
      </c>
      <c r="F49" s="435" t="s">
        <v>517</v>
      </c>
      <c r="G49" s="436" t="s">
        <v>518</v>
      </c>
      <c r="H49" s="436" t="s">
        <v>519</v>
      </c>
      <c r="I49" s="407"/>
      <c r="J49" s="408"/>
      <c r="K49" s="409"/>
      <c r="L49" s="410"/>
    </row>
    <row r="50" spans="1:16" ht="30" x14ac:dyDescent="0.2">
      <c r="A50" s="404"/>
      <c r="B50" s="613" t="s">
        <v>918</v>
      </c>
      <c r="C50" s="398" t="s">
        <v>515</v>
      </c>
      <c r="D50" s="437">
        <v>150</v>
      </c>
      <c r="E50" s="434" t="s">
        <v>530</v>
      </c>
      <c r="F50" s="435" t="s">
        <v>531</v>
      </c>
      <c r="G50" s="436" t="s">
        <v>532</v>
      </c>
      <c r="H50" s="436" t="s">
        <v>519</v>
      </c>
      <c r="I50" s="407"/>
      <c r="J50" s="408"/>
      <c r="K50" s="409"/>
      <c r="L50" s="410"/>
    </row>
    <row r="51" spans="1:16" ht="30" x14ac:dyDescent="0.2">
      <c r="A51" s="404"/>
      <c r="B51" s="613">
        <v>43475</v>
      </c>
      <c r="C51" s="398" t="s">
        <v>515</v>
      </c>
      <c r="D51" s="437">
        <v>3000</v>
      </c>
      <c r="E51" s="434" t="s">
        <v>530</v>
      </c>
      <c r="F51" s="435" t="s">
        <v>531</v>
      </c>
      <c r="G51" s="436" t="s">
        <v>532</v>
      </c>
      <c r="H51" s="436" t="s">
        <v>519</v>
      </c>
      <c r="I51" s="407"/>
      <c r="J51" s="408"/>
      <c r="K51" s="409"/>
      <c r="L51" s="410"/>
    </row>
    <row r="52" spans="1:16" ht="30" x14ac:dyDescent="0.2">
      <c r="A52" s="404"/>
      <c r="B52" s="613" t="s">
        <v>919</v>
      </c>
      <c r="C52" s="398" t="s">
        <v>515</v>
      </c>
      <c r="D52" s="437">
        <v>3000</v>
      </c>
      <c r="E52" s="406" t="s">
        <v>920</v>
      </c>
      <c r="F52" s="435" t="s">
        <v>924</v>
      </c>
      <c r="G52" s="436" t="s">
        <v>921</v>
      </c>
      <c r="H52" s="436" t="s">
        <v>519</v>
      </c>
      <c r="I52" s="407"/>
      <c r="J52" s="408"/>
      <c r="K52" s="409"/>
      <c r="L52" s="410"/>
      <c r="P52" s="612"/>
    </row>
    <row r="53" spans="1:16" ht="30" x14ac:dyDescent="0.2">
      <c r="A53" s="404"/>
      <c r="B53" s="613" t="s">
        <v>922</v>
      </c>
      <c r="C53" s="398" t="s">
        <v>515</v>
      </c>
      <c r="D53" s="405">
        <v>2950</v>
      </c>
      <c r="E53" s="406" t="s">
        <v>923</v>
      </c>
      <c r="F53" s="435" t="s">
        <v>765</v>
      </c>
      <c r="G53" s="436" t="s">
        <v>925</v>
      </c>
      <c r="H53" s="436" t="s">
        <v>519</v>
      </c>
      <c r="I53" s="407"/>
      <c r="J53" s="408"/>
      <c r="K53" s="409"/>
      <c r="L53" s="410"/>
    </row>
    <row r="54" spans="1:16" ht="30" x14ac:dyDescent="0.2">
      <c r="A54" s="404"/>
      <c r="B54" s="613" t="s">
        <v>922</v>
      </c>
      <c r="C54" s="398" t="s">
        <v>515</v>
      </c>
      <c r="D54" s="405">
        <v>2600</v>
      </c>
      <c r="E54" s="406" t="s">
        <v>926</v>
      </c>
      <c r="F54" s="435" t="s">
        <v>927</v>
      </c>
      <c r="G54" s="399" t="s">
        <v>928</v>
      </c>
      <c r="H54" s="436" t="s">
        <v>519</v>
      </c>
      <c r="I54" s="407"/>
      <c r="J54" s="408"/>
      <c r="K54" s="409"/>
      <c r="L54" s="410"/>
    </row>
    <row r="55" spans="1:16" ht="30" x14ac:dyDescent="0.2">
      <c r="A55" s="404"/>
      <c r="B55" s="613">
        <v>43627</v>
      </c>
      <c r="C55" s="398" t="s">
        <v>515</v>
      </c>
      <c r="D55" s="405">
        <v>1200</v>
      </c>
      <c r="E55" s="406" t="s">
        <v>929</v>
      </c>
      <c r="F55" s="435" t="s">
        <v>546</v>
      </c>
      <c r="G55" s="399" t="s">
        <v>930</v>
      </c>
      <c r="H55" s="436" t="s">
        <v>519</v>
      </c>
      <c r="I55" s="407"/>
      <c r="J55" s="408"/>
      <c r="K55" s="409"/>
      <c r="L55" s="410"/>
    </row>
    <row r="56" spans="1:16" ht="30" x14ac:dyDescent="0.2">
      <c r="A56" s="404"/>
      <c r="B56" s="613">
        <v>43749</v>
      </c>
      <c r="C56" s="398" t="s">
        <v>515</v>
      </c>
      <c r="D56" s="405">
        <v>625</v>
      </c>
      <c r="E56" s="434" t="s">
        <v>530</v>
      </c>
      <c r="F56" s="435" t="s">
        <v>531</v>
      </c>
      <c r="G56" s="436" t="s">
        <v>532</v>
      </c>
      <c r="H56" s="436" t="s">
        <v>519</v>
      </c>
      <c r="I56" s="407"/>
      <c r="J56" s="408"/>
      <c r="K56" s="409"/>
      <c r="L56" s="410"/>
    </row>
    <row r="57" spans="1:16" ht="30" x14ac:dyDescent="0.2">
      <c r="A57" s="404"/>
      <c r="B57" s="613">
        <v>43810</v>
      </c>
      <c r="C57" s="398" t="s">
        <v>515</v>
      </c>
      <c r="D57" s="405">
        <v>350</v>
      </c>
      <c r="E57" s="434" t="s">
        <v>530</v>
      </c>
      <c r="F57" s="435" t="s">
        <v>531</v>
      </c>
      <c r="G57" s="436" t="s">
        <v>532</v>
      </c>
      <c r="H57" s="436" t="s">
        <v>519</v>
      </c>
      <c r="I57" s="407"/>
      <c r="J57" s="408"/>
      <c r="K57" s="409"/>
      <c r="L57" s="410"/>
    </row>
    <row r="58" spans="1:16" ht="17.25" customHeight="1" x14ac:dyDescent="0.2">
      <c r="A58" s="404"/>
      <c r="B58" s="613" t="s">
        <v>931</v>
      </c>
      <c r="C58" s="398" t="s">
        <v>515</v>
      </c>
      <c r="D58" s="405">
        <v>1450</v>
      </c>
      <c r="E58" s="434" t="s">
        <v>530</v>
      </c>
      <c r="F58" s="435" t="s">
        <v>531</v>
      </c>
      <c r="G58" s="436" t="s">
        <v>532</v>
      </c>
      <c r="H58" s="436" t="s">
        <v>519</v>
      </c>
      <c r="I58" s="407"/>
      <c r="J58" s="408"/>
      <c r="K58" s="409"/>
      <c r="L58" s="410"/>
    </row>
    <row r="59" spans="1:16" ht="30" x14ac:dyDescent="0.2">
      <c r="A59" s="404"/>
      <c r="B59" s="613" t="s">
        <v>932</v>
      </c>
      <c r="C59" s="398" t="s">
        <v>515</v>
      </c>
      <c r="D59" s="405">
        <v>8000</v>
      </c>
      <c r="E59" s="406" t="s">
        <v>920</v>
      </c>
      <c r="F59" s="435" t="s">
        <v>924</v>
      </c>
      <c r="G59" s="436" t="s">
        <v>921</v>
      </c>
      <c r="H59" s="436" t="s">
        <v>519</v>
      </c>
      <c r="I59" s="407"/>
      <c r="J59" s="408"/>
      <c r="K59" s="409"/>
      <c r="L59" s="410"/>
    </row>
    <row r="60" spans="1:16" ht="30" x14ac:dyDescent="0.2">
      <c r="A60" s="404"/>
      <c r="B60" s="613" t="s">
        <v>933</v>
      </c>
      <c r="C60" s="398" t="s">
        <v>515</v>
      </c>
      <c r="D60" s="405">
        <v>1000</v>
      </c>
      <c r="E60" s="434" t="s">
        <v>530</v>
      </c>
      <c r="F60" s="435" t="s">
        <v>531</v>
      </c>
      <c r="G60" s="436" t="s">
        <v>532</v>
      </c>
      <c r="H60" s="436" t="s">
        <v>519</v>
      </c>
      <c r="I60" s="407"/>
      <c r="J60" s="408"/>
      <c r="K60" s="409"/>
      <c r="L60" s="410"/>
    </row>
    <row r="61" spans="1:16" ht="30" x14ac:dyDescent="0.2">
      <c r="A61" s="404"/>
      <c r="B61" s="613">
        <v>43477</v>
      </c>
      <c r="C61" s="398" t="s">
        <v>515</v>
      </c>
      <c r="D61" s="405">
        <v>500</v>
      </c>
      <c r="E61" s="434" t="s">
        <v>530</v>
      </c>
      <c r="F61" s="435" t="s">
        <v>531</v>
      </c>
      <c r="G61" s="436" t="s">
        <v>532</v>
      </c>
      <c r="H61" s="436" t="s">
        <v>519</v>
      </c>
      <c r="I61" s="407"/>
      <c r="J61" s="408"/>
      <c r="K61" s="409"/>
      <c r="L61" s="410"/>
    </row>
    <row r="62" spans="1:16" ht="30" x14ac:dyDescent="0.2">
      <c r="A62" s="404"/>
      <c r="B62" s="613">
        <v>43536</v>
      </c>
      <c r="C62" s="398" t="s">
        <v>515</v>
      </c>
      <c r="D62" s="405">
        <v>1000</v>
      </c>
      <c r="E62" s="406" t="s">
        <v>923</v>
      </c>
      <c r="F62" s="435" t="s">
        <v>765</v>
      </c>
      <c r="G62" s="436" t="s">
        <v>925</v>
      </c>
      <c r="H62" s="436" t="s">
        <v>519</v>
      </c>
      <c r="I62" s="407"/>
      <c r="J62" s="408"/>
      <c r="K62" s="409"/>
      <c r="L62" s="410"/>
    </row>
    <row r="63" spans="1:16" ht="30" x14ac:dyDescent="0.2">
      <c r="A63" s="404"/>
      <c r="B63" s="613">
        <v>43750</v>
      </c>
      <c r="C63" s="398" t="s">
        <v>515</v>
      </c>
      <c r="D63" s="405">
        <v>500</v>
      </c>
      <c r="E63" s="406" t="s">
        <v>929</v>
      </c>
      <c r="F63" s="435" t="s">
        <v>546</v>
      </c>
      <c r="G63" s="399" t="s">
        <v>930</v>
      </c>
      <c r="H63" s="436" t="s">
        <v>519</v>
      </c>
      <c r="I63" s="407"/>
      <c r="J63" s="408"/>
      <c r="K63" s="409"/>
      <c r="L63" s="410"/>
    </row>
    <row r="64" spans="1:16" ht="30" x14ac:dyDescent="0.2">
      <c r="A64" s="404"/>
      <c r="B64" s="614">
        <v>43811</v>
      </c>
      <c r="C64" s="615" t="s">
        <v>515</v>
      </c>
      <c r="D64" s="405">
        <v>500</v>
      </c>
      <c r="E64" s="406" t="s">
        <v>929</v>
      </c>
      <c r="F64" s="435" t="s">
        <v>546</v>
      </c>
      <c r="G64" s="399" t="s">
        <v>930</v>
      </c>
      <c r="H64" s="436" t="s">
        <v>519</v>
      </c>
      <c r="I64" s="407"/>
      <c r="J64" s="408"/>
      <c r="K64" s="409"/>
      <c r="L64" s="410"/>
    </row>
    <row r="65" spans="1:12" ht="30" x14ac:dyDescent="0.2">
      <c r="A65" s="404"/>
      <c r="B65" s="614" t="s">
        <v>934</v>
      </c>
      <c r="C65" s="615" t="s">
        <v>515</v>
      </c>
      <c r="D65" s="405">
        <v>4000</v>
      </c>
      <c r="E65" s="406" t="s">
        <v>935</v>
      </c>
      <c r="F65" s="435" t="s">
        <v>556</v>
      </c>
      <c r="G65" s="399" t="s">
        <v>936</v>
      </c>
      <c r="H65" s="399" t="s">
        <v>937</v>
      </c>
      <c r="I65" s="407"/>
      <c r="J65" s="408"/>
      <c r="K65" s="409"/>
      <c r="L65" s="410"/>
    </row>
    <row r="66" spans="1:12" ht="30" x14ac:dyDescent="0.2">
      <c r="A66" s="404"/>
      <c r="B66" s="614" t="s">
        <v>938</v>
      </c>
      <c r="C66" s="615" t="s">
        <v>515</v>
      </c>
      <c r="D66" s="405">
        <v>3200</v>
      </c>
      <c r="E66" s="406" t="s">
        <v>923</v>
      </c>
      <c r="F66" s="435" t="s">
        <v>765</v>
      </c>
      <c r="G66" s="436" t="s">
        <v>925</v>
      </c>
      <c r="H66" s="436" t="s">
        <v>519</v>
      </c>
      <c r="I66" s="407"/>
      <c r="J66" s="408"/>
      <c r="K66" s="409"/>
      <c r="L66" s="410"/>
    </row>
    <row r="67" spans="1:12" ht="30" x14ac:dyDescent="0.2">
      <c r="A67" s="404"/>
      <c r="B67" s="614" t="s">
        <v>939</v>
      </c>
      <c r="C67" s="615" t="s">
        <v>515</v>
      </c>
      <c r="D67" s="405">
        <v>200</v>
      </c>
      <c r="E67" s="434" t="s">
        <v>516</v>
      </c>
      <c r="F67" s="435" t="s">
        <v>517</v>
      </c>
      <c r="G67" s="436" t="s">
        <v>518</v>
      </c>
      <c r="H67" s="436" t="s">
        <v>519</v>
      </c>
      <c r="I67" s="407"/>
      <c r="J67" s="408"/>
      <c r="K67" s="409"/>
      <c r="L67" s="410"/>
    </row>
    <row r="68" spans="1:12" ht="30" x14ac:dyDescent="0.2">
      <c r="A68" s="404"/>
      <c r="B68" s="614" t="s">
        <v>940</v>
      </c>
      <c r="C68" s="615" t="s">
        <v>515</v>
      </c>
      <c r="D68" s="405">
        <v>800</v>
      </c>
      <c r="E68" s="406" t="s">
        <v>929</v>
      </c>
      <c r="F68" s="435" t="s">
        <v>546</v>
      </c>
      <c r="G68" s="399" t="s">
        <v>930</v>
      </c>
      <c r="H68" s="436" t="s">
        <v>519</v>
      </c>
      <c r="I68" s="407"/>
      <c r="J68" s="408"/>
      <c r="K68" s="409"/>
      <c r="L68" s="410"/>
    </row>
    <row r="69" spans="1:12" ht="30" x14ac:dyDescent="0.2">
      <c r="A69" s="404"/>
      <c r="B69" s="614" t="s">
        <v>941</v>
      </c>
      <c r="C69" s="615" t="s">
        <v>515</v>
      </c>
      <c r="D69" s="405">
        <v>800</v>
      </c>
      <c r="E69" s="406" t="s">
        <v>929</v>
      </c>
      <c r="F69" s="435" t="s">
        <v>546</v>
      </c>
      <c r="G69" s="399" t="s">
        <v>930</v>
      </c>
      <c r="H69" s="436" t="s">
        <v>519</v>
      </c>
      <c r="I69" s="407"/>
      <c r="J69" s="408"/>
      <c r="K69" s="409"/>
      <c r="L69" s="410"/>
    </row>
    <row r="70" spans="1:12" ht="30" x14ac:dyDescent="0.2">
      <c r="A70" s="404"/>
      <c r="B70" s="614">
        <v>43827</v>
      </c>
      <c r="C70" s="615" t="s">
        <v>515</v>
      </c>
      <c r="D70" s="405">
        <v>2200</v>
      </c>
      <c r="E70" s="434" t="s">
        <v>530</v>
      </c>
      <c r="F70" s="435" t="s">
        <v>531</v>
      </c>
      <c r="G70" s="436" t="s">
        <v>532</v>
      </c>
      <c r="H70" s="436" t="s">
        <v>519</v>
      </c>
      <c r="I70" s="407"/>
      <c r="J70" s="408"/>
      <c r="K70" s="409"/>
      <c r="L70" s="410"/>
    </row>
    <row r="71" spans="1:12" ht="30" x14ac:dyDescent="0.2">
      <c r="A71" s="404"/>
      <c r="B71" s="613" t="s">
        <v>919</v>
      </c>
      <c r="C71" s="398" t="s">
        <v>515</v>
      </c>
      <c r="D71" s="437">
        <v>3000</v>
      </c>
      <c r="E71" s="406" t="s">
        <v>920</v>
      </c>
      <c r="F71" s="435" t="s">
        <v>924</v>
      </c>
      <c r="G71" s="436" t="s">
        <v>921</v>
      </c>
      <c r="H71" s="436" t="s">
        <v>519</v>
      </c>
      <c r="I71" s="407"/>
      <c r="J71" s="408"/>
      <c r="K71" s="409"/>
      <c r="L71" s="410"/>
    </row>
    <row r="72" spans="1:12" x14ac:dyDescent="0.2">
      <c r="A72" s="404"/>
      <c r="B72" s="614"/>
      <c r="C72" s="615"/>
      <c r="D72" s="405"/>
      <c r="E72" s="406"/>
      <c r="F72" s="399"/>
      <c r="G72" s="399"/>
      <c r="H72" s="399"/>
      <c r="I72" s="407"/>
      <c r="J72" s="408"/>
      <c r="K72" s="409"/>
      <c r="L72" s="410"/>
    </row>
    <row r="73" spans="1:12" x14ac:dyDescent="0.2">
      <c r="A73" s="404"/>
      <c r="B73" s="614"/>
      <c r="C73" s="615"/>
      <c r="D73" s="405"/>
      <c r="E73" s="406"/>
      <c r="F73" s="399"/>
      <c r="G73" s="399"/>
      <c r="H73" s="399"/>
      <c r="I73" s="407"/>
      <c r="J73" s="408"/>
      <c r="K73" s="409"/>
      <c r="L73" s="410"/>
    </row>
    <row r="74" spans="1:12" x14ac:dyDescent="0.2">
      <c r="A74" s="404"/>
      <c r="B74" s="614"/>
      <c r="C74" s="615"/>
      <c r="D74" s="405"/>
      <c r="E74" s="406"/>
      <c r="F74" s="399"/>
      <c r="G74" s="399"/>
      <c r="H74" s="399"/>
      <c r="I74" s="407"/>
      <c r="J74" s="408"/>
      <c r="K74" s="409"/>
      <c r="L74" s="410"/>
    </row>
    <row r="75" spans="1:12" x14ac:dyDescent="0.2">
      <c r="A75" s="404"/>
      <c r="B75" s="614"/>
      <c r="C75" s="615"/>
      <c r="D75" s="405"/>
      <c r="E75" s="406"/>
      <c r="F75" s="399"/>
      <c r="G75" s="399"/>
      <c r="H75" s="399"/>
      <c r="I75" s="407"/>
      <c r="J75" s="408"/>
      <c r="K75" s="409"/>
      <c r="L75" s="410"/>
    </row>
    <row r="76" spans="1:12" x14ac:dyDescent="0.2">
      <c r="A76" s="404"/>
      <c r="B76" s="614"/>
      <c r="C76" s="615"/>
      <c r="D76" s="405"/>
      <c r="E76" s="406"/>
      <c r="F76" s="399"/>
      <c r="G76" s="399"/>
      <c r="H76" s="399"/>
      <c r="I76" s="407"/>
      <c r="J76" s="408"/>
      <c r="K76" s="409"/>
      <c r="L76" s="410"/>
    </row>
    <row r="77" spans="1:12" x14ac:dyDescent="0.2">
      <c r="A77" s="404"/>
      <c r="B77" s="614"/>
      <c r="C77" s="615"/>
      <c r="D77" s="405"/>
      <c r="E77" s="406"/>
      <c r="F77" s="399"/>
      <c r="G77" s="399"/>
      <c r="H77" s="399"/>
      <c r="I77" s="407"/>
      <c r="J77" s="408"/>
      <c r="K77" s="409"/>
      <c r="L77" s="410"/>
    </row>
    <row r="78" spans="1:12" x14ac:dyDescent="0.2">
      <c r="A78" s="404"/>
      <c r="B78" s="614"/>
      <c r="C78" s="615"/>
      <c r="D78" s="405"/>
      <c r="E78" s="406"/>
      <c r="F78" s="399"/>
      <c r="G78" s="399"/>
      <c r="H78" s="399"/>
      <c r="I78" s="407"/>
      <c r="J78" s="408"/>
      <c r="K78" s="409"/>
      <c r="L78" s="410"/>
    </row>
    <row r="79" spans="1:12" x14ac:dyDescent="0.2">
      <c r="A79" s="404">
        <v>19</v>
      </c>
      <c r="B79" s="397"/>
      <c r="C79" s="398"/>
      <c r="D79" s="405"/>
      <c r="E79" s="406"/>
      <c r="F79" s="399"/>
      <c r="G79" s="399"/>
      <c r="H79" s="399"/>
      <c r="I79" s="407"/>
      <c r="J79" s="408"/>
      <c r="K79" s="409"/>
      <c r="L79" s="410"/>
    </row>
    <row r="80" spans="1:12" x14ac:dyDescent="0.2">
      <c r="A80" s="422"/>
      <c r="B80" s="423"/>
      <c r="C80" s="424"/>
      <c r="D80" s="425"/>
      <c r="E80" s="426"/>
      <c r="F80" s="427"/>
      <c r="G80" s="427"/>
      <c r="H80" s="427"/>
      <c r="I80" s="428"/>
      <c r="J80" s="429"/>
      <c r="K80" s="430"/>
      <c r="L80" s="431"/>
    </row>
    <row r="81" spans="1:12" ht="15.75" thickBot="1" x14ac:dyDescent="0.25">
      <c r="A81" s="411" t="s">
        <v>271</v>
      </c>
      <c r="B81" s="412"/>
      <c r="C81" s="413"/>
      <c r="D81" s="438">
        <f>SUM(D9:D79)</f>
        <v>95875</v>
      </c>
      <c r="E81" s="414"/>
      <c r="F81" s="415"/>
      <c r="G81" s="415"/>
      <c r="H81" s="415"/>
      <c r="I81" s="416"/>
      <c r="J81" s="417"/>
      <c r="K81" s="418"/>
      <c r="L81" s="419"/>
    </row>
    <row r="82" spans="1:12" x14ac:dyDescent="0.2">
      <c r="A82" s="266"/>
      <c r="B82" s="267"/>
      <c r="C82" s="266"/>
      <c r="D82" s="267"/>
      <c r="E82" s="266"/>
      <c r="F82" s="267"/>
      <c r="G82" s="266"/>
      <c r="H82" s="267"/>
      <c r="I82" s="266"/>
      <c r="J82" s="267"/>
      <c r="K82" s="266"/>
      <c r="L82" s="267"/>
    </row>
    <row r="83" spans="1:12" x14ac:dyDescent="0.2">
      <c r="A83" s="266"/>
      <c r="B83" s="273"/>
      <c r="C83" s="266"/>
      <c r="D83" s="273"/>
      <c r="E83" s="266"/>
      <c r="F83" s="273"/>
      <c r="G83" s="266"/>
      <c r="H83" s="273"/>
      <c r="I83" s="266"/>
      <c r="J83" s="273"/>
      <c r="K83" s="266"/>
      <c r="L83" s="273"/>
    </row>
    <row r="84" spans="1:12" x14ac:dyDescent="0.2">
      <c r="A84" s="640" t="s">
        <v>399</v>
      </c>
      <c r="B84" s="640"/>
      <c r="C84" s="640"/>
      <c r="D84" s="640"/>
      <c r="E84" s="640"/>
      <c r="F84" s="640"/>
      <c r="G84" s="640"/>
      <c r="H84" s="640"/>
      <c r="I84" s="640"/>
      <c r="J84" s="640"/>
      <c r="K84" s="640"/>
      <c r="L84" s="640"/>
    </row>
    <row r="85" spans="1:12" s="420" customFormat="1" ht="12.75" x14ac:dyDescent="0.2">
      <c r="A85" s="640" t="s">
        <v>432</v>
      </c>
      <c r="B85" s="640"/>
      <c r="C85" s="640"/>
      <c r="D85" s="640"/>
      <c r="E85" s="640"/>
      <c r="F85" s="640"/>
      <c r="G85" s="640"/>
      <c r="H85" s="640"/>
      <c r="I85" s="640"/>
      <c r="J85" s="640"/>
      <c r="K85" s="640"/>
      <c r="L85" s="640"/>
    </row>
    <row r="86" spans="1:12" s="420" customFormat="1" ht="12.75" x14ac:dyDescent="0.2">
      <c r="A86" s="640"/>
      <c r="B86" s="640"/>
      <c r="C86" s="640"/>
      <c r="D86" s="640"/>
      <c r="E86" s="640"/>
      <c r="F86" s="640"/>
      <c r="G86" s="640"/>
      <c r="H86" s="640"/>
      <c r="I86" s="640"/>
      <c r="J86" s="640"/>
      <c r="K86" s="640"/>
      <c r="L86" s="640"/>
    </row>
    <row r="87" spans="1:12" x14ac:dyDescent="0.2">
      <c r="A87" s="640" t="s">
        <v>431</v>
      </c>
      <c r="B87" s="640"/>
      <c r="C87" s="640"/>
      <c r="D87" s="640"/>
      <c r="E87" s="640"/>
      <c r="F87" s="640"/>
      <c r="G87" s="640"/>
      <c r="H87" s="640"/>
      <c r="I87" s="640"/>
      <c r="J87" s="640"/>
      <c r="K87" s="640"/>
      <c r="L87" s="640"/>
    </row>
    <row r="88" spans="1:12" x14ac:dyDescent="0.2">
      <c r="A88" s="640"/>
      <c r="B88" s="640"/>
      <c r="C88" s="640"/>
      <c r="D88" s="640"/>
      <c r="E88" s="640"/>
      <c r="F88" s="640"/>
      <c r="G88" s="640"/>
      <c r="H88" s="640"/>
      <c r="I88" s="640"/>
      <c r="J88" s="640"/>
      <c r="K88" s="640"/>
      <c r="L88" s="640"/>
    </row>
    <row r="89" spans="1:12" x14ac:dyDescent="0.2">
      <c r="A89" s="640" t="s">
        <v>430</v>
      </c>
      <c r="B89" s="640"/>
      <c r="C89" s="640"/>
      <c r="D89" s="640"/>
      <c r="E89" s="640"/>
      <c r="F89" s="640"/>
      <c r="G89" s="640"/>
      <c r="H89" s="640"/>
      <c r="I89" s="640"/>
      <c r="J89" s="640"/>
      <c r="K89" s="640"/>
      <c r="L89" s="640"/>
    </row>
    <row r="90" spans="1:12" x14ac:dyDescent="0.2">
      <c r="A90" s="266"/>
      <c r="B90" s="267"/>
      <c r="C90" s="266"/>
      <c r="D90" s="267"/>
      <c r="E90" s="266"/>
      <c r="F90" s="267"/>
      <c r="G90" s="266"/>
      <c r="H90" s="267"/>
      <c r="I90" s="266"/>
      <c r="J90" s="267"/>
      <c r="K90" s="266"/>
      <c r="L90" s="267"/>
    </row>
    <row r="91" spans="1:12" x14ac:dyDescent="0.2">
      <c r="A91" s="266"/>
      <c r="B91" s="273"/>
      <c r="C91" s="266"/>
      <c r="D91" s="273"/>
      <c r="E91" s="266"/>
      <c r="F91" s="273"/>
      <c r="G91" s="266"/>
      <c r="H91" s="273"/>
      <c r="I91" s="266"/>
      <c r="J91" s="273"/>
      <c r="K91" s="266"/>
      <c r="L91" s="273"/>
    </row>
    <row r="92" spans="1:12" x14ac:dyDescent="0.2">
      <c r="A92" s="266"/>
      <c r="B92" s="267"/>
      <c r="C92" s="266"/>
      <c r="D92" s="267"/>
      <c r="E92" s="266"/>
      <c r="F92" s="267"/>
      <c r="G92" s="266"/>
      <c r="H92" s="267"/>
      <c r="I92" s="266"/>
      <c r="J92" s="267"/>
      <c r="K92" s="266"/>
      <c r="L92" s="267"/>
    </row>
    <row r="93" spans="1:12" x14ac:dyDescent="0.2">
      <c r="A93" s="266"/>
      <c r="B93" s="273"/>
      <c r="C93" s="266"/>
      <c r="D93" s="273"/>
      <c r="E93" s="266"/>
      <c r="F93" s="273"/>
      <c r="G93" s="266"/>
      <c r="H93" s="273"/>
      <c r="I93" s="266"/>
      <c r="J93" s="273"/>
      <c r="K93" s="266"/>
      <c r="L93" s="273"/>
    </row>
    <row r="94" spans="1:12" s="268" customFormat="1" x14ac:dyDescent="0.2">
      <c r="A94" s="646" t="s">
        <v>107</v>
      </c>
      <c r="B94" s="646"/>
      <c r="C94" s="267"/>
      <c r="D94" s="266"/>
      <c r="E94" s="267"/>
      <c r="F94" s="267"/>
      <c r="G94" s="266"/>
      <c r="H94" s="267"/>
      <c r="I94" s="267"/>
      <c r="J94" s="266"/>
      <c r="K94" s="267"/>
      <c r="L94" s="266"/>
    </row>
    <row r="95" spans="1:12" s="268" customFormat="1" x14ac:dyDescent="0.2">
      <c r="A95" s="267"/>
      <c r="B95" s="266"/>
      <c r="C95" s="271"/>
      <c r="D95" s="272"/>
      <c r="E95" s="271"/>
      <c r="F95" s="267"/>
      <c r="G95" s="266"/>
      <c r="H95" s="270"/>
      <c r="I95" s="267"/>
      <c r="J95" s="266"/>
      <c r="K95" s="267"/>
      <c r="L95" s="266"/>
    </row>
    <row r="96" spans="1:12" s="268" customFormat="1" ht="15" customHeight="1" x14ac:dyDescent="0.2">
      <c r="A96" s="267"/>
      <c r="B96" s="266"/>
      <c r="C96" s="639" t="s">
        <v>263</v>
      </c>
      <c r="D96" s="639"/>
      <c r="E96" s="639"/>
      <c r="F96" s="267"/>
      <c r="G96" s="266"/>
      <c r="H96" s="644" t="s">
        <v>429</v>
      </c>
      <c r="I96" s="269"/>
      <c r="J96" s="266"/>
      <c r="K96" s="267"/>
      <c r="L96" s="266"/>
    </row>
    <row r="97" spans="1:12" s="268" customFormat="1" x14ac:dyDescent="0.2">
      <c r="A97" s="267"/>
      <c r="B97" s="266"/>
      <c r="C97" s="267"/>
      <c r="D97" s="266"/>
      <c r="E97" s="267"/>
      <c r="F97" s="267"/>
      <c r="G97" s="266"/>
      <c r="H97" s="645"/>
      <c r="I97" s="269"/>
      <c r="J97" s="266"/>
      <c r="K97" s="267"/>
      <c r="L97" s="266"/>
    </row>
    <row r="98" spans="1:12" s="265" customFormat="1" x14ac:dyDescent="0.2">
      <c r="A98" s="267"/>
      <c r="B98" s="266"/>
      <c r="C98" s="639" t="s">
        <v>139</v>
      </c>
      <c r="D98" s="639"/>
      <c r="E98" s="639"/>
      <c r="F98" s="267"/>
      <c r="G98" s="266"/>
      <c r="H98" s="267"/>
      <c r="I98" s="267"/>
      <c r="J98" s="266"/>
      <c r="K98" s="267"/>
      <c r="L98" s="266"/>
    </row>
    <row r="99" spans="1:12" s="265" customFormat="1" x14ac:dyDescent="0.2">
      <c r="E99" s="274"/>
    </row>
    <row r="100" spans="1:12" s="265" customFormat="1" x14ac:dyDescent="0.2">
      <c r="E100" s="274"/>
    </row>
    <row r="101" spans="1:12" s="265" customFormat="1" x14ac:dyDescent="0.2">
      <c r="E101" s="274"/>
    </row>
    <row r="102" spans="1:12" s="265" customFormat="1" x14ac:dyDescent="0.2">
      <c r="E102" s="274"/>
    </row>
    <row r="103" spans="1:12" s="265" customFormat="1" x14ac:dyDescent="0.2"/>
  </sheetData>
  <mergeCells count="10">
    <mergeCell ref="A5:F5"/>
    <mergeCell ref="C98:E98"/>
    <mergeCell ref="A85:L86"/>
    <mergeCell ref="A87:L88"/>
    <mergeCell ref="A89:L89"/>
    <mergeCell ref="I6:K6"/>
    <mergeCell ref="H96:H97"/>
    <mergeCell ref="A94:B94"/>
    <mergeCell ref="A84:L84"/>
    <mergeCell ref="C96:E96"/>
  </mergeCells>
  <dataValidations count="4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52:F55 F59 F62:F66 F68:F69 F71:F81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51 F56:F58 F60:F61 F67 F7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8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81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7" zoomScale="80" zoomScaleSheetLayoutView="80" workbookViewId="0">
      <selection activeCell="C34" sqref="C3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297</v>
      </c>
      <c r="B1" s="113"/>
      <c r="C1" s="649" t="s">
        <v>109</v>
      </c>
      <c r="D1" s="649"/>
      <c r="E1" s="146"/>
    </row>
    <row r="2" spans="1:12" x14ac:dyDescent="0.3">
      <c r="A2" s="75" t="s">
        <v>140</v>
      </c>
      <c r="B2" s="113"/>
      <c r="C2" s="647" t="str">
        <f>'ფორმა N1'!K2</f>
        <v>01/01/2019-31/12/2019</v>
      </c>
      <c r="D2" s="648"/>
      <c r="E2" s="146"/>
    </row>
    <row r="3" spans="1:12" x14ac:dyDescent="0.3">
      <c r="A3" s="75"/>
      <c r="B3" s="113"/>
      <c r="C3" s="291"/>
      <c r="D3" s="291"/>
      <c r="E3" s="146"/>
    </row>
    <row r="4" spans="1:12" s="2" customFormat="1" x14ac:dyDescent="0.3">
      <c r="A4" s="76" t="s">
        <v>269</v>
      </c>
      <c r="B4" s="76"/>
      <c r="C4" s="75"/>
      <c r="D4" s="75"/>
      <c r="E4" s="107"/>
      <c r="L4" s="21"/>
    </row>
    <row r="5" spans="1:12" s="2" customFormat="1" x14ac:dyDescent="0.3">
      <c r="A5" s="117" t="str">
        <f>'ფორმა N1'!A5</f>
        <v>პ/პ  "თავისუფალი საქართველო"</v>
      </c>
      <c r="B5" s="110"/>
      <c r="C5" s="59"/>
      <c r="D5" s="59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290"/>
      <c r="B7" s="290"/>
      <c r="C7" s="77"/>
      <c r="D7" s="77"/>
      <c r="E7" s="147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454">
        <f>SUM(C10,C14,C54,C57,C58,C59,C76)</f>
        <v>94488.639999999999</v>
      </c>
      <c r="D9" s="454">
        <f>SUM(D10,D14,D54,D57,D58,D59,D65,D72,D73)</f>
        <v>96479.18</v>
      </c>
      <c r="E9" s="148"/>
    </row>
    <row r="10" spans="1:12" s="9" customFormat="1" ht="18" x14ac:dyDescent="0.2">
      <c r="A10" s="14">
        <v>1.1000000000000001</v>
      </c>
      <c r="B10" s="14" t="s">
        <v>58</v>
      </c>
      <c r="C10" s="455">
        <f>SUM(C11:C13)</f>
        <v>51614.5</v>
      </c>
      <c r="D10" s="455">
        <f>SUM(D11:D13)</f>
        <v>51614.5</v>
      </c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453">
        <f>'ფორმა 5.2'!G24</f>
        <v>9064.5</v>
      </c>
      <c r="D11" s="457">
        <f>C11</f>
        <v>9064.5</v>
      </c>
      <c r="E11" s="148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6"/>
    </row>
    <row r="13" spans="1:12" ht="16.5" customHeight="1" x14ac:dyDescent="0.3">
      <c r="A13" s="327" t="s">
        <v>481</v>
      </c>
      <c r="B13" s="328" t="s">
        <v>483</v>
      </c>
      <c r="C13" s="456">
        <f>'ფორმა 5.2'!G25</f>
        <v>42550</v>
      </c>
      <c r="D13" s="456">
        <f>C13</f>
        <v>42550</v>
      </c>
      <c r="E13" s="146"/>
    </row>
    <row r="14" spans="1:12" x14ac:dyDescent="0.3">
      <c r="A14" s="14">
        <v>1.2</v>
      </c>
      <c r="B14" s="14" t="s">
        <v>60</v>
      </c>
      <c r="C14" s="455">
        <f>SUM(C15,C18,C30:C33,C36,C37,C44,C45,C46,C47,C48,C52,C53)</f>
        <v>42874.14</v>
      </c>
      <c r="D14" s="455">
        <f>SUM(D15,D18,D30:D33,D36,D37,D44,D45,D46,D47,D48,D52,D53)</f>
        <v>42874.14</v>
      </c>
      <c r="E14" s="146"/>
    </row>
    <row r="15" spans="1:12" x14ac:dyDescent="0.3">
      <c r="A15" s="16" t="s">
        <v>32</v>
      </c>
      <c r="B15" s="16" t="s">
        <v>1</v>
      </c>
      <c r="C15" s="497">
        <f>SUM(C16:C17)</f>
        <v>7075</v>
      </c>
      <c r="D15" s="497">
        <f>SUM(D16:D17)</f>
        <v>7075</v>
      </c>
      <c r="E15" s="146"/>
    </row>
    <row r="16" spans="1:12" ht="17.25" customHeight="1" x14ac:dyDescent="0.3">
      <c r="A16" s="17" t="s">
        <v>98</v>
      </c>
      <c r="B16" s="17" t="s">
        <v>61</v>
      </c>
      <c r="C16" s="498">
        <f>'ფორმა N5.3'!I93</f>
        <v>7075</v>
      </c>
      <c r="D16" s="517">
        <f>C16</f>
        <v>7075</v>
      </c>
      <c r="E16" s="146"/>
    </row>
    <row r="17" spans="1:5" ht="17.25" customHeight="1" x14ac:dyDescent="0.3">
      <c r="A17" s="17" t="s">
        <v>99</v>
      </c>
      <c r="B17" s="17" t="s">
        <v>62</v>
      </c>
      <c r="C17" s="35"/>
      <c r="D17" s="36"/>
      <c r="E17" s="146"/>
    </row>
    <row r="18" spans="1:5" x14ac:dyDescent="0.3">
      <c r="A18" s="16" t="s">
        <v>33</v>
      </c>
      <c r="B18" s="16" t="s">
        <v>2</v>
      </c>
      <c r="C18" s="497">
        <f>SUM(C19:C24,C29)</f>
        <v>10482.959999999999</v>
      </c>
      <c r="D18" s="497">
        <f>SUM(D19:D24,D29)</f>
        <v>10482.959999999999</v>
      </c>
      <c r="E18" s="146"/>
    </row>
    <row r="19" spans="1:5" ht="30" x14ac:dyDescent="0.3">
      <c r="A19" s="17" t="s">
        <v>12</v>
      </c>
      <c r="B19" s="17" t="s">
        <v>245</v>
      </c>
      <c r="C19" s="37">
        <v>7479.14</v>
      </c>
      <c r="D19" s="38">
        <f>C19</f>
        <v>7479.14</v>
      </c>
      <c r="E19" s="146"/>
    </row>
    <row r="20" spans="1:5" x14ac:dyDescent="0.3">
      <c r="A20" s="17" t="s">
        <v>13</v>
      </c>
      <c r="B20" s="17" t="s">
        <v>14</v>
      </c>
      <c r="C20" s="37"/>
      <c r="D20" s="39"/>
      <c r="E20" s="146"/>
    </row>
    <row r="21" spans="1:5" ht="30" x14ac:dyDescent="0.3">
      <c r="A21" s="17" t="s">
        <v>276</v>
      </c>
      <c r="B21" s="17" t="s">
        <v>22</v>
      </c>
      <c r="C21" s="37"/>
      <c r="D21" s="40"/>
      <c r="E21" s="146"/>
    </row>
    <row r="22" spans="1:5" x14ac:dyDescent="0.3">
      <c r="A22" s="17" t="s">
        <v>277</v>
      </c>
      <c r="B22" s="17" t="s">
        <v>15</v>
      </c>
      <c r="C22" s="523">
        <v>1628.52</v>
      </c>
      <c r="D22" s="524">
        <f>C22</f>
        <v>1628.52</v>
      </c>
      <c r="E22" s="146"/>
    </row>
    <row r="23" spans="1:5" x14ac:dyDescent="0.3">
      <c r="A23" s="17" t="s">
        <v>278</v>
      </c>
      <c r="B23" s="17" t="s">
        <v>16</v>
      </c>
      <c r="C23" s="37"/>
      <c r="D23" s="40"/>
      <c r="E23" s="146"/>
    </row>
    <row r="24" spans="1:5" x14ac:dyDescent="0.3">
      <c r="A24" s="17" t="s">
        <v>279</v>
      </c>
      <c r="B24" s="17" t="s">
        <v>17</v>
      </c>
      <c r="C24" s="522">
        <f>SUM(C25:C28)</f>
        <v>1375.3</v>
      </c>
      <c r="D24" s="522">
        <f>SUM(D25:D28)</f>
        <v>1375.3</v>
      </c>
      <c r="E24" s="146"/>
    </row>
    <row r="25" spans="1:5" ht="16.5" customHeight="1" x14ac:dyDescent="0.3">
      <c r="A25" s="18" t="s">
        <v>280</v>
      </c>
      <c r="B25" s="18" t="s">
        <v>18</v>
      </c>
      <c r="C25" s="37">
        <v>1263.6400000000001</v>
      </c>
      <c r="D25" s="40">
        <f>C25</f>
        <v>1263.6400000000001</v>
      </c>
      <c r="E25" s="146"/>
    </row>
    <row r="26" spans="1:5" ht="16.5" customHeight="1" x14ac:dyDescent="0.3">
      <c r="A26" s="18" t="s">
        <v>281</v>
      </c>
      <c r="B26" s="18" t="s">
        <v>19</v>
      </c>
      <c r="C26" s="37">
        <v>7.56</v>
      </c>
      <c r="D26" s="40">
        <f>C26</f>
        <v>7.56</v>
      </c>
      <c r="E26" s="146"/>
    </row>
    <row r="27" spans="1:5" ht="16.5" customHeight="1" x14ac:dyDescent="0.3">
      <c r="A27" s="18" t="s">
        <v>282</v>
      </c>
      <c r="B27" s="18" t="s">
        <v>20</v>
      </c>
      <c r="C27" s="37"/>
      <c r="D27" s="40"/>
      <c r="E27" s="146"/>
    </row>
    <row r="28" spans="1:5" ht="16.5" customHeight="1" x14ac:dyDescent="0.3">
      <c r="A28" s="18" t="s">
        <v>283</v>
      </c>
      <c r="B28" s="18" t="s">
        <v>23</v>
      </c>
      <c r="C28" s="516">
        <v>104.1</v>
      </c>
      <c r="D28" s="516">
        <v>104.1</v>
      </c>
      <c r="E28" s="146"/>
    </row>
    <row r="29" spans="1:5" x14ac:dyDescent="0.3">
      <c r="A29" s="17" t="s">
        <v>284</v>
      </c>
      <c r="B29" s="17" t="s">
        <v>21</v>
      </c>
      <c r="C29" s="37"/>
      <c r="D29" s="41"/>
      <c r="E29" s="146"/>
    </row>
    <row r="30" spans="1:5" x14ac:dyDescent="0.3">
      <c r="A30" s="16" t="s">
        <v>34</v>
      </c>
      <c r="B30" s="16" t="s">
        <v>3</v>
      </c>
      <c r="C30" s="33"/>
      <c r="D30" s="34"/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33"/>
      <c r="D32" s="34"/>
      <c r="E32" s="146"/>
    </row>
    <row r="33" spans="1:5" x14ac:dyDescent="0.3">
      <c r="A33" s="16" t="s">
        <v>37</v>
      </c>
      <c r="B33" s="16" t="s">
        <v>63</v>
      </c>
      <c r="C33" s="455">
        <f>SUM(C34:C35)</f>
        <v>13296</v>
      </c>
      <c r="D33" s="497">
        <f>SUM(D34:D35)</f>
        <v>13296</v>
      </c>
      <c r="E33" s="146"/>
    </row>
    <row r="34" spans="1:5" x14ac:dyDescent="0.3">
      <c r="A34" s="17" t="s">
        <v>285</v>
      </c>
      <c r="B34" s="17" t="s">
        <v>56</v>
      </c>
      <c r="C34" s="498">
        <v>13296</v>
      </c>
      <c r="D34" s="457">
        <f>C34</f>
        <v>13296</v>
      </c>
      <c r="E34" s="146"/>
    </row>
    <row r="35" spans="1:5" x14ac:dyDescent="0.3">
      <c r="A35" s="17" t="s">
        <v>286</v>
      </c>
      <c r="B35" s="17" t="s">
        <v>55</v>
      </c>
      <c r="C35" s="33"/>
      <c r="D35" s="34"/>
      <c r="E35" s="146"/>
    </row>
    <row r="36" spans="1:5" x14ac:dyDescent="0.3">
      <c r="A36" s="16" t="s">
        <v>38</v>
      </c>
      <c r="B36" s="16" t="s">
        <v>49</v>
      </c>
      <c r="C36" s="453">
        <v>115.05</v>
      </c>
      <c r="D36" s="457">
        <f>C36</f>
        <v>115.05</v>
      </c>
      <c r="E36" s="146"/>
    </row>
    <row r="37" spans="1:5" x14ac:dyDescent="0.3">
      <c r="A37" s="16" t="s">
        <v>39</v>
      </c>
      <c r="B37" s="16" t="s">
        <v>344</v>
      </c>
      <c r="C37" s="455">
        <f>SUM(C38:C43)</f>
        <v>7754.13</v>
      </c>
      <c r="D37" s="455">
        <f>SUM(D38:D43)</f>
        <v>7754.13</v>
      </c>
      <c r="E37" s="146"/>
    </row>
    <row r="38" spans="1:5" x14ac:dyDescent="0.3">
      <c r="A38" s="17" t="s">
        <v>341</v>
      </c>
      <c r="B38" s="17" t="s">
        <v>345</v>
      </c>
      <c r="C38" s="453"/>
      <c r="D38" s="33"/>
      <c r="E38" s="146"/>
    </row>
    <row r="39" spans="1:5" x14ac:dyDescent="0.3">
      <c r="A39" s="17" t="s">
        <v>342</v>
      </c>
      <c r="B39" s="17" t="s">
        <v>346</v>
      </c>
      <c r="C39" s="498">
        <f>'ფორმა 5.5'!L30</f>
        <v>4360</v>
      </c>
      <c r="D39" s="498">
        <f>C39</f>
        <v>4360</v>
      </c>
      <c r="E39" s="146"/>
    </row>
    <row r="40" spans="1:5" x14ac:dyDescent="0.3">
      <c r="A40" s="17" t="s">
        <v>343</v>
      </c>
      <c r="B40" s="17" t="s">
        <v>349</v>
      </c>
      <c r="C40" s="498">
        <f>'ფორმა 5.5'!L22</f>
        <v>1284.1300000000003</v>
      </c>
      <c r="D40" s="517">
        <f>C40</f>
        <v>1284.1300000000003</v>
      </c>
      <c r="E40" s="146"/>
    </row>
    <row r="41" spans="1:5" x14ac:dyDescent="0.3">
      <c r="A41" s="17" t="s">
        <v>348</v>
      </c>
      <c r="B41" s="17" t="s">
        <v>350</v>
      </c>
      <c r="C41" s="498">
        <f>'ფორმა 5.5'!L35</f>
        <v>2110</v>
      </c>
      <c r="D41" s="517">
        <f>C41</f>
        <v>2110</v>
      </c>
      <c r="E41" s="146"/>
    </row>
    <row r="42" spans="1:5" x14ac:dyDescent="0.3">
      <c r="A42" s="17" t="s">
        <v>351</v>
      </c>
      <c r="B42" s="17" t="s">
        <v>461</v>
      </c>
      <c r="C42" s="35"/>
      <c r="D42" s="34"/>
      <c r="E42" s="146"/>
    </row>
    <row r="43" spans="1:5" x14ac:dyDescent="0.3">
      <c r="A43" s="17" t="s">
        <v>462</v>
      </c>
      <c r="B43" s="17" t="s">
        <v>347</v>
      </c>
      <c r="C43" s="33"/>
      <c r="D43" s="34"/>
      <c r="E43" s="146"/>
    </row>
    <row r="44" spans="1:5" ht="30" x14ac:dyDescent="0.3">
      <c r="A44" s="16" t="s">
        <v>40</v>
      </c>
      <c r="B44" s="16" t="s">
        <v>28</v>
      </c>
      <c r="C44" s="453">
        <v>2338.5</v>
      </c>
      <c r="D44" s="457">
        <f>C44</f>
        <v>2338.5</v>
      </c>
      <c r="E44" s="146"/>
    </row>
    <row r="45" spans="1:5" x14ac:dyDescent="0.3">
      <c r="A45" s="16" t="s">
        <v>41</v>
      </c>
      <c r="B45" s="16" t="s">
        <v>24</v>
      </c>
      <c r="C45" s="453">
        <v>187.5</v>
      </c>
      <c r="D45" s="457">
        <f>C45</f>
        <v>187.5</v>
      </c>
      <c r="E45" s="146"/>
    </row>
    <row r="46" spans="1:5" x14ac:dyDescent="0.3">
      <c r="A46" s="16" t="s">
        <v>42</v>
      </c>
      <c r="B46" s="16" t="s">
        <v>25</v>
      </c>
      <c r="C46" s="33"/>
      <c r="D46" s="457"/>
      <c r="E46" s="146"/>
    </row>
    <row r="47" spans="1:5" x14ac:dyDescent="0.3">
      <c r="A47" s="16" t="s">
        <v>43</v>
      </c>
      <c r="B47" s="16" t="s">
        <v>26</v>
      </c>
      <c r="C47" s="33"/>
      <c r="D47" s="34"/>
      <c r="E47" s="146"/>
    </row>
    <row r="48" spans="1:5" x14ac:dyDescent="0.3">
      <c r="A48" s="16" t="s">
        <v>44</v>
      </c>
      <c r="B48" s="16" t="s">
        <v>291</v>
      </c>
      <c r="C48" s="455">
        <f>SUM(C49:C51)</f>
        <v>625</v>
      </c>
      <c r="D48" s="455">
        <f>SUM(D49:D51)</f>
        <v>625</v>
      </c>
      <c r="E48" s="146"/>
    </row>
    <row r="49" spans="1:5" x14ac:dyDescent="0.3">
      <c r="A49" s="96" t="s">
        <v>357</v>
      </c>
      <c r="B49" s="96" t="s">
        <v>360</v>
      </c>
      <c r="C49" s="498">
        <v>625</v>
      </c>
      <c r="D49" s="517">
        <f>C49</f>
        <v>625</v>
      </c>
      <c r="E49" s="146"/>
    </row>
    <row r="50" spans="1:5" x14ac:dyDescent="0.3">
      <c r="A50" s="96" t="s">
        <v>358</v>
      </c>
      <c r="B50" s="96" t="s">
        <v>359</v>
      </c>
      <c r="C50" s="33"/>
      <c r="D50" s="34"/>
      <c r="E50" s="146"/>
    </row>
    <row r="51" spans="1:5" x14ac:dyDescent="0.3">
      <c r="A51" s="96" t="s">
        <v>361</v>
      </c>
      <c r="B51" s="96" t="s">
        <v>362</v>
      </c>
      <c r="C51" s="33"/>
      <c r="D51" s="34"/>
      <c r="E51" s="146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6"/>
    </row>
    <row r="53" spans="1:5" x14ac:dyDescent="0.3">
      <c r="A53" s="16" t="s">
        <v>46</v>
      </c>
      <c r="B53" s="16" t="s">
        <v>6</v>
      </c>
      <c r="C53" s="453">
        <v>1000</v>
      </c>
      <c r="D53" s="457">
        <f>C53</f>
        <v>1000</v>
      </c>
      <c r="E53" s="146"/>
    </row>
    <row r="54" spans="1:5" ht="30" x14ac:dyDescent="0.3">
      <c r="A54" s="14">
        <v>1.3</v>
      </c>
      <c r="B54" s="86" t="s">
        <v>392</v>
      </c>
      <c r="C54" s="83">
        <f>SUM(C55:C56)</f>
        <v>0</v>
      </c>
      <c r="D54" s="83">
        <f>SUM(D55:D56)</f>
        <v>0</v>
      </c>
      <c r="E54" s="146"/>
    </row>
    <row r="55" spans="1:5" ht="30" x14ac:dyDescent="0.3">
      <c r="A55" s="16" t="s">
        <v>50</v>
      </c>
      <c r="B55" s="16" t="s">
        <v>48</v>
      </c>
      <c r="C55" s="33"/>
      <c r="D55" s="34"/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394</v>
      </c>
      <c r="C57" s="33"/>
      <c r="D57" s="34"/>
      <c r="E57" s="146"/>
    </row>
    <row r="58" spans="1:5" x14ac:dyDescent="0.3">
      <c r="A58" s="14">
        <v>1.5</v>
      </c>
      <c r="B58" s="14" t="s">
        <v>7</v>
      </c>
      <c r="C58" s="37"/>
      <c r="D58" s="40"/>
      <c r="E58" s="146"/>
    </row>
    <row r="59" spans="1:5" x14ac:dyDescent="0.3">
      <c r="A59" s="14">
        <v>1.6</v>
      </c>
      <c r="B59" s="45" t="s">
        <v>8</v>
      </c>
      <c r="C59" s="83">
        <f>SUM(C60:C64)</f>
        <v>0</v>
      </c>
      <c r="D59" s="83">
        <f>SUM(D60:D64)</f>
        <v>0</v>
      </c>
      <c r="E59" s="146"/>
    </row>
    <row r="60" spans="1:5" x14ac:dyDescent="0.3">
      <c r="A60" s="16" t="s">
        <v>292</v>
      </c>
      <c r="B60" s="46" t="s">
        <v>52</v>
      </c>
      <c r="C60" s="37"/>
      <c r="D60" s="40"/>
      <c r="E60" s="146"/>
    </row>
    <row r="61" spans="1:5" ht="30" x14ac:dyDescent="0.3">
      <c r="A61" s="16" t="s">
        <v>293</v>
      </c>
      <c r="B61" s="46" t="s">
        <v>54</v>
      </c>
      <c r="C61" s="37"/>
      <c r="D61" s="40"/>
      <c r="E61" s="146"/>
    </row>
    <row r="62" spans="1:5" x14ac:dyDescent="0.3">
      <c r="A62" s="16" t="s">
        <v>294</v>
      </c>
      <c r="B62" s="46" t="s">
        <v>53</v>
      </c>
      <c r="C62" s="40"/>
      <c r="D62" s="40"/>
      <c r="E62" s="146"/>
    </row>
    <row r="63" spans="1:5" x14ac:dyDescent="0.3">
      <c r="A63" s="16" t="s">
        <v>295</v>
      </c>
      <c r="B63" s="46" t="s">
        <v>27</v>
      </c>
      <c r="C63" s="37"/>
      <c r="D63" s="40"/>
      <c r="E63" s="146"/>
    </row>
    <row r="64" spans="1:5" x14ac:dyDescent="0.3">
      <c r="A64" s="16" t="s">
        <v>323</v>
      </c>
      <c r="B64" s="200" t="s">
        <v>324</v>
      </c>
      <c r="C64" s="37"/>
      <c r="D64" s="201"/>
      <c r="E64" s="146"/>
    </row>
    <row r="65" spans="1:5" x14ac:dyDescent="0.3">
      <c r="A65" s="13">
        <v>2</v>
      </c>
      <c r="B65" s="47" t="s">
        <v>106</v>
      </c>
      <c r="C65" s="256"/>
      <c r="D65" s="116">
        <f>SUM(D66:D71)</f>
        <v>1990.54</v>
      </c>
      <c r="E65" s="146"/>
    </row>
    <row r="66" spans="1:5" x14ac:dyDescent="0.3">
      <c r="A66" s="15">
        <v>2.1</v>
      </c>
      <c r="B66" s="48" t="s">
        <v>100</v>
      </c>
      <c r="C66" s="256"/>
      <c r="D66" s="42"/>
      <c r="E66" s="146"/>
    </row>
    <row r="67" spans="1:5" x14ac:dyDescent="0.3">
      <c r="A67" s="15">
        <v>2.2000000000000002</v>
      </c>
      <c r="B67" s="48" t="s">
        <v>104</v>
      </c>
      <c r="C67" s="258"/>
      <c r="D67" s="43"/>
      <c r="E67" s="146"/>
    </row>
    <row r="68" spans="1:5" x14ac:dyDescent="0.3">
      <c r="A68" s="15">
        <v>2.2999999999999998</v>
      </c>
      <c r="B68" s="48" t="s">
        <v>103</v>
      </c>
      <c r="C68" s="258"/>
      <c r="D68" s="43"/>
      <c r="E68" s="146"/>
    </row>
    <row r="69" spans="1:5" x14ac:dyDescent="0.3">
      <c r="A69" s="15">
        <v>2.4</v>
      </c>
      <c r="B69" s="48" t="s">
        <v>105</v>
      </c>
      <c r="C69" s="258"/>
      <c r="D69" s="43">
        <v>1990.54</v>
      </c>
      <c r="E69" s="146"/>
    </row>
    <row r="70" spans="1:5" x14ac:dyDescent="0.3">
      <c r="A70" s="15">
        <v>2.5</v>
      </c>
      <c r="B70" s="48" t="s">
        <v>101</v>
      </c>
      <c r="C70" s="258"/>
      <c r="D70" s="43"/>
      <c r="E70" s="146"/>
    </row>
    <row r="71" spans="1:5" x14ac:dyDescent="0.3">
      <c r="A71" s="15">
        <v>2.6</v>
      </c>
      <c r="B71" s="48" t="s">
        <v>102</v>
      </c>
      <c r="C71" s="258"/>
      <c r="D71" s="43"/>
      <c r="E71" s="146"/>
    </row>
    <row r="72" spans="1:5" s="2" customFormat="1" x14ac:dyDescent="0.3">
      <c r="A72" s="13">
        <v>3</v>
      </c>
      <c r="B72" s="254" t="s">
        <v>417</v>
      </c>
      <c r="C72" s="257"/>
      <c r="D72" s="255"/>
      <c r="E72" s="104"/>
    </row>
    <row r="73" spans="1:5" s="2" customFormat="1" x14ac:dyDescent="0.3">
      <c r="A73" s="13">
        <v>4</v>
      </c>
      <c r="B73" s="13" t="s">
        <v>247</v>
      </c>
      <c r="C73" s="257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4"/>
    </row>
    <row r="75" spans="1:5" s="2" customFormat="1" x14ac:dyDescent="0.3">
      <c r="A75" s="15">
        <v>4.2</v>
      </c>
      <c r="B75" s="15" t="s">
        <v>249</v>
      </c>
      <c r="C75" s="8"/>
      <c r="D75" s="8"/>
      <c r="E75" s="104"/>
    </row>
    <row r="76" spans="1:5" s="2" customFormat="1" x14ac:dyDescent="0.3">
      <c r="A76" s="13">
        <v>5</v>
      </c>
      <c r="B76" s="252" t="s">
        <v>274</v>
      </c>
      <c r="C76" s="8"/>
      <c r="D76" s="84"/>
      <c r="E76" s="104"/>
    </row>
    <row r="77" spans="1:5" s="2" customFormat="1" x14ac:dyDescent="0.3">
      <c r="A77" s="300"/>
      <c r="B77" s="300"/>
      <c r="C77" s="12"/>
      <c r="D77" s="12"/>
      <c r="E77" s="104"/>
    </row>
    <row r="78" spans="1:5" s="2" customFormat="1" x14ac:dyDescent="0.3">
      <c r="A78" s="652" t="s">
        <v>463</v>
      </c>
      <c r="B78" s="652"/>
      <c r="C78" s="652"/>
      <c r="D78" s="652"/>
      <c r="E78" s="104"/>
    </row>
    <row r="79" spans="1:5" s="2" customFormat="1" x14ac:dyDescent="0.3">
      <c r="A79" s="300"/>
      <c r="B79" s="300"/>
      <c r="C79" s="12"/>
      <c r="D79" s="12"/>
      <c r="E79" s="104"/>
    </row>
    <row r="80" spans="1:5" s="23" customFormat="1" ht="12.75" x14ac:dyDescent="0.2"/>
    <row r="81" spans="1:9" s="2" customFormat="1" x14ac:dyDescent="0.3">
      <c r="A81" s="68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464</v>
      </c>
      <c r="D84" s="12"/>
      <c r="E84"/>
      <c r="F84"/>
      <c r="G84"/>
      <c r="H84"/>
      <c r="I84"/>
    </row>
    <row r="85" spans="1:9" s="2" customFormat="1" x14ac:dyDescent="0.3">
      <c r="A85"/>
      <c r="B85" s="663" t="s">
        <v>465</v>
      </c>
      <c r="C85" s="663"/>
      <c r="D85" s="663"/>
      <c r="E85"/>
      <c r="F85"/>
      <c r="G85"/>
      <c r="H85"/>
      <c r="I85"/>
    </row>
    <row r="86" spans="1:9" customFormat="1" ht="12.75" x14ac:dyDescent="0.2">
      <c r="B86" s="65" t="s">
        <v>466</v>
      </c>
    </row>
    <row r="87" spans="1:9" s="2" customFormat="1" x14ac:dyDescent="0.3">
      <c r="A87" s="11"/>
      <c r="B87" s="663" t="s">
        <v>467</v>
      </c>
      <c r="C87" s="663"/>
      <c r="D87" s="663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320</v>
      </c>
      <c r="B1" s="76"/>
      <c r="C1" s="649" t="s">
        <v>109</v>
      </c>
      <c r="D1" s="649"/>
      <c r="E1" s="90"/>
    </row>
    <row r="2" spans="1:5" s="6" customFormat="1" x14ac:dyDescent="0.3">
      <c r="A2" s="73" t="s">
        <v>314</v>
      </c>
      <c r="B2" s="76"/>
      <c r="C2" s="647" t="str">
        <f>'ფორმა N1'!K2</f>
        <v>01/01/2019-31/12/2019</v>
      </c>
      <c r="D2" s="647"/>
      <c r="E2" s="90"/>
    </row>
    <row r="3" spans="1:5" s="6" customFormat="1" x14ac:dyDescent="0.3">
      <c r="A3" s="75" t="s">
        <v>140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72" t="str">
        <f>'ფორმა N1'!A5</f>
        <v>პ/პ  "თავისუფალი საქართველო"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315</v>
      </c>
      <c r="B10" s="97"/>
      <c r="C10" s="4"/>
      <c r="D10" s="4"/>
      <c r="E10" s="92"/>
    </row>
    <row r="11" spans="1:5" s="10" customFormat="1" x14ac:dyDescent="0.2">
      <c r="A11" s="97" t="s">
        <v>316</v>
      </c>
      <c r="B11" s="97"/>
      <c r="C11" s="4"/>
      <c r="D11" s="4"/>
      <c r="E11" s="93"/>
    </row>
    <row r="12" spans="1:5" s="10" customFormat="1" x14ac:dyDescent="0.2">
      <c r="A12" s="86" t="s">
        <v>273</v>
      </c>
      <c r="B12" s="86"/>
      <c r="C12" s="4"/>
      <c r="D12" s="4"/>
      <c r="E12" s="93"/>
    </row>
    <row r="13" spans="1:5" s="10" customFormat="1" x14ac:dyDescent="0.2">
      <c r="A13" s="86" t="s">
        <v>273</v>
      </c>
      <c r="B13" s="86"/>
      <c r="C13" s="4"/>
      <c r="D13" s="4"/>
      <c r="E13" s="93"/>
    </row>
    <row r="14" spans="1:5" s="10" customFormat="1" x14ac:dyDescent="0.2">
      <c r="A14" s="86" t="s">
        <v>273</v>
      </c>
      <c r="B14" s="86"/>
      <c r="C14" s="4"/>
      <c r="D14" s="4"/>
      <c r="E14" s="93"/>
    </row>
    <row r="15" spans="1:5" s="10" customFormat="1" x14ac:dyDescent="0.2">
      <c r="A15" s="86" t="s">
        <v>273</v>
      </c>
      <c r="B15" s="86"/>
      <c r="C15" s="4"/>
      <c r="D15" s="4"/>
      <c r="E15" s="93"/>
    </row>
    <row r="16" spans="1:5" s="10" customFormat="1" x14ac:dyDescent="0.2">
      <c r="A16" s="86" t="s">
        <v>273</v>
      </c>
      <c r="B16" s="86"/>
      <c r="C16" s="4"/>
      <c r="D16" s="4"/>
      <c r="E16" s="93"/>
    </row>
    <row r="17" spans="1:5" s="10" customFormat="1" ht="17.25" customHeight="1" x14ac:dyDescent="0.2">
      <c r="A17" s="97" t="s">
        <v>317</v>
      </c>
      <c r="B17" s="86"/>
      <c r="C17" s="4"/>
      <c r="D17" s="4"/>
      <c r="E17" s="93"/>
    </row>
    <row r="18" spans="1:5" s="10" customFormat="1" ht="18" customHeight="1" x14ac:dyDescent="0.2">
      <c r="A18" s="97" t="s">
        <v>318</v>
      </c>
      <c r="B18" s="86"/>
      <c r="C18" s="4"/>
      <c r="D18" s="4"/>
      <c r="E18" s="93"/>
    </row>
    <row r="19" spans="1:5" s="10" customFormat="1" x14ac:dyDescent="0.2">
      <c r="A19" s="86" t="s">
        <v>273</v>
      </c>
      <c r="B19" s="86"/>
      <c r="C19" s="4"/>
      <c r="D19" s="4"/>
      <c r="E19" s="93"/>
    </row>
    <row r="20" spans="1:5" s="10" customFormat="1" x14ac:dyDescent="0.2">
      <c r="A20" s="86" t="s">
        <v>273</v>
      </c>
      <c r="B20" s="86"/>
      <c r="C20" s="4"/>
      <c r="D20" s="4"/>
      <c r="E20" s="93"/>
    </row>
    <row r="21" spans="1:5" s="10" customFormat="1" x14ac:dyDescent="0.2">
      <c r="A21" s="86" t="s">
        <v>273</v>
      </c>
      <c r="B21" s="86"/>
      <c r="C21" s="4"/>
      <c r="D21" s="4"/>
      <c r="E21" s="93"/>
    </row>
    <row r="22" spans="1:5" s="10" customFormat="1" x14ac:dyDescent="0.2">
      <c r="A22" s="86" t="s">
        <v>273</v>
      </c>
      <c r="B22" s="86"/>
      <c r="C22" s="4"/>
      <c r="D22" s="4"/>
      <c r="E22" s="93"/>
    </row>
    <row r="23" spans="1:5" s="10" customFormat="1" x14ac:dyDescent="0.2">
      <c r="A23" s="86" t="s">
        <v>273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321</v>
      </c>
      <c r="C25" s="85">
        <f>SUM(C10:C24)</f>
        <v>0</v>
      </c>
      <c r="D25" s="85">
        <f>SUM(D10:D24)</f>
        <v>0</v>
      </c>
      <c r="E25" s="95"/>
    </row>
    <row r="26" spans="1:5" x14ac:dyDescent="0.3">
      <c r="A26" s="44"/>
      <c r="B26" s="44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199" t="s">
        <v>397</v>
      </c>
    </row>
    <row r="30" spans="1:5" x14ac:dyDescent="0.3">
      <c r="A30" s="199"/>
    </row>
    <row r="31" spans="1:5" x14ac:dyDescent="0.3">
      <c r="A31" s="199" t="s">
        <v>338</v>
      </c>
    </row>
    <row r="32" spans="1:5" s="23" customFormat="1" ht="12.75" x14ac:dyDescent="0.2"/>
    <row r="33" spans="1:9" x14ac:dyDescent="0.3">
      <c r="A33" s="68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G25" sqref="G25"/>
    </sheetView>
  </sheetViews>
  <sheetFormatPr defaultRowHeight="12.75" x14ac:dyDescent="0.2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 x14ac:dyDescent="0.3">
      <c r="A1" s="73" t="s">
        <v>438</v>
      </c>
      <c r="B1" s="73"/>
      <c r="C1" s="76"/>
      <c r="D1" s="76"/>
      <c r="E1" s="76"/>
      <c r="F1" s="76"/>
      <c r="G1" s="263"/>
      <c r="H1" s="263"/>
      <c r="I1" s="649" t="s">
        <v>109</v>
      </c>
      <c r="J1" s="649"/>
    </row>
    <row r="2" spans="1:10" ht="15" x14ac:dyDescent="0.3">
      <c r="A2" s="75" t="s">
        <v>140</v>
      </c>
      <c r="B2" s="73"/>
      <c r="C2" s="76"/>
      <c r="D2" s="76"/>
      <c r="E2" s="76"/>
      <c r="F2" s="76"/>
      <c r="G2" s="263"/>
      <c r="H2" s="263"/>
      <c r="I2" s="647" t="str">
        <f>'ფორმა N1'!K2</f>
        <v>01/01/2019-31/12/2019</v>
      </c>
      <c r="J2" s="647"/>
    </row>
    <row r="3" spans="1:10" ht="15" x14ac:dyDescent="0.3">
      <c r="A3" s="75"/>
      <c r="B3" s="75"/>
      <c r="C3" s="73"/>
      <c r="D3" s="73"/>
      <c r="E3" s="73"/>
      <c r="F3" s="73"/>
      <c r="G3" s="263"/>
      <c r="H3" s="263"/>
      <c r="I3" s="263"/>
    </row>
    <row r="4" spans="1:10" ht="15" x14ac:dyDescent="0.3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372" t="str">
        <f>'ფორმა N1'!A5</f>
        <v>პ/პ  "თავისუფალი საქართველო"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62"/>
      <c r="B7" s="262"/>
      <c r="C7" s="262"/>
      <c r="D7" s="262"/>
      <c r="E7" s="262"/>
      <c r="F7" s="262"/>
      <c r="G7" s="77"/>
      <c r="H7" s="77"/>
      <c r="I7" s="77"/>
    </row>
    <row r="8" spans="1:10" ht="45" x14ac:dyDescent="0.2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6" t="s">
        <v>334</v>
      </c>
    </row>
    <row r="9" spans="1:10" ht="15" x14ac:dyDescent="0.2">
      <c r="A9" s="97">
        <v>1</v>
      </c>
      <c r="B9" s="15" t="s">
        <v>536</v>
      </c>
      <c r="C9" s="97" t="s">
        <v>537</v>
      </c>
      <c r="D9" s="442" t="s">
        <v>538</v>
      </c>
      <c r="E9" s="443" t="s">
        <v>539</v>
      </c>
      <c r="F9" s="97" t="s">
        <v>334</v>
      </c>
      <c r="G9" s="444">
        <v>255.1</v>
      </c>
      <c r="H9" s="444">
        <v>255.1</v>
      </c>
      <c r="I9" s="444">
        <v>50</v>
      </c>
      <c r="J9" s="216" t="s">
        <v>0</v>
      </c>
    </row>
    <row r="10" spans="1:10" ht="15" x14ac:dyDescent="0.2">
      <c r="A10" s="97">
        <v>2</v>
      </c>
      <c r="B10" s="15" t="s">
        <v>536</v>
      </c>
      <c r="C10" s="97" t="s">
        <v>537</v>
      </c>
      <c r="D10" s="442" t="s">
        <v>538</v>
      </c>
      <c r="E10" s="445" t="s">
        <v>539</v>
      </c>
      <c r="F10" s="97" t="s">
        <v>334</v>
      </c>
      <c r="G10" s="444">
        <v>640.1</v>
      </c>
      <c r="H10" s="444">
        <v>640.1</v>
      </c>
      <c r="I10" s="444">
        <v>125.45</v>
      </c>
    </row>
    <row r="11" spans="1:10" ht="15" x14ac:dyDescent="0.2">
      <c r="A11" s="97">
        <v>3</v>
      </c>
      <c r="B11" s="15" t="s">
        <v>540</v>
      </c>
      <c r="C11" s="97" t="s">
        <v>541</v>
      </c>
      <c r="D11" s="446" t="s">
        <v>542</v>
      </c>
      <c r="E11" s="15" t="s">
        <v>543</v>
      </c>
      <c r="F11" s="97" t="s">
        <v>334</v>
      </c>
      <c r="G11" s="444">
        <v>331.63</v>
      </c>
      <c r="H11" s="444">
        <v>331.63</v>
      </c>
      <c r="I11" s="444">
        <v>65</v>
      </c>
    </row>
    <row r="12" spans="1:10" ht="15" x14ac:dyDescent="0.25">
      <c r="A12" s="97">
        <v>4</v>
      </c>
      <c r="B12" s="15" t="s">
        <v>544</v>
      </c>
      <c r="C12" s="97" t="s">
        <v>545</v>
      </c>
      <c r="D12" s="447" t="s">
        <v>546</v>
      </c>
      <c r="E12" s="448" t="s">
        <v>547</v>
      </c>
      <c r="F12" s="97" t="s">
        <v>334</v>
      </c>
      <c r="G12" s="444">
        <v>1332.91</v>
      </c>
      <c r="H12" s="444">
        <v>1332.91</v>
      </c>
      <c r="I12" s="444">
        <v>262.5</v>
      </c>
    </row>
    <row r="13" spans="1:10" ht="15" x14ac:dyDescent="0.25">
      <c r="A13" s="97">
        <v>5</v>
      </c>
      <c r="B13" s="15" t="s">
        <v>548</v>
      </c>
      <c r="C13" s="97" t="s">
        <v>549</v>
      </c>
      <c r="D13" s="449" t="s">
        <v>531</v>
      </c>
      <c r="E13" s="445" t="s">
        <v>550</v>
      </c>
      <c r="F13" s="97" t="s">
        <v>334</v>
      </c>
      <c r="G13" s="444">
        <v>1467.75</v>
      </c>
      <c r="H13" s="444">
        <v>1467.75</v>
      </c>
      <c r="I13" s="444">
        <v>287.68</v>
      </c>
    </row>
    <row r="14" spans="1:10" ht="15" x14ac:dyDescent="0.25">
      <c r="A14" s="97">
        <v>6</v>
      </c>
      <c r="B14" s="15" t="s">
        <v>551</v>
      </c>
      <c r="C14" s="97" t="s">
        <v>552</v>
      </c>
      <c r="D14" s="447" t="s">
        <v>553</v>
      </c>
      <c r="E14" s="445" t="s">
        <v>550</v>
      </c>
      <c r="F14" s="97" t="s">
        <v>334</v>
      </c>
      <c r="G14" s="444">
        <v>200</v>
      </c>
      <c r="H14" s="444">
        <v>200</v>
      </c>
      <c r="I14" s="444">
        <v>40</v>
      </c>
    </row>
    <row r="15" spans="1:10" ht="15" x14ac:dyDescent="0.2">
      <c r="A15" s="97">
        <v>7</v>
      </c>
      <c r="B15" s="15" t="s">
        <v>554</v>
      </c>
      <c r="C15" s="97" t="s">
        <v>555</v>
      </c>
      <c r="D15" s="446" t="s">
        <v>556</v>
      </c>
      <c r="E15" s="445" t="s">
        <v>557</v>
      </c>
      <c r="F15" s="97" t="s">
        <v>334</v>
      </c>
      <c r="G15" s="444">
        <v>187.5</v>
      </c>
      <c r="H15" s="444">
        <v>187.5</v>
      </c>
      <c r="I15" s="444">
        <v>37.5</v>
      </c>
    </row>
    <row r="16" spans="1:10" ht="15" x14ac:dyDescent="0.2">
      <c r="A16" s="97">
        <v>8</v>
      </c>
      <c r="B16" s="15" t="s">
        <v>536</v>
      </c>
      <c r="C16" s="97" t="s">
        <v>537</v>
      </c>
      <c r="D16" s="442" t="s">
        <v>538</v>
      </c>
      <c r="E16" s="445" t="s">
        <v>539</v>
      </c>
      <c r="F16" s="97" t="s">
        <v>334</v>
      </c>
      <c r="G16" s="444">
        <v>637.76</v>
      </c>
      <c r="H16" s="444">
        <f>G16</f>
        <v>637.76</v>
      </c>
      <c r="I16" s="444">
        <v>125</v>
      </c>
    </row>
    <row r="17" spans="1:9" ht="15" x14ac:dyDescent="0.25">
      <c r="A17" s="97">
        <v>9</v>
      </c>
      <c r="B17" s="15" t="s">
        <v>544</v>
      </c>
      <c r="C17" s="97" t="s">
        <v>545</v>
      </c>
      <c r="D17" s="447" t="s">
        <v>546</v>
      </c>
      <c r="E17" s="448" t="s">
        <v>547</v>
      </c>
      <c r="F17" s="97" t="s">
        <v>334</v>
      </c>
      <c r="G17" s="444">
        <v>950.26</v>
      </c>
      <c r="H17" s="444">
        <f t="shared" ref="H17:H19" si="0">G17</f>
        <v>950.26</v>
      </c>
      <c r="I17" s="444">
        <v>187.5</v>
      </c>
    </row>
    <row r="18" spans="1:9" ht="15" x14ac:dyDescent="0.25">
      <c r="A18" s="97">
        <v>10</v>
      </c>
      <c r="B18" s="15" t="s">
        <v>548</v>
      </c>
      <c r="C18" s="97" t="s">
        <v>549</v>
      </c>
      <c r="D18" s="449" t="s">
        <v>531</v>
      </c>
      <c r="E18" s="445" t="s">
        <v>550</v>
      </c>
      <c r="F18" s="97" t="s">
        <v>334</v>
      </c>
      <c r="G18" s="444">
        <v>1914.2</v>
      </c>
      <c r="H18" s="444">
        <f t="shared" si="0"/>
        <v>1914.2</v>
      </c>
      <c r="I18" s="444">
        <v>375.18</v>
      </c>
    </row>
    <row r="19" spans="1:9" ht="15" x14ac:dyDescent="0.25">
      <c r="A19" s="97">
        <v>11</v>
      </c>
      <c r="B19" s="15" t="s">
        <v>551</v>
      </c>
      <c r="C19" s="97" t="s">
        <v>552</v>
      </c>
      <c r="D19" s="447" t="s">
        <v>553</v>
      </c>
      <c r="E19" s="445" t="s">
        <v>550</v>
      </c>
      <c r="F19" s="97" t="s">
        <v>334</v>
      </c>
      <c r="G19" s="444">
        <v>200</v>
      </c>
      <c r="H19" s="444">
        <f t="shared" si="0"/>
        <v>200</v>
      </c>
      <c r="I19" s="444">
        <v>40</v>
      </c>
    </row>
    <row r="20" spans="1:9" ht="15" x14ac:dyDescent="0.2">
      <c r="A20" s="97">
        <v>12</v>
      </c>
      <c r="B20" s="15" t="s">
        <v>558</v>
      </c>
      <c r="C20" s="97" t="s">
        <v>559</v>
      </c>
      <c r="D20" s="442" t="s">
        <v>538</v>
      </c>
      <c r="E20" s="445" t="s">
        <v>560</v>
      </c>
      <c r="F20" s="97" t="s">
        <v>334</v>
      </c>
      <c r="G20" s="444">
        <v>250</v>
      </c>
      <c r="H20" s="444">
        <v>250</v>
      </c>
      <c r="I20" s="444">
        <v>50</v>
      </c>
    </row>
    <row r="21" spans="1:9" ht="15" x14ac:dyDescent="0.2">
      <c r="A21" s="97">
        <v>13</v>
      </c>
      <c r="B21" s="15"/>
      <c r="C21" s="450"/>
      <c r="D21" s="442"/>
      <c r="E21" s="97"/>
      <c r="F21" s="97"/>
      <c r="G21" s="444"/>
      <c r="H21" s="444"/>
      <c r="I21" s="444"/>
    </row>
    <row r="22" spans="1:9" ht="30" x14ac:dyDescent="0.2">
      <c r="A22" s="97"/>
      <c r="B22" s="15" t="s">
        <v>561</v>
      </c>
      <c r="C22" s="97"/>
      <c r="D22" s="442"/>
      <c r="E22" s="443"/>
      <c r="F22" s="97"/>
      <c r="G22" s="451">
        <v>697.29</v>
      </c>
      <c r="H22" s="451">
        <f>G22</f>
        <v>697.29</v>
      </c>
      <c r="I22" s="451"/>
    </row>
    <row r="23" spans="1:9" ht="15" x14ac:dyDescent="0.2">
      <c r="A23" s="97"/>
      <c r="B23" s="15"/>
      <c r="C23" s="97"/>
      <c r="D23" s="442"/>
      <c r="E23" s="443"/>
      <c r="F23" s="97"/>
      <c r="G23" s="451"/>
      <c r="H23" s="451"/>
      <c r="I23" s="451"/>
    </row>
    <row r="24" spans="1:9" ht="15" x14ac:dyDescent="0.2">
      <c r="A24" s="97"/>
      <c r="B24" s="15"/>
      <c r="C24" s="97" t="s">
        <v>562</v>
      </c>
      <c r="D24" s="442"/>
      <c r="E24" s="443"/>
      <c r="F24" s="97"/>
      <c r="G24" s="451">
        <f>SUM(G9:G22)</f>
        <v>9064.5</v>
      </c>
      <c r="H24" s="451">
        <f>SUM(H9:H22)</f>
        <v>9064.5</v>
      </c>
      <c r="I24" s="451">
        <f>SUM(I9:I22)</f>
        <v>1645.8100000000002</v>
      </c>
    </row>
    <row r="25" spans="1:9" ht="45" x14ac:dyDescent="0.2">
      <c r="A25" s="97"/>
      <c r="B25" s="15" t="s">
        <v>563</v>
      </c>
      <c r="C25" s="15"/>
      <c r="D25" s="452"/>
      <c r="E25" s="445"/>
      <c r="F25" s="15"/>
      <c r="G25" s="451">
        <f>'[2]ფორმა 5.2'!$G$19+'[3]ფორმა 5.2'!$G$22</f>
        <v>42550</v>
      </c>
      <c r="H25" s="451">
        <f>G25</f>
        <v>42550</v>
      </c>
      <c r="I25" s="451">
        <f>'[2]ფორმა 5.2'!$I$19+'[3]ფორმა 5.2'!$I$22</f>
        <v>8398.16</v>
      </c>
    </row>
    <row r="26" spans="1:9" ht="15" x14ac:dyDescent="0.2">
      <c r="A26" s="86" t="s">
        <v>271</v>
      </c>
      <c r="B26" s="86"/>
      <c r="C26" s="86"/>
      <c r="D26" s="86"/>
      <c r="E26" s="86"/>
      <c r="F26" s="97"/>
      <c r="G26" s="4"/>
      <c r="H26" s="4"/>
      <c r="I26" s="4"/>
    </row>
    <row r="27" spans="1:9" ht="15" x14ac:dyDescent="0.3">
      <c r="A27" s="86"/>
      <c r="B27" s="98"/>
      <c r="C27" s="98"/>
      <c r="D27" s="98"/>
      <c r="E27" s="98"/>
      <c r="F27" s="86" t="s">
        <v>421</v>
      </c>
      <c r="G27" s="85">
        <f>SUM(G9:G26)</f>
        <v>60679</v>
      </c>
      <c r="H27" s="85">
        <f>SUM(H9:H26)</f>
        <v>60679</v>
      </c>
      <c r="I27" s="85">
        <f>SUM(I9:I26)</f>
        <v>11689.78</v>
      </c>
    </row>
    <row r="28" spans="1:9" ht="15" x14ac:dyDescent="0.3">
      <c r="A28" s="214"/>
      <c r="B28" s="214"/>
      <c r="C28" s="214"/>
      <c r="D28" s="214"/>
      <c r="E28" s="214"/>
      <c r="F28" s="214"/>
      <c r="G28" s="214"/>
      <c r="H28" s="182"/>
      <c r="I28" s="182"/>
    </row>
    <row r="29" spans="1:9" ht="15" x14ac:dyDescent="0.3">
      <c r="A29" s="215" t="s">
        <v>439</v>
      </c>
      <c r="B29" s="215"/>
      <c r="C29" s="214"/>
      <c r="D29" s="214"/>
      <c r="E29" s="214"/>
      <c r="F29" s="214"/>
      <c r="G29" s="214"/>
      <c r="H29" s="182"/>
      <c r="I29" s="182"/>
    </row>
    <row r="30" spans="1:9" x14ac:dyDescent="0.2">
      <c r="A30" s="211"/>
      <c r="B30" s="211"/>
      <c r="C30" s="211"/>
      <c r="D30" s="211"/>
      <c r="E30" s="211"/>
      <c r="F30" s="211"/>
      <c r="G30" s="211"/>
      <c r="H30" s="211"/>
      <c r="I30" s="211"/>
    </row>
    <row r="31" spans="1:9" ht="15" x14ac:dyDescent="0.3">
      <c r="A31" s="188" t="s">
        <v>107</v>
      </c>
      <c r="B31" s="188"/>
      <c r="C31" s="182"/>
      <c r="D31" s="182"/>
      <c r="E31" s="182"/>
      <c r="F31" s="182"/>
      <c r="G31" s="182"/>
      <c r="H31" s="182"/>
      <c r="I31" s="182"/>
    </row>
    <row r="32" spans="1:9" ht="15" x14ac:dyDescent="0.3">
      <c r="A32" s="182"/>
      <c r="B32" s="182"/>
      <c r="C32" s="182"/>
      <c r="D32" s="182"/>
      <c r="E32" s="186"/>
      <c r="F32" s="186"/>
      <c r="G32" s="186"/>
      <c r="H32" s="182"/>
      <c r="I32" s="182"/>
    </row>
    <row r="33" spans="1:9" ht="15" x14ac:dyDescent="0.3">
      <c r="A33" s="188"/>
      <c r="B33" s="188"/>
      <c r="C33" s="188" t="s">
        <v>375</v>
      </c>
      <c r="D33" s="188"/>
      <c r="E33" s="188"/>
      <c r="F33" s="188"/>
      <c r="G33" s="188"/>
      <c r="H33" s="182"/>
      <c r="I33" s="182"/>
    </row>
    <row r="34" spans="1:9" ht="15" x14ac:dyDescent="0.3">
      <c r="A34" s="182"/>
      <c r="B34" s="182"/>
      <c r="C34" s="182" t="s">
        <v>374</v>
      </c>
      <c r="D34" s="182"/>
      <c r="E34" s="182"/>
      <c r="F34" s="182"/>
      <c r="G34" s="182"/>
      <c r="H34" s="182"/>
      <c r="I34" s="182"/>
    </row>
    <row r="35" spans="1:9" x14ac:dyDescent="0.2">
      <c r="A35" s="190"/>
      <c r="B35" s="190"/>
      <c r="C35" s="190" t="s">
        <v>139</v>
      </c>
      <c r="D35" s="190"/>
      <c r="E35" s="190"/>
      <c r="F35" s="190"/>
      <c r="G35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view="pageBreakPreview" topLeftCell="A61" zoomScale="80" zoomScaleSheetLayoutView="80" workbookViewId="0">
      <selection activeCell="N90" sqref="N90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  <col min="9" max="9" width="12.28515625" customWidth="1"/>
  </cols>
  <sheetData>
    <row r="1" spans="1:9" ht="15" x14ac:dyDescent="0.3">
      <c r="A1" s="73" t="s">
        <v>440</v>
      </c>
      <c r="B1" s="76"/>
      <c r="C1" s="76"/>
      <c r="D1" s="76"/>
      <c r="E1" s="76"/>
      <c r="F1" s="76"/>
      <c r="G1" s="649" t="s">
        <v>109</v>
      </c>
      <c r="H1" s="649"/>
      <c r="I1" s="305"/>
    </row>
    <row r="2" spans="1:9" ht="15" x14ac:dyDescent="0.3">
      <c r="A2" s="75" t="s">
        <v>140</v>
      </c>
      <c r="B2" s="76"/>
      <c r="C2" s="76"/>
      <c r="D2" s="76"/>
      <c r="E2" s="76"/>
      <c r="F2" s="76"/>
      <c r="G2" s="647" t="str">
        <f>'ფორმა N1'!K2</f>
        <v>01/01/2019-31/12/2019</v>
      </c>
      <c r="H2" s="647"/>
      <c r="I2" s="75"/>
    </row>
    <row r="3" spans="1:9" ht="15" x14ac:dyDescent="0.3">
      <c r="A3" s="75"/>
      <c r="B3" s="75"/>
      <c r="C3" s="75"/>
      <c r="D3" s="75"/>
      <c r="E3" s="75"/>
      <c r="F3" s="75"/>
      <c r="G3" s="263"/>
      <c r="H3" s="263"/>
      <c r="I3" s="305"/>
    </row>
    <row r="4" spans="1:9" ht="15" x14ac:dyDescent="0.3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372" t="str">
        <f>'ფორმა N1'!A5</f>
        <v>პ/პ  "თავისუფალი საქართველო"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62"/>
      <c r="B7" s="262"/>
      <c r="C7" s="262"/>
      <c r="D7" s="262"/>
      <c r="E7" s="262"/>
      <c r="F7" s="262"/>
      <c r="G7" s="77"/>
      <c r="H7" s="77"/>
      <c r="I7" s="305"/>
    </row>
    <row r="8" spans="1:9" ht="45" x14ac:dyDescent="0.2">
      <c r="A8" s="301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89" t="s">
        <v>371</v>
      </c>
      <c r="H8" s="78" t="s">
        <v>10</v>
      </c>
      <c r="I8" s="78" t="s">
        <v>9</v>
      </c>
    </row>
    <row r="9" spans="1:9" ht="15.75" x14ac:dyDescent="0.3">
      <c r="A9" s="302"/>
      <c r="B9" s="458" t="s">
        <v>564</v>
      </c>
      <c r="C9" s="459" t="s">
        <v>565</v>
      </c>
      <c r="D9" s="460" t="s">
        <v>517</v>
      </c>
      <c r="E9" s="458" t="s">
        <v>566</v>
      </c>
      <c r="F9" s="458" t="s">
        <v>567</v>
      </c>
      <c r="G9" s="458" t="s">
        <v>568</v>
      </c>
      <c r="H9" s="461">
        <v>360</v>
      </c>
      <c r="I9" s="461">
        <v>360</v>
      </c>
    </row>
    <row r="10" spans="1:9" ht="15.75" x14ac:dyDescent="0.3">
      <c r="A10" s="302"/>
      <c r="B10" s="462" t="s">
        <v>569</v>
      </c>
      <c r="C10" s="462" t="s">
        <v>570</v>
      </c>
      <c r="D10" s="447" t="s">
        <v>571</v>
      </c>
      <c r="E10" s="458" t="s">
        <v>566</v>
      </c>
      <c r="F10" s="463" t="s">
        <v>572</v>
      </c>
      <c r="G10" s="464" t="s">
        <v>573</v>
      </c>
      <c r="H10" s="465">
        <v>90</v>
      </c>
      <c r="I10" s="465">
        <v>90</v>
      </c>
    </row>
    <row r="11" spans="1:9" ht="15.75" x14ac:dyDescent="0.3">
      <c r="A11" s="302"/>
      <c r="B11" s="462" t="s">
        <v>574</v>
      </c>
      <c r="C11" s="462" t="s">
        <v>575</v>
      </c>
      <c r="D11" s="447">
        <v>36001006291</v>
      </c>
      <c r="E11" s="458" t="s">
        <v>566</v>
      </c>
      <c r="F11" s="463" t="s">
        <v>572</v>
      </c>
      <c r="G11" s="464" t="s">
        <v>573</v>
      </c>
      <c r="H11" s="465">
        <v>90</v>
      </c>
      <c r="I11" s="465">
        <v>90</v>
      </c>
    </row>
    <row r="12" spans="1:9" ht="15.75" x14ac:dyDescent="0.3">
      <c r="A12" s="302"/>
      <c r="B12" s="466" t="s">
        <v>576</v>
      </c>
      <c r="C12" s="466" t="s">
        <v>577</v>
      </c>
      <c r="D12" s="467" t="s">
        <v>578</v>
      </c>
      <c r="E12" s="458" t="s">
        <v>566</v>
      </c>
      <c r="F12" s="463" t="s">
        <v>572</v>
      </c>
      <c r="G12" s="464" t="s">
        <v>573</v>
      </c>
      <c r="H12" s="465">
        <v>90</v>
      </c>
      <c r="I12" s="465">
        <v>90</v>
      </c>
    </row>
    <row r="13" spans="1:9" ht="15.75" x14ac:dyDescent="0.3">
      <c r="A13" s="302"/>
      <c r="B13" s="468" t="s">
        <v>579</v>
      </c>
      <c r="C13" s="468" t="s">
        <v>580</v>
      </c>
      <c r="D13" s="447">
        <v>36001025465</v>
      </c>
      <c r="E13" s="458" t="s">
        <v>566</v>
      </c>
      <c r="F13" s="463" t="s">
        <v>572</v>
      </c>
      <c r="G13" s="464" t="s">
        <v>573</v>
      </c>
      <c r="H13" s="465">
        <v>90</v>
      </c>
      <c r="I13" s="465">
        <v>90</v>
      </c>
    </row>
    <row r="14" spans="1:9" ht="15.75" x14ac:dyDescent="0.3">
      <c r="A14" s="302"/>
      <c r="B14" s="469" t="s">
        <v>544</v>
      </c>
      <c r="C14" s="469" t="s">
        <v>545</v>
      </c>
      <c r="D14" s="447" t="s">
        <v>546</v>
      </c>
      <c r="E14" s="458" t="s">
        <v>566</v>
      </c>
      <c r="F14" s="463" t="s">
        <v>572</v>
      </c>
      <c r="G14" s="464" t="s">
        <v>573</v>
      </c>
      <c r="H14" s="465">
        <v>90</v>
      </c>
      <c r="I14" s="465">
        <v>90</v>
      </c>
    </row>
    <row r="15" spans="1:9" ht="15.75" x14ac:dyDescent="0.3">
      <c r="A15" s="302"/>
      <c r="B15" s="470" t="s">
        <v>581</v>
      </c>
      <c r="C15" s="470" t="s">
        <v>582</v>
      </c>
      <c r="D15" s="447" t="s">
        <v>583</v>
      </c>
      <c r="E15" s="458" t="s">
        <v>566</v>
      </c>
      <c r="F15" s="463" t="s">
        <v>572</v>
      </c>
      <c r="G15" s="464" t="s">
        <v>573</v>
      </c>
      <c r="H15" s="465">
        <v>90</v>
      </c>
      <c r="I15" s="465">
        <v>90</v>
      </c>
    </row>
    <row r="16" spans="1:9" ht="15.75" x14ac:dyDescent="0.3">
      <c r="A16" s="302"/>
      <c r="B16" s="469" t="s">
        <v>552</v>
      </c>
      <c r="C16" s="469" t="s">
        <v>582</v>
      </c>
      <c r="D16" s="447" t="s">
        <v>553</v>
      </c>
      <c r="E16" s="458" t="s">
        <v>566</v>
      </c>
      <c r="F16" s="463" t="s">
        <v>572</v>
      </c>
      <c r="G16" s="464" t="s">
        <v>573</v>
      </c>
      <c r="H16" s="465">
        <v>90</v>
      </c>
      <c r="I16" s="465">
        <v>90</v>
      </c>
    </row>
    <row r="17" spans="1:9" ht="15.75" x14ac:dyDescent="0.3">
      <c r="A17" s="302"/>
      <c r="B17" s="471" t="s">
        <v>584</v>
      </c>
      <c r="C17" s="471" t="s">
        <v>585</v>
      </c>
      <c r="D17" s="449" t="s">
        <v>586</v>
      </c>
      <c r="E17" s="458" t="s">
        <v>566</v>
      </c>
      <c r="F17" s="463" t="s">
        <v>572</v>
      </c>
      <c r="G17" s="464" t="s">
        <v>573</v>
      </c>
      <c r="H17" s="465">
        <v>90</v>
      </c>
      <c r="I17" s="465">
        <v>90</v>
      </c>
    </row>
    <row r="18" spans="1:9" ht="15.75" x14ac:dyDescent="0.3">
      <c r="A18" s="302"/>
      <c r="B18" s="471" t="s">
        <v>587</v>
      </c>
      <c r="C18" s="471" t="s">
        <v>588</v>
      </c>
      <c r="D18" s="449" t="s">
        <v>589</v>
      </c>
      <c r="E18" s="458" t="s">
        <v>566</v>
      </c>
      <c r="F18" s="463" t="s">
        <v>572</v>
      </c>
      <c r="G18" s="464" t="s">
        <v>573</v>
      </c>
      <c r="H18" s="465">
        <v>90</v>
      </c>
      <c r="I18" s="465">
        <v>90</v>
      </c>
    </row>
    <row r="19" spans="1:9" ht="15.75" x14ac:dyDescent="0.3">
      <c r="A19" s="302"/>
      <c r="B19" s="472" t="s">
        <v>584</v>
      </c>
      <c r="C19" s="472" t="s">
        <v>559</v>
      </c>
      <c r="D19" s="449" t="s">
        <v>590</v>
      </c>
      <c r="E19" s="458" t="s">
        <v>566</v>
      </c>
      <c r="F19" s="463" t="s">
        <v>572</v>
      </c>
      <c r="G19" s="464" t="s">
        <v>573</v>
      </c>
      <c r="H19" s="465">
        <v>90</v>
      </c>
      <c r="I19" s="465">
        <v>90</v>
      </c>
    </row>
    <row r="20" spans="1:9" ht="15.75" x14ac:dyDescent="0.3">
      <c r="A20" s="302"/>
      <c r="B20" s="471" t="s">
        <v>591</v>
      </c>
      <c r="C20" s="471" t="s">
        <v>592</v>
      </c>
      <c r="D20" s="473">
        <v>56001004938</v>
      </c>
      <c r="E20" s="458" t="s">
        <v>566</v>
      </c>
      <c r="F20" s="463" t="s">
        <v>572</v>
      </c>
      <c r="G20" s="464" t="s">
        <v>573</v>
      </c>
      <c r="H20" s="473">
        <v>90</v>
      </c>
      <c r="I20" s="473">
        <v>90</v>
      </c>
    </row>
    <row r="21" spans="1:9" ht="15.75" x14ac:dyDescent="0.3">
      <c r="A21" s="302"/>
      <c r="B21" s="462" t="s">
        <v>569</v>
      </c>
      <c r="C21" s="462" t="s">
        <v>570</v>
      </c>
      <c r="D21" s="447" t="s">
        <v>571</v>
      </c>
      <c r="E21" s="458" t="s">
        <v>566</v>
      </c>
      <c r="F21" s="463" t="s">
        <v>572</v>
      </c>
      <c r="G21" s="464" t="s">
        <v>593</v>
      </c>
      <c r="H21" s="473">
        <v>90</v>
      </c>
      <c r="I21" s="473">
        <v>90</v>
      </c>
    </row>
    <row r="22" spans="1:9" ht="15.75" x14ac:dyDescent="0.3">
      <c r="A22" s="302"/>
      <c r="B22" s="462" t="s">
        <v>574</v>
      </c>
      <c r="C22" s="462" t="s">
        <v>575</v>
      </c>
      <c r="D22" s="447">
        <v>36001006291</v>
      </c>
      <c r="E22" s="458" t="s">
        <v>566</v>
      </c>
      <c r="F22" s="463" t="s">
        <v>572</v>
      </c>
      <c r="G22" s="464" t="s">
        <v>593</v>
      </c>
      <c r="H22" s="473">
        <v>90</v>
      </c>
      <c r="I22" s="473">
        <v>90</v>
      </c>
    </row>
    <row r="23" spans="1:9" ht="15.75" x14ac:dyDescent="0.3">
      <c r="A23" s="302"/>
      <c r="B23" s="466" t="s">
        <v>576</v>
      </c>
      <c r="C23" s="466" t="s">
        <v>577</v>
      </c>
      <c r="D23" s="467" t="s">
        <v>578</v>
      </c>
      <c r="E23" s="458" t="s">
        <v>566</v>
      </c>
      <c r="F23" s="463" t="s">
        <v>572</v>
      </c>
      <c r="G23" s="464" t="s">
        <v>593</v>
      </c>
      <c r="H23" s="473">
        <v>90</v>
      </c>
      <c r="I23" s="473">
        <v>90</v>
      </c>
    </row>
    <row r="24" spans="1:9" ht="15.75" x14ac:dyDescent="0.3">
      <c r="A24" s="302"/>
      <c r="B24" s="468" t="s">
        <v>579</v>
      </c>
      <c r="C24" s="468" t="s">
        <v>580</v>
      </c>
      <c r="D24" s="447">
        <v>36001025465</v>
      </c>
      <c r="E24" s="458" t="s">
        <v>566</v>
      </c>
      <c r="F24" s="463" t="s">
        <v>572</v>
      </c>
      <c r="G24" s="464" t="s">
        <v>593</v>
      </c>
      <c r="H24" s="473">
        <v>90</v>
      </c>
      <c r="I24" s="473">
        <v>90</v>
      </c>
    </row>
    <row r="25" spans="1:9" ht="15.75" x14ac:dyDescent="0.3">
      <c r="A25" s="302"/>
      <c r="B25" s="469" t="s">
        <v>544</v>
      </c>
      <c r="C25" s="469" t="s">
        <v>545</v>
      </c>
      <c r="D25" s="447" t="s">
        <v>546</v>
      </c>
      <c r="E25" s="458" t="s">
        <v>566</v>
      </c>
      <c r="F25" s="463" t="s">
        <v>572</v>
      </c>
      <c r="G25" s="464" t="s">
        <v>593</v>
      </c>
      <c r="H25" s="473">
        <v>90</v>
      </c>
      <c r="I25" s="473">
        <v>90</v>
      </c>
    </row>
    <row r="26" spans="1:9" ht="15.75" x14ac:dyDescent="0.3">
      <c r="A26" s="302"/>
      <c r="B26" s="470" t="s">
        <v>581</v>
      </c>
      <c r="C26" s="470" t="s">
        <v>582</v>
      </c>
      <c r="D26" s="447" t="s">
        <v>583</v>
      </c>
      <c r="E26" s="458" t="s">
        <v>566</v>
      </c>
      <c r="F26" s="463" t="s">
        <v>572</v>
      </c>
      <c r="G26" s="464" t="s">
        <v>593</v>
      </c>
      <c r="H26" s="473">
        <v>90</v>
      </c>
      <c r="I26" s="473">
        <v>90</v>
      </c>
    </row>
    <row r="27" spans="1:9" ht="15.75" x14ac:dyDescent="0.3">
      <c r="A27" s="302"/>
      <c r="B27" s="469" t="s">
        <v>552</v>
      </c>
      <c r="C27" s="469" t="s">
        <v>582</v>
      </c>
      <c r="D27" s="447" t="s">
        <v>553</v>
      </c>
      <c r="E27" s="458" t="s">
        <v>566</v>
      </c>
      <c r="F27" s="463" t="s">
        <v>572</v>
      </c>
      <c r="G27" s="464" t="s">
        <v>593</v>
      </c>
      <c r="H27" s="473">
        <v>90</v>
      </c>
      <c r="I27" s="473">
        <v>90</v>
      </c>
    </row>
    <row r="28" spans="1:9" ht="15.75" x14ac:dyDescent="0.3">
      <c r="A28" s="302"/>
      <c r="B28" s="471" t="s">
        <v>584</v>
      </c>
      <c r="C28" s="471" t="s">
        <v>585</v>
      </c>
      <c r="D28" s="449" t="s">
        <v>586</v>
      </c>
      <c r="E28" s="458" t="s">
        <v>566</v>
      </c>
      <c r="F28" s="463" t="s">
        <v>572</v>
      </c>
      <c r="G28" s="464" t="s">
        <v>593</v>
      </c>
      <c r="H28" s="473">
        <v>90</v>
      </c>
      <c r="I28" s="473">
        <v>90</v>
      </c>
    </row>
    <row r="29" spans="1:9" ht="15.75" x14ac:dyDescent="0.3">
      <c r="A29" s="302"/>
      <c r="B29" s="471" t="s">
        <v>587</v>
      </c>
      <c r="C29" s="471" t="s">
        <v>588</v>
      </c>
      <c r="D29" s="449" t="s">
        <v>589</v>
      </c>
      <c r="E29" s="458" t="s">
        <v>566</v>
      </c>
      <c r="F29" s="463" t="s">
        <v>572</v>
      </c>
      <c r="G29" s="464" t="s">
        <v>593</v>
      </c>
      <c r="H29" s="473">
        <v>90</v>
      </c>
      <c r="I29" s="473">
        <v>90</v>
      </c>
    </row>
    <row r="30" spans="1:9" ht="15.75" x14ac:dyDescent="0.3">
      <c r="A30" s="302"/>
      <c r="B30" s="472" t="s">
        <v>584</v>
      </c>
      <c r="C30" s="472" t="s">
        <v>559</v>
      </c>
      <c r="D30" s="449" t="s">
        <v>590</v>
      </c>
      <c r="E30" s="458" t="s">
        <v>566</v>
      </c>
      <c r="F30" s="463" t="s">
        <v>572</v>
      </c>
      <c r="G30" s="464" t="s">
        <v>593</v>
      </c>
      <c r="H30" s="473">
        <v>90</v>
      </c>
      <c r="I30" s="473">
        <v>90</v>
      </c>
    </row>
    <row r="31" spans="1:9" ht="15.75" x14ac:dyDescent="0.3">
      <c r="A31" s="302"/>
      <c r="B31" s="471" t="s">
        <v>591</v>
      </c>
      <c r="C31" s="471" t="s">
        <v>592</v>
      </c>
      <c r="D31" s="473">
        <v>56001004938</v>
      </c>
      <c r="E31" s="458" t="s">
        <v>566</v>
      </c>
      <c r="F31" s="463" t="s">
        <v>572</v>
      </c>
      <c r="G31" s="464" t="s">
        <v>593</v>
      </c>
      <c r="H31" s="473">
        <v>90</v>
      </c>
      <c r="I31" s="473">
        <v>90</v>
      </c>
    </row>
    <row r="32" spans="1:9" ht="15.75" x14ac:dyDescent="0.3">
      <c r="A32" s="302"/>
      <c r="B32" s="462" t="s">
        <v>549</v>
      </c>
      <c r="C32" s="462" t="s">
        <v>548</v>
      </c>
      <c r="D32" s="447" t="s">
        <v>531</v>
      </c>
      <c r="E32" s="458" t="s">
        <v>566</v>
      </c>
      <c r="F32" s="463" t="s">
        <v>572</v>
      </c>
      <c r="G32" s="464" t="s">
        <v>594</v>
      </c>
      <c r="H32" s="473">
        <v>90</v>
      </c>
      <c r="I32" s="473">
        <v>90</v>
      </c>
    </row>
    <row r="33" spans="1:9" ht="15.75" x14ac:dyDescent="0.3">
      <c r="A33" s="302"/>
      <c r="B33" s="462" t="s">
        <v>595</v>
      </c>
      <c r="C33" s="462" t="s">
        <v>596</v>
      </c>
      <c r="D33" s="474" t="s">
        <v>597</v>
      </c>
      <c r="E33" s="458" t="s">
        <v>566</v>
      </c>
      <c r="F33" s="463" t="s">
        <v>572</v>
      </c>
      <c r="G33" s="464" t="s">
        <v>594</v>
      </c>
      <c r="H33" s="473">
        <v>90</v>
      </c>
      <c r="I33" s="473">
        <v>90</v>
      </c>
    </row>
    <row r="34" spans="1:9" ht="15.75" x14ac:dyDescent="0.3">
      <c r="A34" s="302"/>
      <c r="B34" s="475" t="s">
        <v>598</v>
      </c>
      <c r="C34" s="475" t="s">
        <v>565</v>
      </c>
      <c r="D34" s="476">
        <v>19001094531</v>
      </c>
      <c r="E34" s="458" t="s">
        <v>566</v>
      </c>
      <c r="F34" s="463" t="s">
        <v>572</v>
      </c>
      <c r="G34" s="464" t="s">
        <v>594</v>
      </c>
      <c r="H34" s="473">
        <v>90</v>
      </c>
      <c r="I34" s="473">
        <v>90</v>
      </c>
    </row>
    <row r="35" spans="1:9" ht="15.75" x14ac:dyDescent="0.3">
      <c r="A35" s="302"/>
      <c r="B35" s="477" t="s">
        <v>599</v>
      </c>
      <c r="C35" s="477" t="s">
        <v>600</v>
      </c>
      <c r="D35" s="474" t="s">
        <v>601</v>
      </c>
      <c r="E35" s="458" t="s">
        <v>566</v>
      </c>
      <c r="F35" s="463" t="s">
        <v>572</v>
      </c>
      <c r="G35" s="464" t="s">
        <v>594</v>
      </c>
      <c r="H35" s="473">
        <v>85</v>
      </c>
      <c r="I35" s="473">
        <v>85</v>
      </c>
    </row>
    <row r="36" spans="1:9" ht="15.75" x14ac:dyDescent="0.3">
      <c r="A36" s="302"/>
      <c r="B36" s="478" t="s">
        <v>602</v>
      </c>
      <c r="C36" s="478" t="s">
        <v>549</v>
      </c>
      <c r="D36" s="479" t="s">
        <v>603</v>
      </c>
      <c r="E36" s="458" t="s">
        <v>566</v>
      </c>
      <c r="F36" s="463" t="s">
        <v>572</v>
      </c>
      <c r="G36" s="464" t="s">
        <v>594</v>
      </c>
      <c r="H36" s="473">
        <v>85</v>
      </c>
      <c r="I36" s="473">
        <v>85</v>
      </c>
    </row>
    <row r="37" spans="1:9" ht="15.75" x14ac:dyDescent="0.3">
      <c r="A37" s="302"/>
      <c r="B37" s="480" t="s">
        <v>604</v>
      </c>
      <c r="C37" s="480" t="s">
        <v>605</v>
      </c>
      <c r="D37" s="481" t="s">
        <v>606</v>
      </c>
      <c r="E37" s="458" t="s">
        <v>566</v>
      </c>
      <c r="F37" s="463" t="s">
        <v>572</v>
      </c>
      <c r="G37" s="464" t="s">
        <v>594</v>
      </c>
      <c r="H37" s="473">
        <v>85</v>
      </c>
      <c r="I37" s="473">
        <v>85</v>
      </c>
    </row>
    <row r="38" spans="1:9" ht="15.75" x14ac:dyDescent="0.3">
      <c r="A38" s="302"/>
      <c r="B38" s="475" t="s">
        <v>607</v>
      </c>
      <c r="C38" s="475" t="s">
        <v>608</v>
      </c>
      <c r="D38" s="476" t="s">
        <v>609</v>
      </c>
      <c r="E38" s="458" t="s">
        <v>566</v>
      </c>
      <c r="F38" s="463" t="s">
        <v>572</v>
      </c>
      <c r="G38" s="464" t="s">
        <v>594</v>
      </c>
      <c r="H38" s="473">
        <v>85</v>
      </c>
      <c r="I38" s="473">
        <v>85</v>
      </c>
    </row>
    <row r="39" spans="1:9" ht="15.75" x14ac:dyDescent="0.3">
      <c r="A39" s="302"/>
      <c r="B39" s="482" t="s">
        <v>610</v>
      </c>
      <c r="C39" s="482" t="s">
        <v>611</v>
      </c>
      <c r="D39" s="474" t="s">
        <v>612</v>
      </c>
      <c r="E39" s="458" t="s">
        <v>566</v>
      </c>
      <c r="F39" s="463" t="s">
        <v>572</v>
      </c>
      <c r="G39" s="464" t="s">
        <v>594</v>
      </c>
      <c r="H39" s="473">
        <v>85</v>
      </c>
      <c r="I39" s="473">
        <v>85</v>
      </c>
    </row>
    <row r="40" spans="1:9" ht="15.75" x14ac:dyDescent="0.3">
      <c r="A40" s="302"/>
      <c r="B40" s="482" t="s">
        <v>564</v>
      </c>
      <c r="C40" s="482" t="s">
        <v>613</v>
      </c>
      <c r="D40" s="474" t="s">
        <v>614</v>
      </c>
      <c r="E40" s="458" t="s">
        <v>566</v>
      </c>
      <c r="F40" s="463" t="s">
        <v>572</v>
      </c>
      <c r="G40" s="464" t="s">
        <v>594</v>
      </c>
      <c r="H40" s="473">
        <v>85</v>
      </c>
      <c r="I40" s="473">
        <v>85</v>
      </c>
    </row>
    <row r="41" spans="1:9" ht="15.75" x14ac:dyDescent="0.3">
      <c r="A41" s="302"/>
      <c r="B41" s="477" t="s">
        <v>615</v>
      </c>
      <c r="C41" s="477" t="s">
        <v>616</v>
      </c>
      <c r="D41" s="474">
        <v>35001093681</v>
      </c>
      <c r="E41" s="458" t="s">
        <v>566</v>
      </c>
      <c r="F41" s="463" t="s">
        <v>572</v>
      </c>
      <c r="G41" s="464" t="s">
        <v>594</v>
      </c>
      <c r="H41" s="473">
        <v>85</v>
      </c>
      <c r="I41" s="473">
        <v>85</v>
      </c>
    </row>
    <row r="42" spans="1:9" ht="15.75" x14ac:dyDescent="0.3">
      <c r="A42" s="302"/>
      <c r="B42" s="483" t="s">
        <v>554</v>
      </c>
      <c r="C42" s="483" t="s">
        <v>555</v>
      </c>
      <c r="D42" s="446" t="s">
        <v>556</v>
      </c>
      <c r="E42" s="458" t="s">
        <v>566</v>
      </c>
      <c r="F42" s="463" t="s">
        <v>572</v>
      </c>
      <c r="G42" s="464" t="s">
        <v>594</v>
      </c>
      <c r="H42" s="484">
        <v>240</v>
      </c>
      <c r="I42" s="484">
        <v>240</v>
      </c>
    </row>
    <row r="43" spans="1:9" ht="18" x14ac:dyDescent="0.3">
      <c r="A43" s="302"/>
      <c r="B43" s="485" t="s">
        <v>548</v>
      </c>
      <c r="C43" s="485" t="s">
        <v>549</v>
      </c>
      <c r="D43" s="447" t="s">
        <v>531</v>
      </c>
      <c r="E43" s="458" t="s">
        <v>566</v>
      </c>
      <c r="F43" s="463" t="s">
        <v>572</v>
      </c>
      <c r="G43" s="464" t="s">
        <v>594</v>
      </c>
      <c r="H43" s="484">
        <v>50</v>
      </c>
      <c r="I43" s="484">
        <v>50</v>
      </c>
    </row>
    <row r="44" spans="1:9" ht="15.75" x14ac:dyDescent="0.3">
      <c r="A44" s="302"/>
      <c r="B44" s="486" t="s">
        <v>564</v>
      </c>
      <c r="C44" s="487" t="s">
        <v>565</v>
      </c>
      <c r="D44" s="488" t="s">
        <v>517</v>
      </c>
      <c r="E44" s="458" t="s">
        <v>566</v>
      </c>
      <c r="F44" s="489" t="s">
        <v>617</v>
      </c>
      <c r="G44" s="489" t="s">
        <v>618</v>
      </c>
      <c r="H44" s="461">
        <v>300</v>
      </c>
      <c r="I44" s="484">
        <f>H44</f>
        <v>300</v>
      </c>
    </row>
    <row r="45" spans="1:9" ht="15.75" x14ac:dyDescent="0.3">
      <c r="A45" s="302"/>
      <c r="B45" s="486" t="s">
        <v>564</v>
      </c>
      <c r="C45" s="487" t="s">
        <v>565</v>
      </c>
      <c r="D45" s="488" t="s">
        <v>517</v>
      </c>
      <c r="E45" s="458" t="s">
        <v>566</v>
      </c>
      <c r="F45" s="489" t="s">
        <v>617</v>
      </c>
      <c r="G45" s="490">
        <v>43597</v>
      </c>
      <c r="H45" s="461">
        <v>80</v>
      </c>
      <c r="I45" s="484">
        <f t="shared" ref="I45:I80" si="0">H45</f>
        <v>80</v>
      </c>
    </row>
    <row r="46" spans="1:9" ht="15.75" x14ac:dyDescent="0.3">
      <c r="A46" s="302"/>
      <c r="B46" s="486" t="s">
        <v>564</v>
      </c>
      <c r="C46" s="487" t="s">
        <v>565</v>
      </c>
      <c r="D46" s="488" t="s">
        <v>517</v>
      </c>
      <c r="E46" s="458" t="s">
        <v>566</v>
      </c>
      <c r="F46" s="489" t="s">
        <v>619</v>
      </c>
      <c r="G46" s="491" t="s">
        <v>620</v>
      </c>
      <c r="H46" s="461">
        <v>200</v>
      </c>
      <c r="I46" s="484">
        <v>200</v>
      </c>
    </row>
    <row r="47" spans="1:9" ht="15.75" x14ac:dyDescent="0.3">
      <c r="A47" s="302"/>
      <c r="B47" s="492" t="s">
        <v>621</v>
      </c>
      <c r="C47" s="492" t="s">
        <v>622</v>
      </c>
      <c r="D47" s="493" t="s">
        <v>623</v>
      </c>
      <c r="E47" s="458" t="s">
        <v>566</v>
      </c>
      <c r="F47" s="463" t="s">
        <v>624</v>
      </c>
      <c r="G47" s="464" t="s">
        <v>625</v>
      </c>
      <c r="H47" s="473">
        <v>60</v>
      </c>
      <c r="I47" s="484">
        <f t="shared" si="0"/>
        <v>60</v>
      </c>
    </row>
    <row r="48" spans="1:9" ht="15.75" x14ac:dyDescent="0.3">
      <c r="A48" s="302"/>
      <c r="B48" s="468" t="s">
        <v>626</v>
      </c>
      <c r="C48" s="468" t="s">
        <v>627</v>
      </c>
      <c r="D48" s="447" t="s">
        <v>628</v>
      </c>
      <c r="E48" s="458" t="s">
        <v>566</v>
      </c>
      <c r="F48" s="463" t="s">
        <v>572</v>
      </c>
      <c r="G48" s="464" t="s">
        <v>625</v>
      </c>
      <c r="H48" s="473">
        <v>60</v>
      </c>
      <c r="I48" s="484">
        <f t="shared" si="0"/>
        <v>60</v>
      </c>
    </row>
    <row r="49" spans="1:9" ht="15.75" x14ac:dyDescent="0.3">
      <c r="A49" s="302"/>
      <c r="B49" s="466" t="s">
        <v>576</v>
      </c>
      <c r="C49" s="466" t="s">
        <v>577</v>
      </c>
      <c r="D49" s="467" t="s">
        <v>578</v>
      </c>
      <c r="E49" s="458" t="s">
        <v>566</v>
      </c>
      <c r="F49" s="463" t="s">
        <v>572</v>
      </c>
      <c r="G49" s="464" t="s">
        <v>625</v>
      </c>
      <c r="H49" s="473">
        <v>60</v>
      </c>
      <c r="I49" s="484">
        <f t="shared" si="0"/>
        <v>60</v>
      </c>
    </row>
    <row r="50" spans="1:9" ht="15.75" x14ac:dyDescent="0.3">
      <c r="A50" s="302"/>
      <c r="B50" s="468" t="s">
        <v>579</v>
      </c>
      <c r="C50" s="468" t="s">
        <v>580</v>
      </c>
      <c r="D50" s="447">
        <v>36001025465</v>
      </c>
      <c r="E50" s="458" t="s">
        <v>566</v>
      </c>
      <c r="F50" s="463" t="s">
        <v>572</v>
      </c>
      <c r="G50" s="464" t="s">
        <v>625</v>
      </c>
      <c r="H50" s="473">
        <v>60</v>
      </c>
      <c r="I50" s="484">
        <f t="shared" si="0"/>
        <v>60</v>
      </c>
    </row>
    <row r="51" spans="1:9" ht="15.75" x14ac:dyDescent="0.3">
      <c r="A51" s="302"/>
      <c r="B51" s="462" t="s">
        <v>629</v>
      </c>
      <c r="C51" s="462" t="s">
        <v>630</v>
      </c>
      <c r="D51" s="447" t="s">
        <v>631</v>
      </c>
      <c r="E51" s="458" t="s">
        <v>566</v>
      </c>
      <c r="F51" s="463" t="s">
        <v>572</v>
      </c>
      <c r="G51" s="464" t="s">
        <v>625</v>
      </c>
      <c r="H51" s="473">
        <v>60</v>
      </c>
      <c r="I51" s="484">
        <f t="shared" si="0"/>
        <v>60</v>
      </c>
    </row>
    <row r="52" spans="1:9" ht="15.75" x14ac:dyDescent="0.3">
      <c r="A52" s="302"/>
      <c r="B52" s="469" t="s">
        <v>544</v>
      </c>
      <c r="C52" s="469" t="s">
        <v>545</v>
      </c>
      <c r="D52" s="447" t="s">
        <v>546</v>
      </c>
      <c r="E52" s="458" t="s">
        <v>566</v>
      </c>
      <c r="F52" s="463" t="s">
        <v>572</v>
      </c>
      <c r="G52" s="464" t="s">
        <v>625</v>
      </c>
      <c r="H52" s="473">
        <v>60</v>
      </c>
      <c r="I52" s="484">
        <f t="shared" si="0"/>
        <v>60</v>
      </c>
    </row>
    <row r="53" spans="1:9" ht="15.75" x14ac:dyDescent="0.3">
      <c r="A53" s="302"/>
      <c r="B53" s="470" t="s">
        <v>582</v>
      </c>
      <c r="C53" s="470" t="s">
        <v>581</v>
      </c>
      <c r="D53" s="447" t="s">
        <v>583</v>
      </c>
      <c r="E53" s="458" t="s">
        <v>566</v>
      </c>
      <c r="F53" s="463" t="s">
        <v>572</v>
      </c>
      <c r="G53" s="464" t="s">
        <v>625</v>
      </c>
      <c r="H53" s="473">
        <v>60</v>
      </c>
      <c r="I53" s="484">
        <f t="shared" si="0"/>
        <v>60</v>
      </c>
    </row>
    <row r="54" spans="1:9" ht="15.75" x14ac:dyDescent="0.3">
      <c r="A54" s="302"/>
      <c r="B54" s="469" t="s">
        <v>582</v>
      </c>
      <c r="C54" s="469" t="s">
        <v>552</v>
      </c>
      <c r="D54" s="447" t="s">
        <v>553</v>
      </c>
      <c r="E54" s="458" t="s">
        <v>566</v>
      </c>
      <c r="F54" s="463" t="s">
        <v>572</v>
      </c>
      <c r="G54" s="464" t="s">
        <v>625</v>
      </c>
      <c r="H54" s="473">
        <v>60</v>
      </c>
      <c r="I54" s="484">
        <f t="shared" si="0"/>
        <v>60</v>
      </c>
    </row>
    <row r="55" spans="1:9" ht="15.75" x14ac:dyDescent="0.3">
      <c r="A55" s="302"/>
      <c r="B55" s="471" t="s">
        <v>632</v>
      </c>
      <c r="C55" s="471" t="s">
        <v>541</v>
      </c>
      <c r="D55" s="473" t="s">
        <v>633</v>
      </c>
      <c r="E55" s="458" t="s">
        <v>566</v>
      </c>
      <c r="F55" s="463" t="s">
        <v>572</v>
      </c>
      <c r="G55" s="464" t="s">
        <v>625</v>
      </c>
      <c r="H55" s="473">
        <v>60</v>
      </c>
      <c r="I55" s="484">
        <f t="shared" si="0"/>
        <v>60</v>
      </c>
    </row>
    <row r="56" spans="1:9" ht="15.75" x14ac:dyDescent="0.3">
      <c r="A56" s="302"/>
      <c r="B56" s="471" t="s">
        <v>584</v>
      </c>
      <c r="C56" s="471" t="s">
        <v>585</v>
      </c>
      <c r="D56" s="449" t="s">
        <v>586</v>
      </c>
      <c r="E56" s="458" t="s">
        <v>566</v>
      </c>
      <c r="F56" s="463" t="s">
        <v>572</v>
      </c>
      <c r="G56" s="464" t="s">
        <v>625</v>
      </c>
      <c r="H56" s="473">
        <v>60</v>
      </c>
      <c r="I56" s="484">
        <f t="shared" si="0"/>
        <v>60</v>
      </c>
    </row>
    <row r="57" spans="1:9" ht="15.75" x14ac:dyDescent="0.3">
      <c r="A57" s="302"/>
      <c r="B57" s="471" t="s">
        <v>591</v>
      </c>
      <c r="C57" s="471" t="s">
        <v>592</v>
      </c>
      <c r="D57" s="473">
        <v>56001004938</v>
      </c>
      <c r="E57" s="458" t="s">
        <v>566</v>
      </c>
      <c r="F57" s="463" t="s">
        <v>572</v>
      </c>
      <c r="G57" s="464" t="s">
        <v>625</v>
      </c>
      <c r="H57" s="473">
        <v>60</v>
      </c>
      <c r="I57" s="484">
        <f t="shared" si="0"/>
        <v>60</v>
      </c>
    </row>
    <row r="58" spans="1:9" ht="15.75" x14ac:dyDescent="0.3">
      <c r="A58" s="302"/>
      <c r="B58" s="471" t="s">
        <v>548</v>
      </c>
      <c r="C58" s="471" t="s">
        <v>549</v>
      </c>
      <c r="D58" s="473">
        <v>1001099558</v>
      </c>
      <c r="E58" s="458" t="s">
        <v>566</v>
      </c>
      <c r="F58" s="463" t="s">
        <v>572</v>
      </c>
      <c r="G58" s="464" t="s">
        <v>634</v>
      </c>
      <c r="H58" s="473">
        <v>60</v>
      </c>
      <c r="I58" s="484">
        <f t="shared" si="0"/>
        <v>60</v>
      </c>
    </row>
    <row r="59" spans="1:9" ht="15.75" x14ac:dyDescent="0.3">
      <c r="A59" s="302"/>
      <c r="B59" s="470" t="s">
        <v>607</v>
      </c>
      <c r="C59" s="470" t="s">
        <v>608</v>
      </c>
      <c r="D59" s="447" t="s">
        <v>609</v>
      </c>
      <c r="E59" s="458" t="s">
        <v>566</v>
      </c>
      <c r="F59" s="463" t="s">
        <v>619</v>
      </c>
      <c r="G59" s="464" t="s">
        <v>635</v>
      </c>
      <c r="H59" s="473">
        <v>80</v>
      </c>
      <c r="I59" s="484">
        <f t="shared" si="0"/>
        <v>80</v>
      </c>
    </row>
    <row r="60" spans="1:9" ht="15.75" x14ac:dyDescent="0.3">
      <c r="A60" s="302"/>
      <c r="B60" s="462" t="s">
        <v>569</v>
      </c>
      <c r="C60" s="462" t="s">
        <v>570</v>
      </c>
      <c r="D60" s="447" t="s">
        <v>571</v>
      </c>
      <c r="E60" s="458" t="s">
        <v>566</v>
      </c>
      <c r="F60" s="463" t="s">
        <v>619</v>
      </c>
      <c r="G60" s="464" t="s">
        <v>635</v>
      </c>
      <c r="H60" s="473">
        <v>85</v>
      </c>
      <c r="I60" s="484">
        <f t="shared" si="0"/>
        <v>85</v>
      </c>
    </row>
    <row r="61" spans="1:9" ht="15.75" x14ac:dyDescent="0.3">
      <c r="A61" s="302"/>
      <c r="B61" s="462" t="s">
        <v>636</v>
      </c>
      <c r="C61" s="462" t="s">
        <v>637</v>
      </c>
      <c r="D61" s="447">
        <v>58001005935</v>
      </c>
      <c r="E61" s="458" t="s">
        <v>566</v>
      </c>
      <c r="F61" s="463" t="s">
        <v>619</v>
      </c>
      <c r="G61" s="464" t="s">
        <v>635</v>
      </c>
      <c r="H61" s="473">
        <v>85</v>
      </c>
      <c r="I61" s="484">
        <f t="shared" si="0"/>
        <v>85</v>
      </c>
    </row>
    <row r="62" spans="1:9" ht="15.75" x14ac:dyDescent="0.3">
      <c r="A62" s="302"/>
      <c r="B62" s="466" t="s">
        <v>574</v>
      </c>
      <c r="C62" s="466" t="s">
        <v>575</v>
      </c>
      <c r="D62" s="467">
        <v>36001006291</v>
      </c>
      <c r="E62" s="458" t="s">
        <v>566</v>
      </c>
      <c r="F62" s="463" t="s">
        <v>619</v>
      </c>
      <c r="G62" s="464" t="s">
        <v>635</v>
      </c>
      <c r="H62" s="473">
        <v>85</v>
      </c>
      <c r="I62" s="484">
        <f t="shared" si="0"/>
        <v>85</v>
      </c>
    </row>
    <row r="63" spans="1:9" ht="15.75" x14ac:dyDescent="0.3">
      <c r="A63" s="302"/>
      <c r="B63" s="494" t="s">
        <v>579</v>
      </c>
      <c r="C63" s="494" t="s">
        <v>580</v>
      </c>
      <c r="D63" s="467">
        <v>36001025465</v>
      </c>
      <c r="E63" s="458" t="s">
        <v>566</v>
      </c>
      <c r="F63" s="463" t="s">
        <v>619</v>
      </c>
      <c r="G63" s="464" t="s">
        <v>635</v>
      </c>
      <c r="H63" s="473">
        <v>85</v>
      </c>
      <c r="I63" s="484">
        <f t="shared" si="0"/>
        <v>85</v>
      </c>
    </row>
    <row r="64" spans="1:9" ht="15.75" x14ac:dyDescent="0.3">
      <c r="A64" s="302"/>
      <c r="B64" s="466" t="s">
        <v>638</v>
      </c>
      <c r="C64" s="466" t="s">
        <v>639</v>
      </c>
      <c r="D64" s="467" t="s">
        <v>640</v>
      </c>
      <c r="E64" s="458" t="s">
        <v>566</v>
      </c>
      <c r="F64" s="463" t="s">
        <v>619</v>
      </c>
      <c r="G64" s="464" t="s">
        <v>635</v>
      </c>
      <c r="H64" s="473">
        <v>80</v>
      </c>
      <c r="I64" s="484">
        <f t="shared" si="0"/>
        <v>80</v>
      </c>
    </row>
    <row r="65" spans="1:9" ht="15.75" x14ac:dyDescent="0.3">
      <c r="A65" s="302"/>
      <c r="B65" s="471" t="s">
        <v>641</v>
      </c>
      <c r="C65" s="471" t="s">
        <v>642</v>
      </c>
      <c r="D65" s="449">
        <v>26001005851</v>
      </c>
      <c r="E65" s="458" t="s">
        <v>566</v>
      </c>
      <c r="F65" s="463" t="s">
        <v>619</v>
      </c>
      <c r="G65" s="464" t="s">
        <v>635</v>
      </c>
      <c r="H65" s="473">
        <v>85</v>
      </c>
      <c r="I65" s="484">
        <f t="shared" si="0"/>
        <v>85</v>
      </c>
    </row>
    <row r="66" spans="1:9" ht="15.75" x14ac:dyDescent="0.3">
      <c r="A66" s="302"/>
      <c r="B66" s="495" t="s">
        <v>582</v>
      </c>
      <c r="C66" s="495" t="s">
        <v>643</v>
      </c>
      <c r="D66" s="449">
        <v>60001028234</v>
      </c>
      <c r="E66" s="458" t="s">
        <v>566</v>
      </c>
      <c r="F66" s="463" t="s">
        <v>619</v>
      </c>
      <c r="G66" s="464" t="s">
        <v>635</v>
      </c>
      <c r="H66" s="473">
        <v>85</v>
      </c>
      <c r="I66" s="484">
        <f t="shared" si="0"/>
        <v>85</v>
      </c>
    </row>
    <row r="67" spans="1:9" ht="15.75" x14ac:dyDescent="0.3">
      <c r="A67" s="302"/>
      <c r="B67" s="471" t="s">
        <v>644</v>
      </c>
      <c r="C67" s="471" t="s">
        <v>645</v>
      </c>
      <c r="D67" s="449">
        <v>51001031150</v>
      </c>
      <c r="E67" s="458" t="s">
        <v>566</v>
      </c>
      <c r="F67" s="463" t="s">
        <v>619</v>
      </c>
      <c r="G67" s="464" t="s">
        <v>635</v>
      </c>
      <c r="H67" s="473">
        <v>80</v>
      </c>
      <c r="I67" s="484">
        <f t="shared" si="0"/>
        <v>80</v>
      </c>
    </row>
    <row r="68" spans="1:9" ht="15.75" x14ac:dyDescent="0.3">
      <c r="A68" s="302"/>
      <c r="B68" s="471" t="s">
        <v>548</v>
      </c>
      <c r="C68" s="471" t="s">
        <v>549</v>
      </c>
      <c r="D68" s="449" t="s">
        <v>531</v>
      </c>
      <c r="E68" s="458" t="s">
        <v>566</v>
      </c>
      <c r="F68" s="463" t="s">
        <v>619</v>
      </c>
      <c r="G68" s="464" t="s">
        <v>635</v>
      </c>
      <c r="H68" s="473">
        <v>85</v>
      </c>
      <c r="I68" s="484">
        <f t="shared" si="0"/>
        <v>85</v>
      </c>
    </row>
    <row r="69" spans="1:9" ht="15.75" x14ac:dyDescent="0.3">
      <c r="A69" s="302"/>
      <c r="B69" s="471" t="s">
        <v>544</v>
      </c>
      <c r="C69" s="471" t="s">
        <v>545</v>
      </c>
      <c r="D69" s="447" t="s">
        <v>546</v>
      </c>
      <c r="E69" s="458" t="s">
        <v>566</v>
      </c>
      <c r="F69" s="463" t="s">
        <v>619</v>
      </c>
      <c r="G69" s="464" t="s">
        <v>635</v>
      </c>
      <c r="H69" s="473">
        <v>80</v>
      </c>
      <c r="I69" s="484">
        <f t="shared" si="0"/>
        <v>80</v>
      </c>
    </row>
    <row r="70" spans="1:9" ht="15.75" x14ac:dyDescent="0.3">
      <c r="A70" s="302"/>
      <c r="B70" s="470" t="s">
        <v>621</v>
      </c>
      <c r="C70" s="470" t="s">
        <v>622</v>
      </c>
      <c r="D70" s="447" t="s">
        <v>623</v>
      </c>
      <c r="E70" s="458" t="s">
        <v>566</v>
      </c>
      <c r="F70" s="463" t="s">
        <v>572</v>
      </c>
      <c r="G70" s="464" t="s">
        <v>646</v>
      </c>
      <c r="H70" s="473">
        <v>80</v>
      </c>
      <c r="I70" s="484">
        <f t="shared" si="0"/>
        <v>80</v>
      </c>
    </row>
    <row r="71" spans="1:9" ht="15.75" x14ac:dyDescent="0.3">
      <c r="A71" s="302"/>
      <c r="B71" s="468" t="s">
        <v>626</v>
      </c>
      <c r="C71" s="468" t="s">
        <v>627</v>
      </c>
      <c r="D71" s="447" t="s">
        <v>628</v>
      </c>
      <c r="E71" s="458" t="s">
        <v>566</v>
      </c>
      <c r="F71" s="463" t="s">
        <v>572</v>
      </c>
      <c r="G71" s="464" t="s">
        <v>646</v>
      </c>
      <c r="H71" s="473">
        <v>85</v>
      </c>
      <c r="I71" s="484">
        <f t="shared" si="0"/>
        <v>85</v>
      </c>
    </row>
    <row r="72" spans="1:9" ht="15.75" x14ac:dyDescent="0.3">
      <c r="A72" s="302"/>
      <c r="B72" s="462" t="s">
        <v>574</v>
      </c>
      <c r="C72" s="462" t="s">
        <v>575</v>
      </c>
      <c r="D72" s="447">
        <v>36001006291</v>
      </c>
      <c r="E72" s="458" t="s">
        <v>566</v>
      </c>
      <c r="F72" s="463" t="s">
        <v>572</v>
      </c>
      <c r="G72" s="464" t="s">
        <v>646</v>
      </c>
      <c r="H72" s="473">
        <v>85</v>
      </c>
      <c r="I72" s="484">
        <f t="shared" si="0"/>
        <v>85</v>
      </c>
    </row>
    <row r="73" spans="1:9" ht="15.75" x14ac:dyDescent="0.3">
      <c r="A73" s="302"/>
      <c r="B73" s="466" t="s">
        <v>576</v>
      </c>
      <c r="C73" s="466" t="s">
        <v>577</v>
      </c>
      <c r="D73" s="467" t="s">
        <v>578</v>
      </c>
      <c r="E73" s="458" t="s">
        <v>566</v>
      </c>
      <c r="F73" s="463" t="s">
        <v>572</v>
      </c>
      <c r="G73" s="464" t="s">
        <v>646</v>
      </c>
      <c r="H73" s="473">
        <v>80</v>
      </c>
      <c r="I73" s="484">
        <f t="shared" si="0"/>
        <v>80</v>
      </c>
    </row>
    <row r="74" spans="1:9" ht="15.75" x14ac:dyDescent="0.3">
      <c r="A74" s="302"/>
      <c r="B74" s="468" t="s">
        <v>579</v>
      </c>
      <c r="C74" s="468" t="s">
        <v>580</v>
      </c>
      <c r="D74" s="447">
        <v>36001025465</v>
      </c>
      <c r="E74" s="458" t="s">
        <v>566</v>
      </c>
      <c r="F74" s="463" t="s">
        <v>572</v>
      </c>
      <c r="G74" s="464" t="s">
        <v>646</v>
      </c>
      <c r="H74" s="473">
        <v>85</v>
      </c>
      <c r="I74" s="484">
        <f t="shared" si="0"/>
        <v>85</v>
      </c>
    </row>
    <row r="75" spans="1:9" ht="15.75" x14ac:dyDescent="0.3">
      <c r="A75" s="302"/>
      <c r="B75" s="462" t="s">
        <v>629</v>
      </c>
      <c r="C75" s="462" t="s">
        <v>630</v>
      </c>
      <c r="D75" s="447" t="s">
        <v>631</v>
      </c>
      <c r="E75" s="458" t="s">
        <v>566</v>
      </c>
      <c r="F75" s="463" t="s">
        <v>572</v>
      </c>
      <c r="G75" s="464" t="s">
        <v>646</v>
      </c>
      <c r="H75" s="473">
        <v>85</v>
      </c>
      <c r="I75" s="484">
        <f t="shared" si="0"/>
        <v>85</v>
      </c>
    </row>
    <row r="76" spans="1:9" ht="15.75" x14ac:dyDescent="0.3">
      <c r="A76" s="302"/>
      <c r="B76" s="469" t="s">
        <v>544</v>
      </c>
      <c r="C76" s="469" t="s">
        <v>545</v>
      </c>
      <c r="D76" s="447" t="s">
        <v>546</v>
      </c>
      <c r="E76" s="458" t="s">
        <v>566</v>
      </c>
      <c r="F76" s="463" t="s">
        <v>572</v>
      </c>
      <c r="G76" s="464" t="s">
        <v>646</v>
      </c>
      <c r="H76" s="473">
        <v>85</v>
      </c>
      <c r="I76" s="484">
        <f t="shared" si="0"/>
        <v>85</v>
      </c>
    </row>
    <row r="77" spans="1:9" ht="15.75" x14ac:dyDescent="0.3">
      <c r="A77" s="302"/>
      <c r="B77" s="470" t="s">
        <v>582</v>
      </c>
      <c r="C77" s="470" t="s">
        <v>581</v>
      </c>
      <c r="D77" s="447" t="s">
        <v>583</v>
      </c>
      <c r="E77" s="458" t="s">
        <v>566</v>
      </c>
      <c r="F77" s="463" t="s">
        <v>572</v>
      </c>
      <c r="G77" s="464" t="s">
        <v>646</v>
      </c>
      <c r="H77" s="473">
        <v>80</v>
      </c>
      <c r="I77" s="484">
        <f t="shared" si="0"/>
        <v>80</v>
      </c>
    </row>
    <row r="78" spans="1:9" ht="15.75" x14ac:dyDescent="0.3">
      <c r="A78" s="302"/>
      <c r="B78" s="471" t="s">
        <v>632</v>
      </c>
      <c r="C78" s="471" t="s">
        <v>541</v>
      </c>
      <c r="D78" s="473" t="s">
        <v>633</v>
      </c>
      <c r="E78" s="458" t="s">
        <v>566</v>
      </c>
      <c r="F78" s="463" t="s">
        <v>572</v>
      </c>
      <c r="G78" s="464" t="s">
        <v>646</v>
      </c>
      <c r="H78" s="473">
        <v>85</v>
      </c>
      <c r="I78" s="484">
        <f t="shared" si="0"/>
        <v>85</v>
      </c>
    </row>
    <row r="79" spans="1:9" ht="15.75" x14ac:dyDescent="0.3">
      <c r="A79" s="302"/>
      <c r="B79" s="471" t="s">
        <v>584</v>
      </c>
      <c r="C79" s="471" t="s">
        <v>585</v>
      </c>
      <c r="D79" s="449" t="s">
        <v>586</v>
      </c>
      <c r="E79" s="458" t="s">
        <v>566</v>
      </c>
      <c r="F79" s="463" t="s">
        <v>572</v>
      </c>
      <c r="G79" s="464" t="s">
        <v>646</v>
      </c>
      <c r="H79" s="473">
        <v>80</v>
      </c>
      <c r="I79" s="484">
        <f t="shared" si="0"/>
        <v>80</v>
      </c>
    </row>
    <row r="80" spans="1:9" ht="15.75" x14ac:dyDescent="0.3">
      <c r="A80" s="302"/>
      <c r="B80" s="471" t="s">
        <v>548</v>
      </c>
      <c r="C80" s="471" t="s">
        <v>549</v>
      </c>
      <c r="D80" s="473">
        <v>1001099558</v>
      </c>
      <c r="E80" s="458" t="s">
        <v>566</v>
      </c>
      <c r="F80" s="463" t="s">
        <v>572</v>
      </c>
      <c r="G80" s="464" t="s">
        <v>646</v>
      </c>
      <c r="H80" s="473">
        <v>85</v>
      </c>
      <c r="I80" s="484">
        <f t="shared" si="0"/>
        <v>85</v>
      </c>
    </row>
    <row r="81" spans="1:9" ht="15.75" x14ac:dyDescent="0.3">
      <c r="A81" s="302"/>
      <c r="B81" s="458" t="s">
        <v>564</v>
      </c>
      <c r="C81" s="459" t="s">
        <v>565</v>
      </c>
      <c r="D81" s="460" t="s">
        <v>517</v>
      </c>
      <c r="E81" s="458" t="s">
        <v>566</v>
      </c>
      <c r="F81" s="458" t="s">
        <v>617</v>
      </c>
      <c r="G81" s="489" t="s">
        <v>647</v>
      </c>
      <c r="H81" s="484">
        <v>200</v>
      </c>
      <c r="I81" s="484">
        <f>H81</f>
        <v>200</v>
      </c>
    </row>
    <row r="82" spans="1:9" ht="15.75" x14ac:dyDescent="0.3">
      <c r="A82" s="302"/>
      <c r="B82" s="469" t="s">
        <v>544</v>
      </c>
      <c r="C82" s="469" t="s">
        <v>545</v>
      </c>
      <c r="D82" s="447" t="s">
        <v>546</v>
      </c>
      <c r="E82" s="458" t="s">
        <v>566</v>
      </c>
      <c r="F82" s="463" t="s">
        <v>648</v>
      </c>
      <c r="G82" s="464" t="s">
        <v>649</v>
      </c>
      <c r="H82" s="473">
        <v>150</v>
      </c>
      <c r="I82" s="484">
        <f t="shared" ref="I82" si="1">H82</f>
        <v>150</v>
      </c>
    </row>
    <row r="83" spans="1:9" ht="15.75" x14ac:dyDescent="0.3">
      <c r="A83" s="302"/>
      <c r="B83" s="469" t="s">
        <v>544</v>
      </c>
      <c r="C83" s="469" t="s">
        <v>545</v>
      </c>
      <c r="D83" s="447" t="s">
        <v>546</v>
      </c>
      <c r="E83" s="458" t="s">
        <v>566</v>
      </c>
      <c r="F83" s="463" t="s">
        <v>648</v>
      </c>
      <c r="G83" s="464" t="s">
        <v>649</v>
      </c>
      <c r="H83" s="473">
        <v>100</v>
      </c>
      <c r="I83" s="484">
        <f>H83</f>
        <v>100</v>
      </c>
    </row>
    <row r="84" spans="1:9" ht="15" x14ac:dyDescent="0.2">
      <c r="A84" s="302"/>
      <c r="B84" s="303"/>
      <c r="C84" s="86"/>
      <c r="D84" s="86"/>
      <c r="E84" s="86"/>
      <c r="F84" s="86"/>
      <c r="G84" s="86"/>
      <c r="H84" s="4"/>
      <c r="I84" s="4"/>
    </row>
    <row r="85" spans="1:9" ht="15" x14ac:dyDescent="0.2">
      <c r="A85" s="302"/>
      <c r="B85" s="303"/>
      <c r="C85" s="86"/>
      <c r="D85" s="86"/>
      <c r="E85" s="86"/>
      <c r="F85" s="86"/>
      <c r="G85" s="86"/>
      <c r="H85" s="4"/>
      <c r="I85" s="4"/>
    </row>
    <row r="86" spans="1:9" ht="15" x14ac:dyDescent="0.2">
      <c r="A86" s="302"/>
      <c r="B86" s="303"/>
      <c r="C86" s="86"/>
      <c r="D86" s="86"/>
      <c r="E86" s="86"/>
      <c r="F86" s="86"/>
      <c r="G86" s="86"/>
      <c r="H86" s="4"/>
      <c r="I86" s="4"/>
    </row>
    <row r="87" spans="1:9" ht="15" x14ac:dyDescent="0.2">
      <c r="A87" s="302"/>
      <c r="B87" s="303"/>
      <c r="C87" s="86"/>
      <c r="D87" s="86"/>
      <c r="E87" s="86"/>
      <c r="F87" s="86"/>
      <c r="G87" s="86"/>
      <c r="H87" s="4"/>
      <c r="I87" s="4"/>
    </row>
    <row r="88" spans="1:9" ht="15" x14ac:dyDescent="0.2">
      <c r="A88" s="302"/>
      <c r="B88" s="303"/>
      <c r="C88" s="86"/>
      <c r="D88" s="86"/>
      <c r="E88" s="86"/>
      <c r="F88" s="86"/>
      <c r="G88" s="86"/>
      <c r="H88" s="4"/>
      <c r="I88" s="4"/>
    </row>
    <row r="89" spans="1:9" ht="15" x14ac:dyDescent="0.2">
      <c r="A89" s="302"/>
      <c r="B89" s="303"/>
      <c r="C89" s="86"/>
      <c r="D89" s="86"/>
      <c r="E89" s="86"/>
      <c r="F89" s="86"/>
      <c r="G89" s="86"/>
      <c r="H89" s="4"/>
      <c r="I89" s="4"/>
    </row>
    <row r="90" spans="1:9" ht="15" x14ac:dyDescent="0.2">
      <c r="A90" s="302"/>
      <c r="B90" s="303"/>
      <c r="C90" s="86"/>
      <c r="D90" s="86"/>
      <c r="E90" s="86"/>
      <c r="F90" s="86"/>
      <c r="G90" s="86"/>
      <c r="H90" s="4"/>
      <c r="I90" s="4"/>
    </row>
    <row r="91" spans="1:9" ht="15" x14ac:dyDescent="0.2">
      <c r="A91" s="302"/>
      <c r="B91" s="303"/>
      <c r="C91" s="86"/>
      <c r="D91" s="86"/>
      <c r="E91" s="86"/>
      <c r="F91" s="86"/>
      <c r="G91" s="86"/>
      <c r="H91" s="4"/>
      <c r="I91" s="4"/>
    </row>
    <row r="92" spans="1:9" ht="15" x14ac:dyDescent="0.2">
      <c r="A92" s="302"/>
      <c r="B92" s="303"/>
      <c r="C92" s="86"/>
      <c r="D92" s="86"/>
      <c r="E92" s="86"/>
      <c r="F92" s="86"/>
      <c r="G92" s="86"/>
      <c r="H92" s="4"/>
      <c r="I92" s="4"/>
    </row>
    <row r="93" spans="1:9" ht="15" x14ac:dyDescent="0.3">
      <c r="A93" s="302"/>
      <c r="B93" s="304"/>
      <c r="C93" s="98"/>
      <c r="D93" s="98"/>
      <c r="E93" s="98"/>
      <c r="F93" s="98"/>
      <c r="G93" s="98" t="s">
        <v>325</v>
      </c>
      <c r="H93" s="496">
        <f>SUM(H9:H92)</f>
        <v>7075</v>
      </c>
      <c r="I93" s="496">
        <f>SUM(I9:I92)</f>
        <v>7075</v>
      </c>
    </row>
    <row r="94" spans="1:9" ht="15" x14ac:dyDescent="0.3">
      <c r="A94" s="44"/>
      <c r="B94" s="44"/>
      <c r="C94" s="44"/>
      <c r="D94" s="44"/>
      <c r="E94" s="44"/>
      <c r="F94" s="44"/>
      <c r="G94" s="2"/>
      <c r="H94" s="2"/>
    </row>
    <row r="95" spans="1:9" ht="15" x14ac:dyDescent="0.3">
      <c r="A95" s="199" t="s">
        <v>441</v>
      </c>
      <c r="B95" s="44"/>
      <c r="C95" s="44"/>
      <c r="D95" s="44"/>
      <c r="E95" s="44"/>
      <c r="F95" s="44"/>
      <c r="G95" s="2"/>
      <c r="H95" s="2"/>
    </row>
    <row r="96" spans="1:9" ht="15" x14ac:dyDescent="0.3">
      <c r="A96" s="199"/>
      <c r="B96" s="44"/>
      <c r="C96" s="44"/>
      <c r="D96" s="44"/>
      <c r="E96" s="44"/>
      <c r="F96" s="44"/>
      <c r="G96" s="2"/>
      <c r="H96" s="2"/>
    </row>
    <row r="97" spans="1:8" ht="15" x14ac:dyDescent="0.3">
      <c r="A97" s="199"/>
      <c r="B97" s="2"/>
      <c r="C97" s="2"/>
      <c r="D97" s="2"/>
      <c r="E97" s="2"/>
      <c r="F97" s="2"/>
      <c r="G97" s="2"/>
      <c r="H97" s="2"/>
    </row>
    <row r="98" spans="1:8" ht="15" x14ac:dyDescent="0.3">
      <c r="A98" s="199"/>
      <c r="B98" s="2"/>
      <c r="C98" s="2"/>
      <c r="D98" s="2"/>
      <c r="E98" s="2"/>
      <c r="F98" s="2"/>
      <c r="G98" s="2"/>
      <c r="H98" s="2"/>
    </row>
    <row r="99" spans="1:8" x14ac:dyDescent="0.2">
      <c r="A99" s="23"/>
      <c r="B99" s="23"/>
      <c r="C99" s="23"/>
      <c r="D99" s="23"/>
      <c r="E99" s="23"/>
      <c r="F99" s="23"/>
      <c r="G99" s="23"/>
      <c r="H99" s="23"/>
    </row>
    <row r="100" spans="1:8" ht="15" x14ac:dyDescent="0.3">
      <c r="A100" s="68" t="s">
        <v>107</v>
      </c>
      <c r="B100" s="2"/>
      <c r="C100" s="2"/>
      <c r="D100" s="2"/>
      <c r="E100" s="2"/>
      <c r="F100" s="2"/>
      <c r="G100" s="2"/>
      <c r="H100" s="2"/>
    </row>
    <row r="101" spans="1:8" ht="15" x14ac:dyDescent="0.3">
      <c r="A101" s="2"/>
      <c r="B101" s="2"/>
      <c r="C101" s="2"/>
      <c r="D101" s="2"/>
      <c r="E101" s="2"/>
      <c r="F101" s="2"/>
      <c r="G101" s="2"/>
      <c r="H101" s="2"/>
    </row>
    <row r="102" spans="1:8" ht="15" x14ac:dyDescent="0.3">
      <c r="A102" s="2"/>
      <c r="B102" s="2"/>
      <c r="C102" s="2"/>
      <c r="D102" s="2"/>
      <c r="E102" s="2"/>
      <c r="F102" s="2"/>
      <c r="G102" s="2"/>
      <c r="H102" s="12"/>
    </row>
    <row r="103" spans="1:8" ht="15" x14ac:dyDescent="0.3">
      <c r="A103" s="68"/>
      <c r="B103" s="68" t="s">
        <v>266</v>
      </c>
      <c r="C103" s="68"/>
      <c r="D103" s="68"/>
      <c r="E103" s="68"/>
      <c r="F103" s="68"/>
      <c r="G103" s="2"/>
      <c r="H103" s="12"/>
    </row>
    <row r="104" spans="1:8" ht="15" x14ac:dyDescent="0.3">
      <c r="A104" s="2"/>
      <c r="B104" s="2" t="s">
        <v>265</v>
      </c>
      <c r="C104" s="2"/>
      <c r="D104" s="2"/>
      <c r="E104" s="2"/>
      <c r="F104" s="2"/>
      <c r="G104" s="2"/>
      <c r="H104" s="12"/>
    </row>
    <row r="105" spans="1:8" x14ac:dyDescent="0.2">
      <c r="A105" s="65"/>
      <c r="B105" s="65" t="s">
        <v>139</v>
      </c>
      <c r="C105" s="65"/>
      <c r="D105" s="65"/>
      <c r="E105" s="65"/>
      <c r="F105" s="65"/>
    </row>
  </sheetData>
  <mergeCells count="2">
    <mergeCell ref="G1:H1"/>
    <mergeCell ref="G2:H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44:D46 D81 D9">
      <formula1>11</formula1>
    </dataValidation>
  </dataValidations>
  <printOptions gridLines="1"/>
  <pageMargins left="0.25" right="0.25" top="0.75" bottom="0.75" header="0.3" footer="0.3"/>
  <pageSetup scale="7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C19" sqref="C19"/>
    </sheetView>
  </sheetViews>
  <sheetFormatPr defaultRowHeight="12.75" x14ac:dyDescent="0.2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 x14ac:dyDescent="0.3">
      <c r="A1" s="73" t="s">
        <v>442</v>
      </c>
      <c r="B1" s="73"/>
      <c r="C1" s="76"/>
      <c r="D1" s="76"/>
      <c r="E1" s="76"/>
      <c r="F1" s="76"/>
      <c r="G1" s="649" t="s">
        <v>109</v>
      </c>
      <c r="H1" s="649"/>
    </row>
    <row r="2" spans="1:10" ht="15" x14ac:dyDescent="0.3">
      <c r="A2" s="75" t="s">
        <v>140</v>
      </c>
      <c r="B2" s="73"/>
      <c r="C2" s="76"/>
      <c r="D2" s="76"/>
      <c r="E2" s="76"/>
      <c r="F2" s="76"/>
      <c r="G2" s="647" t="str">
        <f>'ფორმა N1'!K2</f>
        <v>01/01/2019-31/12/2019</v>
      </c>
      <c r="H2" s="647"/>
    </row>
    <row r="3" spans="1:10" ht="15" x14ac:dyDescent="0.3">
      <c r="A3" s="75"/>
      <c r="B3" s="75"/>
      <c r="C3" s="75"/>
      <c r="D3" s="75"/>
      <c r="E3" s="75"/>
      <c r="F3" s="75"/>
      <c r="G3" s="263"/>
      <c r="H3" s="263"/>
    </row>
    <row r="4" spans="1:10" ht="15" x14ac:dyDescent="0.3">
      <c r="A4" s="76" t="s">
        <v>269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372" t="str">
        <f>'ფორმა N1'!A5</f>
        <v>პ/პ  "თავისუფალი საქართველო"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62"/>
      <c r="B7" s="262"/>
      <c r="C7" s="262"/>
      <c r="D7" s="262"/>
      <c r="E7" s="262"/>
      <c r="F7" s="262"/>
      <c r="G7" s="77"/>
      <c r="H7" s="77"/>
    </row>
    <row r="8" spans="1:10" ht="30" x14ac:dyDescent="0.2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6" t="s">
        <v>334</v>
      </c>
    </row>
    <row r="9" spans="1:10" ht="15" x14ac:dyDescent="0.2">
      <c r="A9" s="97"/>
      <c r="B9" s="97" t="s">
        <v>650</v>
      </c>
      <c r="C9" s="443" t="s">
        <v>651</v>
      </c>
      <c r="D9" s="15">
        <v>62007013885</v>
      </c>
      <c r="E9" s="443" t="s">
        <v>652</v>
      </c>
      <c r="F9" s="97" t="s">
        <v>653</v>
      </c>
      <c r="G9" s="499">
        <v>255.1</v>
      </c>
      <c r="H9" s="499">
        <v>255.1</v>
      </c>
      <c r="J9" s="216" t="s">
        <v>0</v>
      </c>
    </row>
    <row r="10" spans="1:10" ht="15" x14ac:dyDescent="0.2">
      <c r="A10" s="97"/>
      <c r="B10" s="97" t="s">
        <v>654</v>
      </c>
      <c r="C10" s="443" t="s">
        <v>655</v>
      </c>
      <c r="D10" s="15">
        <v>1013001181</v>
      </c>
      <c r="E10" s="443" t="s">
        <v>656</v>
      </c>
      <c r="F10" s="97" t="s">
        <v>657</v>
      </c>
      <c r="G10" s="444">
        <v>187.5</v>
      </c>
      <c r="H10" s="444">
        <v>187.5</v>
      </c>
    </row>
    <row r="11" spans="1:10" ht="15" x14ac:dyDescent="0.2">
      <c r="A11" s="86"/>
      <c r="B11" s="97" t="s">
        <v>658</v>
      </c>
      <c r="C11" s="443" t="s">
        <v>659</v>
      </c>
      <c r="D11" s="15"/>
      <c r="E11" s="443" t="s">
        <v>660</v>
      </c>
      <c r="F11" s="97" t="s">
        <v>657</v>
      </c>
      <c r="G11" s="499"/>
      <c r="H11" s="444">
        <v>2000</v>
      </c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333</v>
      </c>
      <c r="G34" s="85">
        <f>SUM(G9:G33)</f>
        <v>442.6</v>
      </c>
      <c r="H34" s="85">
        <f>SUM(H9:H33)</f>
        <v>2442.6</v>
      </c>
    </row>
    <row r="35" spans="1:9" ht="15" x14ac:dyDescent="0.3">
      <c r="A35" s="214"/>
      <c r="B35" s="214"/>
      <c r="C35" s="214"/>
      <c r="D35" s="214"/>
      <c r="E35" s="214"/>
      <c r="F35" s="214"/>
      <c r="G35" s="214"/>
      <c r="H35" s="182"/>
      <c r="I35" s="182"/>
    </row>
    <row r="36" spans="1:9" ht="15" x14ac:dyDescent="0.3">
      <c r="A36" s="215" t="s">
        <v>443</v>
      </c>
      <c r="B36" s="215"/>
      <c r="C36" s="214"/>
      <c r="D36" s="214"/>
      <c r="E36" s="214"/>
      <c r="F36" s="214"/>
      <c r="G36" s="214"/>
      <c r="H36" s="182"/>
      <c r="I36" s="182"/>
    </row>
    <row r="37" spans="1:9" ht="15" x14ac:dyDescent="0.3">
      <c r="A37" s="215"/>
      <c r="B37" s="215"/>
      <c r="C37" s="214"/>
      <c r="D37" s="214"/>
      <c r="E37" s="214"/>
      <c r="F37" s="214"/>
      <c r="G37" s="214"/>
      <c r="H37" s="182"/>
      <c r="I37" s="182"/>
    </row>
    <row r="38" spans="1:9" ht="15" x14ac:dyDescent="0.3">
      <c r="A38" s="215"/>
      <c r="B38" s="215"/>
      <c r="C38" s="182"/>
      <c r="D38" s="182"/>
      <c r="E38" s="182"/>
      <c r="F38" s="182"/>
      <c r="G38" s="182"/>
      <c r="H38" s="182"/>
      <c r="I38" s="182"/>
    </row>
    <row r="39" spans="1:9" ht="15" x14ac:dyDescent="0.3">
      <c r="A39" s="215"/>
      <c r="B39" s="215"/>
      <c r="C39" s="182"/>
      <c r="D39" s="182"/>
      <c r="E39" s="182"/>
      <c r="F39" s="182"/>
      <c r="G39" s="182"/>
      <c r="H39" s="182"/>
      <c r="I39" s="182"/>
    </row>
    <row r="40" spans="1:9" x14ac:dyDescent="0.2">
      <c r="A40" s="211"/>
      <c r="B40" s="211"/>
      <c r="C40" s="211"/>
      <c r="D40" s="211"/>
      <c r="E40" s="211"/>
      <c r="F40" s="211"/>
      <c r="G40" s="211"/>
      <c r="H40" s="211"/>
      <c r="I40" s="211"/>
    </row>
    <row r="41" spans="1:9" ht="15" x14ac:dyDescent="0.3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" x14ac:dyDescent="0.3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 x14ac:dyDescent="0.3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 x14ac:dyDescent="0.3">
      <c r="A44" s="188"/>
      <c r="B44" s="188"/>
      <c r="C44" s="188" t="s">
        <v>400</v>
      </c>
      <c r="D44" s="188"/>
      <c r="E44" s="214"/>
      <c r="F44" s="188"/>
      <c r="G44" s="188"/>
      <c r="H44" s="182"/>
      <c r="I44" s="189"/>
    </row>
    <row r="45" spans="1:9" ht="15" x14ac:dyDescent="0.3">
      <c r="A45" s="182"/>
      <c r="B45" s="182"/>
      <c r="C45" s="182" t="s">
        <v>265</v>
      </c>
      <c r="D45" s="182"/>
      <c r="E45" s="182"/>
      <c r="F45" s="182"/>
      <c r="G45" s="182"/>
      <c r="H45" s="182"/>
      <c r="I45" s="189"/>
    </row>
    <row r="46" spans="1:9" x14ac:dyDescent="0.2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9"/>
  <sheetViews>
    <sheetView view="pageBreakPreview" topLeftCell="A26" zoomScale="80" zoomScaleSheetLayoutView="80" workbookViewId="0">
      <selection activeCell="J28" sqref="J28"/>
    </sheetView>
  </sheetViews>
  <sheetFormatPr defaultRowHeight="12.75" x14ac:dyDescent="0.2"/>
  <cols>
    <col min="1" max="1" width="5.42578125" style="183" customWidth="1"/>
    <col min="2" max="2" width="20.28515625" style="183" bestFit="1" customWidth="1"/>
    <col min="3" max="3" width="20.85546875" style="183" bestFit="1" customWidth="1"/>
    <col min="4" max="4" width="19.28515625" style="183" customWidth="1"/>
    <col min="5" max="5" width="16.85546875" style="183" customWidth="1"/>
    <col min="6" max="6" width="21.57031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 x14ac:dyDescent="0.3">
      <c r="A2" s="654" t="s">
        <v>444</v>
      </c>
      <c r="B2" s="654"/>
      <c r="C2" s="654"/>
      <c r="D2" s="654"/>
      <c r="E2" s="654"/>
      <c r="F2" s="292"/>
      <c r="G2" s="76"/>
      <c r="H2" s="76"/>
      <c r="I2" s="76"/>
      <c r="J2" s="76"/>
      <c r="K2" s="263"/>
      <c r="L2" s="264"/>
      <c r="M2" s="264" t="s">
        <v>109</v>
      </c>
    </row>
    <row r="3" spans="1:13" ht="15" x14ac:dyDescent="0.3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263"/>
      <c r="L3" s="647" t="str">
        <f>'ფორმა N1'!K2</f>
        <v>01/01/2019-31/12/2019</v>
      </c>
      <c r="M3" s="647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63"/>
      <c r="L4" s="263"/>
      <c r="M4" s="263"/>
    </row>
    <row r="5" spans="1:13" ht="15" x14ac:dyDescent="0.3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372" t="str">
        <f>'ფორმა N1'!A5</f>
        <v>პ/პ  "თავისუფალი საქართველო"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62"/>
      <c r="B8" s="318"/>
      <c r="C8" s="262"/>
      <c r="D8" s="262"/>
      <c r="E8" s="262"/>
      <c r="F8" s="262"/>
      <c r="G8" s="262"/>
      <c r="H8" s="262"/>
      <c r="I8" s="262"/>
      <c r="J8" s="262"/>
      <c r="K8" s="77"/>
      <c r="L8" s="77"/>
      <c r="M8" s="77"/>
    </row>
    <row r="9" spans="1:13" ht="45" x14ac:dyDescent="0.2">
      <c r="A9" s="89" t="s">
        <v>64</v>
      </c>
      <c r="B9" s="89" t="s">
        <v>480</v>
      </c>
      <c r="C9" s="89" t="s">
        <v>445</v>
      </c>
      <c r="D9" s="89" t="s">
        <v>446</v>
      </c>
      <c r="E9" s="89" t="s">
        <v>447</v>
      </c>
      <c r="F9" s="89" t="s">
        <v>448</v>
      </c>
      <c r="G9" s="89" t="s">
        <v>449</v>
      </c>
      <c r="H9" s="89" t="s">
        <v>450</v>
      </c>
      <c r="I9" s="89" t="s">
        <v>451</v>
      </c>
      <c r="J9" s="89" t="s">
        <v>452</v>
      </c>
      <c r="K9" s="89" t="s">
        <v>453</v>
      </c>
      <c r="L9" s="89" t="s">
        <v>454</v>
      </c>
      <c r="M9" s="89" t="s">
        <v>311</v>
      </c>
    </row>
    <row r="10" spans="1:13" ht="36.75" customHeight="1" x14ac:dyDescent="0.2">
      <c r="A10" s="97">
        <v>1</v>
      </c>
      <c r="B10" s="500" t="s">
        <v>661</v>
      </c>
      <c r="C10" s="293" t="s">
        <v>662</v>
      </c>
      <c r="D10" s="97" t="s">
        <v>663</v>
      </c>
      <c r="E10" s="97" t="s">
        <v>664</v>
      </c>
      <c r="F10" s="443" t="s">
        <v>665</v>
      </c>
      <c r="G10" s="15"/>
      <c r="H10" s="15"/>
      <c r="I10" s="15"/>
      <c r="J10" s="15"/>
      <c r="K10" s="501"/>
      <c r="L10" s="451">
        <v>37.700000000000003</v>
      </c>
      <c r="M10" s="97"/>
    </row>
    <row r="11" spans="1:13" ht="42" customHeight="1" x14ac:dyDescent="0.2">
      <c r="A11" s="97">
        <v>2</v>
      </c>
      <c r="B11" s="500" t="s">
        <v>666</v>
      </c>
      <c r="C11" s="293" t="s">
        <v>662</v>
      </c>
      <c r="D11" s="97" t="s">
        <v>663</v>
      </c>
      <c r="E11" s="97" t="s">
        <v>667</v>
      </c>
      <c r="F11" s="97" t="s">
        <v>665</v>
      </c>
      <c r="G11" s="97"/>
      <c r="H11" s="97"/>
      <c r="I11" s="97"/>
      <c r="J11" s="97"/>
      <c r="K11" s="501"/>
      <c r="L11" s="451">
        <v>134.71</v>
      </c>
      <c r="M11" s="97"/>
    </row>
    <row r="12" spans="1:13" ht="28.5" customHeight="1" x14ac:dyDescent="0.2">
      <c r="A12" s="97">
        <v>3</v>
      </c>
      <c r="B12" s="500" t="s">
        <v>666</v>
      </c>
      <c r="C12" s="293" t="s">
        <v>662</v>
      </c>
      <c r="D12" s="97" t="s">
        <v>663</v>
      </c>
      <c r="E12" s="97" t="s">
        <v>668</v>
      </c>
      <c r="F12" s="97" t="s">
        <v>665</v>
      </c>
      <c r="G12" s="97"/>
      <c r="H12" s="97"/>
      <c r="I12" s="97"/>
      <c r="J12" s="97"/>
      <c r="K12" s="501"/>
      <c r="L12" s="451">
        <v>5.39</v>
      </c>
      <c r="M12" s="86"/>
    </row>
    <row r="13" spans="1:13" ht="31.5" customHeight="1" x14ac:dyDescent="0.2">
      <c r="A13" s="97">
        <v>4</v>
      </c>
      <c r="B13" s="500" t="s">
        <v>669</v>
      </c>
      <c r="C13" s="293" t="s">
        <v>662</v>
      </c>
      <c r="D13" s="97" t="s">
        <v>663</v>
      </c>
      <c r="E13" s="97" t="s">
        <v>670</v>
      </c>
      <c r="F13" s="443" t="s">
        <v>665</v>
      </c>
      <c r="G13" s="97"/>
      <c r="H13" s="97"/>
      <c r="I13" s="97"/>
      <c r="J13" s="97"/>
      <c r="K13" s="501"/>
      <c r="L13" s="451">
        <v>149.74</v>
      </c>
      <c r="M13" s="86"/>
    </row>
    <row r="14" spans="1:13" ht="41.25" customHeight="1" x14ac:dyDescent="0.2">
      <c r="A14" s="97">
        <v>5</v>
      </c>
      <c r="B14" s="500" t="s">
        <v>671</v>
      </c>
      <c r="C14" s="293" t="s">
        <v>662</v>
      </c>
      <c r="D14" s="97" t="s">
        <v>663</v>
      </c>
      <c r="E14" s="97" t="s">
        <v>672</v>
      </c>
      <c r="F14" s="97" t="s">
        <v>665</v>
      </c>
      <c r="G14" s="97"/>
      <c r="H14" s="97"/>
      <c r="I14" s="97"/>
      <c r="J14" s="97"/>
      <c r="K14" s="501"/>
      <c r="L14" s="451">
        <v>202.38</v>
      </c>
      <c r="M14" s="86"/>
    </row>
    <row r="15" spans="1:13" ht="39" customHeight="1" x14ac:dyDescent="0.2">
      <c r="A15" s="97">
        <v>6</v>
      </c>
      <c r="B15" s="500">
        <v>43605</v>
      </c>
      <c r="C15" s="293" t="s">
        <v>662</v>
      </c>
      <c r="D15" s="97" t="s">
        <v>663</v>
      </c>
      <c r="E15" s="97" t="s">
        <v>673</v>
      </c>
      <c r="F15" s="443" t="s">
        <v>665</v>
      </c>
      <c r="G15" s="97"/>
      <c r="H15" s="97"/>
      <c r="I15" s="97"/>
      <c r="J15" s="97"/>
      <c r="K15" s="501"/>
      <c r="L15" s="451">
        <v>205.68</v>
      </c>
      <c r="M15" s="443"/>
    </row>
    <row r="16" spans="1:13" ht="33" customHeight="1" x14ac:dyDescent="0.2">
      <c r="A16" s="97">
        <v>7</v>
      </c>
      <c r="B16" s="500">
        <v>43614</v>
      </c>
      <c r="C16" s="293" t="s">
        <v>662</v>
      </c>
      <c r="D16" s="97" t="s">
        <v>663</v>
      </c>
      <c r="E16" s="97" t="s">
        <v>674</v>
      </c>
      <c r="F16" s="97" t="s">
        <v>665</v>
      </c>
      <c r="G16" s="97"/>
      <c r="H16" s="97"/>
      <c r="I16" s="97"/>
      <c r="J16" s="97"/>
      <c r="K16" s="501"/>
      <c r="L16" s="501">
        <v>209.27</v>
      </c>
      <c r="M16" s="443"/>
    </row>
    <row r="17" spans="1:13" ht="30.75" customHeight="1" x14ac:dyDescent="0.2">
      <c r="A17" s="97">
        <v>8</v>
      </c>
      <c r="B17" s="500">
        <v>43587</v>
      </c>
      <c r="C17" s="293" t="s">
        <v>662</v>
      </c>
      <c r="D17" s="325" t="s">
        <v>663</v>
      </c>
      <c r="E17" s="325" t="s">
        <v>675</v>
      </c>
      <c r="F17" s="502" t="s">
        <v>665</v>
      </c>
      <c r="G17" s="325"/>
      <c r="H17" s="325"/>
      <c r="I17" s="325"/>
      <c r="J17" s="325"/>
      <c r="K17" s="503"/>
      <c r="L17" s="504">
        <v>94.65</v>
      </c>
      <c r="M17" s="326"/>
    </row>
    <row r="18" spans="1:13" ht="36.75" customHeight="1" x14ac:dyDescent="0.2">
      <c r="A18" s="97">
        <v>9</v>
      </c>
      <c r="B18" s="500">
        <v>43589</v>
      </c>
      <c r="C18" s="293" t="s">
        <v>662</v>
      </c>
      <c r="D18" s="97" t="s">
        <v>663</v>
      </c>
      <c r="E18" s="97" t="s">
        <v>676</v>
      </c>
      <c r="F18" s="97" t="s">
        <v>665</v>
      </c>
      <c r="G18" s="97"/>
      <c r="H18" s="97"/>
      <c r="I18" s="97"/>
      <c r="J18" s="97"/>
      <c r="K18" s="501"/>
      <c r="L18" s="501">
        <v>5.41</v>
      </c>
      <c r="M18" s="86"/>
    </row>
    <row r="19" spans="1:13" ht="31.5" customHeight="1" x14ac:dyDescent="0.2">
      <c r="A19" s="97">
        <v>10</v>
      </c>
      <c r="B19" s="500">
        <v>43595</v>
      </c>
      <c r="C19" s="293" t="s">
        <v>662</v>
      </c>
      <c r="D19" s="97" t="s">
        <v>663</v>
      </c>
      <c r="E19" s="97" t="s">
        <v>677</v>
      </c>
      <c r="F19" s="97" t="s">
        <v>665</v>
      </c>
      <c r="G19" s="97"/>
      <c r="H19" s="97"/>
      <c r="I19" s="97"/>
      <c r="J19" s="97"/>
      <c r="K19" s="501"/>
      <c r="L19" s="451">
        <v>205.96</v>
      </c>
      <c r="M19" s="86"/>
    </row>
    <row r="20" spans="1:13" ht="37.5" customHeight="1" x14ac:dyDescent="0.2">
      <c r="A20" s="97">
        <v>11</v>
      </c>
      <c r="B20" s="325" t="s">
        <v>678</v>
      </c>
      <c r="C20" s="293" t="s">
        <v>662</v>
      </c>
      <c r="D20" s="97" t="s">
        <v>663</v>
      </c>
      <c r="E20" s="97" t="s">
        <v>679</v>
      </c>
      <c r="F20" s="97" t="s">
        <v>665</v>
      </c>
      <c r="G20" s="97"/>
      <c r="H20" s="97"/>
      <c r="I20" s="97"/>
      <c r="J20" s="97"/>
      <c r="K20" s="451"/>
      <c r="L20" s="451">
        <v>13.7</v>
      </c>
      <c r="M20" s="86"/>
    </row>
    <row r="21" spans="1:13" ht="37.5" customHeight="1" x14ac:dyDescent="0.2">
      <c r="A21" s="97">
        <v>12</v>
      </c>
      <c r="B21" s="500">
        <v>43598</v>
      </c>
      <c r="C21" s="293" t="s">
        <v>662</v>
      </c>
      <c r="D21" s="97" t="s">
        <v>663</v>
      </c>
      <c r="E21" s="97" t="s">
        <v>680</v>
      </c>
      <c r="F21" s="97" t="s">
        <v>665</v>
      </c>
      <c r="G21" s="97"/>
      <c r="H21" s="97"/>
      <c r="I21" s="97"/>
      <c r="J21" s="97"/>
      <c r="K21" s="451"/>
      <c r="L21" s="451">
        <v>19.54</v>
      </c>
      <c r="M21" s="86"/>
    </row>
    <row r="22" spans="1:13" ht="15" x14ac:dyDescent="0.2">
      <c r="A22" s="97">
        <v>13</v>
      </c>
      <c r="B22" s="660" t="s">
        <v>681</v>
      </c>
      <c r="C22" s="661"/>
      <c r="D22" s="661"/>
      <c r="E22" s="661"/>
      <c r="F22" s="662"/>
      <c r="G22" s="86"/>
      <c r="H22" s="86"/>
      <c r="I22" s="86"/>
      <c r="J22" s="86"/>
      <c r="K22" s="4"/>
      <c r="L22" s="505">
        <f>SUM(L10:L21)</f>
        <v>1284.1300000000003</v>
      </c>
      <c r="M22" s="86"/>
    </row>
    <row r="23" spans="1:13" ht="30" x14ac:dyDescent="0.2">
      <c r="A23" s="97">
        <v>14</v>
      </c>
      <c r="B23" s="500">
        <v>43592</v>
      </c>
      <c r="C23" s="293" t="s">
        <v>682</v>
      </c>
      <c r="D23" s="443" t="s">
        <v>683</v>
      </c>
      <c r="E23" s="86"/>
      <c r="F23" s="97" t="s">
        <v>665</v>
      </c>
      <c r="G23" s="86"/>
      <c r="H23" s="86"/>
      <c r="I23" s="86"/>
      <c r="J23" s="86"/>
      <c r="K23" s="4"/>
      <c r="L23" s="4">
        <v>450</v>
      </c>
      <c r="M23" s="86"/>
    </row>
    <row r="24" spans="1:13" ht="30" x14ac:dyDescent="0.2">
      <c r="A24" s="97">
        <v>15</v>
      </c>
      <c r="B24" s="500">
        <v>43585</v>
      </c>
      <c r="C24" s="293" t="s">
        <v>682</v>
      </c>
      <c r="D24" s="443" t="s">
        <v>683</v>
      </c>
      <c r="E24" s="86"/>
      <c r="F24" s="97" t="s">
        <v>665</v>
      </c>
      <c r="G24" s="86"/>
      <c r="H24" s="86"/>
      <c r="I24" s="86"/>
      <c r="J24" s="86"/>
      <c r="K24" s="4"/>
      <c r="L24" s="4">
        <v>230</v>
      </c>
      <c r="M24" s="86"/>
    </row>
    <row r="25" spans="1:13" ht="30" x14ac:dyDescent="0.2">
      <c r="A25" s="97">
        <v>16</v>
      </c>
      <c r="B25" s="500">
        <v>43587</v>
      </c>
      <c r="C25" s="293" t="s">
        <v>682</v>
      </c>
      <c r="D25" s="97" t="s">
        <v>684</v>
      </c>
      <c r="E25" s="86"/>
      <c r="F25" s="97" t="s">
        <v>665</v>
      </c>
      <c r="G25" s="86"/>
      <c r="H25" s="86"/>
      <c r="I25" s="86"/>
      <c r="J25" s="86"/>
      <c r="K25" s="4"/>
      <c r="L25" s="4">
        <v>500</v>
      </c>
      <c r="M25" s="86"/>
    </row>
    <row r="26" spans="1:13" ht="30" x14ac:dyDescent="0.2">
      <c r="A26" s="97">
        <v>17</v>
      </c>
      <c r="B26" s="500">
        <v>43592</v>
      </c>
      <c r="C26" s="293" t="s">
        <v>682</v>
      </c>
      <c r="D26" s="443" t="s">
        <v>683</v>
      </c>
      <c r="E26" s="86"/>
      <c r="F26" s="97" t="s">
        <v>665</v>
      </c>
      <c r="G26" s="86"/>
      <c r="H26" s="86"/>
      <c r="I26" s="86"/>
      <c r="J26" s="86"/>
      <c r="K26" s="4"/>
      <c r="L26" s="4">
        <v>1550</v>
      </c>
      <c r="M26" s="86"/>
    </row>
    <row r="27" spans="1:13" ht="30" x14ac:dyDescent="0.2">
      <c r="A27" s="97">
        <v>18</v>
      </c>
      <c r="B27" s="500">
        <v>43602</v>
      </c>
      <c r="C27" s="293" t="s">
        <v>682</v>
      </c>
      <c r="D27" s="443" t="s">
        <v>683</v>
      </c>
      <c r="E27" s="86"/>
      <c r="F27" s="97" t="s">
        <v>665</v>
      </c>
      <c r="G27" s="86"/>
      <c r="H27" s="86"/>
      <c r="I27" s="86"/>
      <c r="J27" s="86"/>
      <c r="K27" s="4"/>
      <c r="L27" s="4">
        <v>660</v>
      </c>
      <c r="M27" s="86"/>
    </row>
    <row r="28" spans="1:13" ht="30" x14ac:dyDescent="0.2">
      <c r="A28" s="97">
        <v>19</v>
      </c>
      <c r="B28" s="325" t="s">
        <v>685</v>
      </c>
      <c r="C28" s="293" t="s">
        <v>682</v>
      </c>
      <c r="D28" s="97" t="s">
        <v>686</v>
      </c>
      <c r="E28" s="97"/>
      <c r="F28" s="97" t="s">
        <v>665</v>
      </c>
      <c r="G28" s="97"/>
      <c r="H28" s="97"/>
      <c r="I28" s="97" t="s">
        <v>687</v>
      </c>
      <c r="J28" s="97"/>
      <c r="K28" s="451"/>
      <c r="L28" s="4">
        <v>130</v>
      </c>
    </row>
    <row r="29" spans="1:13" ht="30" x14ac:dyDescent="0.2">
      <c r="A29" s="97"/>
      <c r="B29" s="620" t="s">
        <v>949</v>
      </c>
      <c r="C29" s="621" t="s">
        <v>682</v>
      </c>
      <c r="D29" s="443" t="s">
        <v>683</v>
      </c>
      <c r="E29" s="622"/>
      <c r="F29" s="97" t="s">
        <v>665</v>
      </c>
      <c r="G29" s="97"/>
      <c r="H29" s="97"/>
      <c r="I29" s="97" t="s">
        <v>950</v>
      </c>
      <c r="J29" s="97"/>
      <c r="K29" s="451"/>
      <c r="L29" s="4">
        <v>840</v>
      </c>
    </row>
    <row r="30" spans="1:13" ht="15" x14ac:dyDescent="0.2">
      <c r="A30" s="97">
        <v>20</v>
      </c>
      <c r="B30" s="660" t="s">
        <v>688</v>
      </c>
      <c r="C30" s="661"/>
      <c r="D30" s="661"/>
      <c r="E30" s="661"/>
      <c r="F30" s="662"/>
      <c r="G30" s="86"/>
      <c r="H30" s="86"/>
      <c r="I30" s="86"/>
      <c r="J30" s="86"/>
      <c r="K30" s="4"/>
      <c r="L30" s="506">
        <f>SUM(L23:L29)</f>
        <v>4360</v>
      </c>
      <c r="M30" s="86"/>
    </row>
    <row r="31" spans="1:13" ht="38.25" x14ac:dyDescent="0.2">
      <c r="A31" s="97">
        <v>21</v>
      </c>
      <c r="B31" s="500">
        <v>43589</v>
      </c>
      <c r="C31" s="293" t="s">
        <v>689</v>
      </c>
      <c r="D31" s="443" t="s">
        <v>690</v>
      </c>
      <c r="E31" s="86"/>
      <c r="F31" s="97" t="s">
        <v>665</v>
      </c>
      <c r="G31" s="86"/>
      <c r="H31" s="86"/>
      <c r="I31" s="86"/>
      <c r="J31" s="86"/>
      <c r="K31" s="4"/>
      <c r="L31" s="4">
        <v>550</v>
      </c>
      <c r="M31" s="86"/>
    </row>
    <row r="32" spans="1:13" ht="38.25" x14ac:dyDescent="0.2">
      <c r="A32" s="97">
        <v>22</v>
      </c>
      <c r="B32" s="500">
        <v>43590</v>
      </c>
      <c r="C32" s="293" t="s">
        <v>689</v>
      </c>
      <c r="D32" s="443" t="s">
        <v>690</v>
      </c>
      <c r="E32" s="86"/>
      <c r="F32" s="97" t="s">
        <v>665</v>
      </c>
      <c r="G32" s="86"/>
      <c r="H32" s="86"/>
      <c r="I32" s="86"/>
      <c r="J32" s="86"/>
      <c r="K32" s="4"/>
      <c r="L32" s="4">
        <v>550</v>
      </c>
      <c r="M32" s="86"/>
    </row>
    <row r="33" spans="1:13" ht="38.25" x14ac:dyDescent="0.2">
      <c r="A33" s="97">
        <v>23</v>
      </c>
      <c r="B33" s="500">
        <v>43599</v>
      </c>
      <c r="C33" s="293" t="s">
        <v>689</v>
      </c>
      <c r="D33" s="443" t="s">
        <v>690</v>
      </c>
      <c r="E33" s="86"/>
      <c r="F33" s="97" t="s">
        <v>665</v>
      </c>
      <c r="G33" s="86"/>
      <c r="H33" s="86"/>
      <c r="I33" s="86"/>
      <c r="J33" s="86"/>
      <c r="K33" s="4"/>
      <c r="L33" s="4">
        <v>350</v>
      </c>
      <c r="M33" s="86"/>
    </row>
    <row r="34" spans="1:13" ht="38.25" x14ac:dyDescent="0.2">
      <c r="A34" s="97"/>
      <c r="B34" s="500" t="s">
        <v>691</v>
      </c>
      <c r="C34" s="293" t="s">
        <v>689</v>
      </c>
      <c r="D34" s="443" t="s">
        <v>690</v>
      </c>
      <c r="E34" s="97"/>
      <c r="F34" s="97" t="s">
        <v>665</v>
      </c>
      <c r="G34" s="97"/>
      <c r="H34" s="97"/>
      <c r="I34" s="97" t="s">
        <v>692</v>
      </c>
      <c r="J34" s="97"/>
      <c r="K34" s="501"/>
      <c r="L34" s="451">
        <v>660</v>
      </c>
      <c r="M34" s="86"/>
    </row>
    <row r="35" spans="1:13" ht="15" x14ac:dyDescent="0.2">
      <c r="A35" s="97"/>
      <c r="B35" s="660" t="s">
        <v>693</v>
      </c>
      <c r="C35" s="661"/>
      <c r="D35" s="661"/>
      <c r="E35" s="661"/>
      <c r="F35" s="662"/>
      <c r="G35" s="86"/>
      <c r="H35" s="86"/>
      <c r="I35" s="86"/>
      <c r="J35" s="86"/>
      <c r="K35" s="4"/>
      <c r="L35" s="506">
        <f>SUM(L31:L34)</f>
        <v>2110</v>
      </c>
      <c r="M35" s="86"/>
    </row>
    <row r="36" spans="1:13" ht="15" x14ac:dyDescent="0.2">
      <c r="A36" s="97"/>
      <c r="B36" s="325"/>
      <c r="C36" s="293"/>
      <c r="D36" s="86"/>
      <c r="E36" s="86"/>
      <c r="F36" s="86"/>
      <c r="G36" s="86"/>
      <c r="H36" s="86"/>
      <c r="I36" s="86"/>
      <c r="J36" s="86"/>
      <c r="K36" s="4"/>
      <c r="L36" s="4"/>
      <c r="M36" s="86"/>
    </row>
    <row r="37" spans="1:13" ht="15" x14ac:dyDescent="0.2">
      <c r="A37" s="97"/>
      <c r="B37" s="325"/>
      <c r="C37" s="293"/>
      <c r="D37" s="86"/>
      <c r="E37" s="86"/>
      <c r="F37" s="86"/>
      <c r="G37" s="86"/>
      <c r="H37" s="86"/>
      <c r="I37" s="86"/>
      <c r="J37" s="86"/>
      <c r="K37" s="4"/>
      <c r="L37" s="4"/>
      <c r="M37" s="86"/>
    </row>
    <row r="38" spans="1:13" ht="15" x14ac:dyDescent="0.2">
      <c r="A38" s="97"/>
      <c r="B38" s="325"/>
      <c r="C38" s="293"/>
      <c r="D38" s="86"/>
      <c r="E38" s="86"/>
      <c r="F38" s="86"/>
      <c r="G38" s="86"/>
      <c r="H38" s="86"/>
      <c r="I38" s="86"/>
      <c r="J38" s="86"/>
      <c r="K38" s="4"/>
      <c r="L38" s="4"/>
      <c r="M38" s="86"/>
    </row>
    <row r="39" spans="1:13" ht="15" x14ac:dyDescent="0.2">
      <c r="A39" s="97"/>
      <c r="B39" s="325"/>
      <c r="C39" s="293"/>
      <c r="D39" s="86"/>
      <c r="E39" s="86"/>
      <c r="F39" s="86"/>
      <c r="G39" s="86"/>
      <c r="H39" s="86"/>
      <c r="I39" s="86"/>
      <c r="J39" s="86"/>
      <c r="K39" s="4"/>
      <c r="L39" s="4"/>
      <c r="M39" s="86"/>
    </row>
    <row r="40" spans="1:13" ht="15" x14ac:dyDescent="0.2">
      <c r="A40" s="97"/>
      <c r="B40" s="325"/>
      <c r="C40" s="293"/>
      <c r="D40" s="86"/>
      <c r="E40" s="86"/>
      <c r="F40" s="86"/>
      <c r="G40" s="86"/>
      <c r="H40" s="86"/>
      <c r="I40" s="86"/>
      <c r="J40" s="86"/>
      <c r="K40" s="4"/>
      <c r="L40" s="4"/>
      <c r="M40" s="86"/>
    </row>
    <row r="41" spans="1:13" ht="15" x14ac:dyDescent="0.2">
      <c r="A41" s="97"/>
      <c r="B41" s="325"/>
      <c r="C41" s="293"/>
      <c r="D41" s="86"/>
      <c r="E41" s="86"/>
      <c r="F41" s="86"/>
      <c r="G41" s="86"/>
      <c r="H41" s="86"/>
      <c r="I41" s="86"/>
      <c r="J41" s="86"/>
      <c r="K41" s="4"/>
      <c r="L41" s="4"/>
      <c r="M41" s="86"/>
    </row>
    <row r="42" spans="1:13" ht="15" x14ac:dyDescent="0.2">
      <c r="A42" s="97"/>
      <c r="B42" s="325"/>
      <c r="C42" s="293"/>
      <c r="D42" s="86"/>
      <c r="E42" s="86"/>
      <c r="F42" s="86"/>
      <c r="G42" s="86"/>
      <c r="H42" s="86"/>
      <c r="I42" s="86"/>
      <c r="J42" s="86"/>
      <c r="K42" s="4"/>
      <c r="L42" s="4"/>
      <c r="M42" s="86"/>
    </row>
    <row r="43" spans="1:13" ht="15" x14ac:dyDescent="0.2">
      <c r="A43" s="97"/>
      <c r="B43" s="325"/>
      <c r="C43" s="293"/>
      <c r="D43" s="86"/>
      <c r="E43" s="86"/>
      <c r="F43" s="86"/>
      <c r="G43" s="86"/>
      <c r="H43" s="86"/>
      <c r="I43" s="86"/>
      <c r="J43" s="86"/>
      <c r="K43" s="4"/>
      <c r="L43" s="4"/>
      <c r="M43" s="86"/>
    </row>
    <row r="44" spans="1:13" ht="15" x14ac:dyDescent="0.2">
      <c r="A44" s="97">
        <v>24</v>
      </c>
      <c r="B44" s="325"/>
      <c r="C44" s="293"/>
      <c r="D44" s="86"/>
      <c r="E44" s="86"/>
      <c r="F44" s="86"/>
      <c r="G44" s="86"/>
      <c r="H44" s="86"/>
      <c r="I44" s="86"/>
      <c r="J44" s="86"/>
      <c r="K44" s="4"/>
      <c r="L44" s="4"/>
      <c r="M44" s="86"/>
    </row>
    <row r="45" spans="1:13" ht="15" x14ac:dyDescent="0.2">
      <c r="A45" s="86" t="s">
        <v>271</v>
      </c>
      <c r="B45" s="326"/>
      <c r="C45" s="293"/>
      <c r="D45" s="86"/>
      <c r="E45" s="86"/>
      <c r="F45" s="86"/>
      <c r="G45" s="86"/>
      <c r="H45" s="86"/>
      <c r="I45" s="86"/>
      <c r="J45" s="86"/>
      <c r="K45" s="4"/>
      <c r="L45" s="4"/>
      <c r="M45" s="86"/>
    </row>
    <row r="46" spans="1:13" ht="15" x14ac:dyDescent="0.3">
      <c r="A46" s="86"/>
      <c r="B46" s="326"/>
      <c r="C46" s="293"/>
      <c r="D46" s="98"/>
      <c r="E46" s="98"/>
      <c r="F46" s="98"/>
      <c r="G46" s="98"/>
      <c r="H46" s="86"/>
      <c r="I46" s="86"/>
      <c r="J46" s="86"/>
      <c r="K46" s="86" t="s">
        <v>455</v>
      </c>
      <c r="L46" s="496">
        <f>L22+L30+L35</f>
        <v>7754.13</v>
      </c>
      <c r="M46" s="86"/>
    </row>
    <row r="47" spans="1:13" ht="15" x14ac:dyDescent="0.3">
      <c r="A47" s="214"/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182"/>
    </row>
    <row r="48" spans="1:13" ht="15" x14ac:dyDescent="0.3">
      <c r="A48" s="215" t="s">
        <v>456</v>
      </c>
      <c r="B48" s="215"/>
      <c r="C48" s="215"/>
      <c r="D48" s="214"/>
      <c r="E48" s="214"/>
      <c r="F48" s="214"/>
      <c r="G48" s="214"/>
      <c r="H48" s="214"/>
      <c r="I48" s="214"/>
      <c r="J48" s="214"/>
      <c r="K48" s="214"/>
      <c r="L48" s="182"/>
    </row>
    <row r="49" spans="1:12" ht="15" x14ac:dyDescent="0.3">
      <c r="A49" s="215" t="s">
        <v>457</v>
      </c>
      <c r="B49" s="215"/>
      <c r="C49" s="215"/>
      <c r="D49" s="214"/>
      <c r="E49" s="214"/>
      <c r="F49" s="214"/>
      <c r="G49" s="214"/>
      <c r="H49" s="214"/>
      <c r="I49" s="214"/>
      <c r="J49" s="214"/>
      <c r="K49" s="214"/>
      <c r="L49" s="182"/>
    </row>
    <row r="50" spans="1:12" ht="15" x14ac:dyDescent="0.3">
      <c r="A50" s="199" t="s">
        <v>458</v>
      </c>
      <c r="B50" s="199"/>
      <c r="C50" s="215"/>
      <c r="D50" s="182"/>
      <c r="E50" s="182"/>
      <c r="F50" s="182"/>
      <c r="G50" s="182"/>
      <c r="H50" s="182"/>
      <c r="I50" s="182"/>
      <c r="J50" s="182"/>
      <c r="K50" s="182"/>
      <c r="L50" s="182"/>
    </row>
    <row r="51" spans="1:12" ht="15" x14ac:dyDescent="0.3">
      <c r="A51" s="199" t="s">
        <v>459</v>
      </c>
      <c r="B51" s="199"/>
      <c r="C51" s="215"/>
      <c r="D51" s="182"/>
      <c r="E51" s="182"/>
      <c r="F51" s="182"/>
      <c r="G51" s="182"/>
      <c r="H51" s="182"/>
      <c r="I51" s="182"/>
      <c r="J51" s="182"/>
      <c r="K51" s="182"/>
      <c r="L51" s="182"/>
    </row>
    <row r="52" spans="1:12" ht="15" customHeight="1" x14ac:dyDescent="0.2">
      <c r="A52" s="659" t="s">
        <v>476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</row>
    <row r="53" spans="1:12" ht="15" customHeight="1" x14ac:dyDescent="0.2">
      <c r="A53" s="659"/>
      <c r="B53" s="659"/>
      <c r="C53" s="659"/>
      <c r="D53" s="659"/>
      <c r="E53" s="659"/>
      <c r="F53" s="659"/>
      <c r="G53" s="659"/>
      <c r="H53" s="659"/>
      <c r="I53" s="659"/>
      <c r="J53" s="659"/>
      <c r="K53" s="659"/>
      <c r="L53" s="659"/>
    </row>
    <row r="54" spans="1:12" ht="12.75" customHeight="1" x14ac:dyDescent="0.2">
      <c r="A54" s="316"/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</row>
    <row r="55" spans="1:12" ht="15" x14ac:dyDescent="0.3">
      <c r="A55" s="655" t="s">
        <v>107</v>
      </c>
      <c r="B55" s="655"/>
      <c r="C55" s="655"/>
      <c r="D55" s="294"/>
      <c r="E55" s="295"/>
      <c r="F55" s="295"/>
      <c r="G55" s="294"/>
      <c r="H55" s="294"/>
      <c r="I55" s="294"/>
      <c r="J55" s="294"/>
      <c r="K55" s="294"/>
      <c r="L55" s="182"/>
    </row>
    <row r="56" spans="1:12" ht="15" x14ac:dyDescent="0.3">
      <c r="A56" s="294"/>
      <c r="B56" s="294"/>
      <c r="C56" s="295"/>
      <c r="D56" s="294"/>
      <c r="E56" s="295"/>
      <c r="F56" s="295"/>
      <c r="G56" s="294"/>
      <c r="H56" s="294"/>
      <c r="I56" s="294"/>
      <c r="J56" s="294"/>
      <c r="K56" s="296"/>
      <c r="L56" s="182"/>
    </row>
    <row r="57" spans="1:12" ht="15" customHeight="1" x14ac:dyDescent="0.3">
      <c r="A57" s="294"/>
      <c r="B57" s="294"/>
      <c r="C57" s="295"/>
      <c r="D57" s="656" t="s">
        <v>263</v>
      </c>
      <c r="E57" s="656"/>
      <c r="F57" s="297"/>
      <c r="G57" s="298"/>
      <c r="H57" s="657" t="s">
        <v>460</v>
      </c>
      <c r="I57" s="657"/>
      <c r="J57" s="657"/>
      <c r="K57" s="299"/>
      <c r="L57" s="182"/>
    </row>
    <row r="58" spans="1:12" ht="15" x14ac:dyDescent="0.3">
      <c r="A58" s="294"/>
      <c r="B58" s="294"/>
      <c r="C58" s="295"/>
      <c r="D58" s="294"/>
      <c r="E58" s="295"/>
      <c r="F58" s="295"/>
      <c r="G58" s="294"/>
      <c r="H58" s="658"/>
      <c r="I58" s="658"/>
      <c r="J58" s="658"/>
      <c r="K58" s="299"/>
      <c r="L58" s="182"/>
    </row>
    <row r="59" spans="1:12" ht="15" x14ac:dyDescent="0.3">
      <c r="A59" s="294"/>
      <c r="B59" s="294"/>
      <c r="C59" s="295"/>
      <c r="D59" s="653" t="s">
        <v>139</v>
      </c>
      <c r="E59" s="653"/>
      <c r="F59" s="297"/>
      <c r="G59" s="298"/>
      <c r="H59" s="294"/>
      <c r="I59" s="294"/>
      <c r="J59" s="294"/>
      <c r="K59" s="294"/>
      <c r="L59" s="182"/>
    </row>
  </sheetData>
  <mergeCells count="10">
    <mergeCell ref="D59:E59"/>
    <mergeCell ref="A2:E2"/>
    <mergeCell ref="L3:M3"/>
    <mergeCell ref="A55:C55"/>
    <mergeCell ref="D57:E57"/>
    <mergeCell ref="H57:J58"/>
    <mergeCell ref="A52:L53"/>
    <mergeCell ref="B22:F22"/>
    <mergeCell ref="B30:F30"/>
    <mergeCell ref="B35:F35"/>
  </mergeCells>
  <dataValidations count="1">
    <dataValidation type="list" allowBlank="1" showInputMessage="1" showErrorMessage="1" sqref="C36:C46 C23:C29 C31:C34 C10:C2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1" sqref="C21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3" t="s">
        <v>423</v>
      </c>
      <c r="B1" s="75"/>
      <c r="C1" s="664" t="s">
        <v>109</v>
      </c>
      <c r="D1" s="664"/>
    </row>
    <row r="2" spans="1:5" x14ac:dyDescent="0.3">
      <c r="A2" s="73" t="s">
        <v>424</v>
      </c>
      <c r="B2" s="75"/>
      <c r="C2" s="647" t="str">
        <f>'ფორმა N1'!K2</f>
        <v>01/01/2019-31/12/2019</v>
      </c>
      <c r="D2" s="648"/>
    </row>
    <row r="3" spans="1:5" x14ac:dyDescent="0.3">
      <c r="A3" s="75" t="s">
        <v>140</v>
      </c>
      <c r="B3" s="75"/>
      <c r="C3" s="74"/>
      <c r="D3" s="74"/>
    </row>
    <row r="4" spans="1:5" x14ac:dyDescent="0.3">
      <c r="A4" s="73"/>
      <c r="B4" s="75"/>
      <c r="C4" s="74"/>
      <c r="D4" s="74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6"/>
      <c r="D5" s="75"/>
      <c r="E5" s="5"/>
    </row>
    <row r="6" spans="1:5" x14ac:dyDescent="0.3">
      <c r="A6" s="117" t="str">
        <f>'ფორმა N1'!A5</f>
        <v>პ/პ  "თავისუფალი საქართველო"</v>
      </c>
      <c r="B6" s="118"/>
      <c r="C6" s="118"/>
      <c r="D6" s="59"/>
      <c r="E6" s="5"/>
    </row>
    <row r="7" spans="1:5" x14ac:dyDescent="0.3">
      <c r="A7" s="76"/>
      <c r="B7" s="76"/>
      <c r="C7" s="76"/>
      <c r="D7" s="75"/>
      <c r="E7" s="5"/>
    </row>
    <row r="8" spans="1:5" s="6" customFormat="1" x14ac:dyDescent="0.3">
      <c r="A8" s="99"/>
      <c r="B8" s="99"/>
      <c r="C8" s="77"/>
      <c r="D8" s="77"/>
    </row>
    <row r="9" spans="1:5" s="6" customFormat="1" ht="30" x14ac:dyDescent="0.3">
      <c r="A9" s="105" t="s">
        <v>64</v>
      </c>
      <c r="B9" s="78" t="s">
        <v>11</v>
      </c>
      <c r="C9" s="78" t="s">
        <v>10</v>
      </c>
      <c r="D9" s="78" t="s">
        <v>9</v>
      </c>
    </row>
    <row r="10" spans="1:5" s="7" customFormat="1" x14ac:dyDescent="0.2">
      <c r="A10" s="13">
        <v>1</v>
      </c>
      <c r="B10" s="13" t="s">
        <v>108</v>
      </c>
      <c r="C10" s="81">
        <f>SUM(C11,C14,C17,C20:C22)</f>
        <v>0</v>
      </c>
      <c r="D10" s="81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1">
        <f>SUM(C12:C13)</f>
        <v>0</v>
      </c>
      <c r="D11" s="81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1">
        <f>SUM(C15:C16)</f>
        <v>0</v>
      </c>
      <c r="D14" s="81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1">
        <f>SUM(C18:C19)</f>
        <v>0</v>
      </c>
      <c r="D17" s="81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68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8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5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425</v>
      </c>
      <c r="B1" s="76"/>
      <c r="C1" s="649" t="s">
        <v>109</v>
      </c>
      <c r="D1" s="649"/>
      <c r="E1" s="90"/>
    </row>
    <row r="2" spans="1:5" s="6" customFormat="1" x14ac:dyDescent="0.3">
      <c r="A2" s="73" t="s">
        <v>422</v>
      </c>
      <c r="B2" s="76"/>
      <c r="C2" s="647" t="str">
        <f>'ფორმა N1'!K2</f>
        <v>01/01/2019-31/12/2019</v>
      </c>
      <c r="D2" s="647"/>
      <c r="E2" s="90"/>
    </row>
    <row r="3" spans="1:5" s="6" customFormat="1" x14ac:dyDescent="0.3">
      <c r="A3" s="75" t="s">
        <v>140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72" t="str">
        <f>'ფორმა N1'!A5</f>
        <v>პ/პ  "თავისუფალი საქართველო"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292</v>
      </c>
      <c r="B10" s="97"/>
      <c r="C10" s="4"/>
      <c r="D10" s="4"/>
      <c r="E10" s="92"/>
    </row>
    <row r="11" spans="1:5" s="10" customFormat="1" x14ac:dyDescent="0.2">
      <c r="A11" s="97" t="s">
        <v>293</v>
      </c>
      <c r="B11" s="97"/>
      <c r="C11" s="4"/>
      <c r="D11" s="4"/>
      <c r="E11" s="93"/>
    </row>
    <row r="12" spans="1:5" s="10" customFormat="1" x14ac:dyDescent="0.2">
      <c r="A12" s="97" t="s">
        <v>294</v>
      </c>
      <c r="B12" s="86"/>
      <c r="C12" s="4"/>
      <c r="D12" s="4"/>
      <c r="E12" s="93"/>
    </row>
    <row r="13" spans="1:5" s="10" customFormat="1" x14ac:dyDescent="0.2">
      <c r="A13" s="86" t="s">
        <v>273</v>
      </c>
      <c r="B13" s="86"/>
      <c r="C13" s="4"/>
      <c r="D13" s="4"/>
      <c r="E13" s="93"/>
    </row>
    <row r="14" spans="1:5" s="10" customFormat="1" x14ac:dyDescent="0.2">
      <c r="A14" s="86" t="s">
        <v>273</v>
      </c>
      <c r="B14" s="86"/>
      <c r="C14" s="4"/>
      <c r="D14" s="4"/>
      <c r="E14" s="93"/>
    </row>
    <row r="15" spans="1:5" s="10" customFormat="1" x14ac:dyDescent="0.2">
      <c r="A15" s="86" t="s">
        <v>273</v>
      </c>
      <c r="B15" s="86"/>
      <c r="C15" s="4"/>
      <c r="D15" s="4"/>
      <c r="E15" s="93"/>
    </row>
    <row r="16" spans="1:5" s="10" customFormat="1" x14ac:dyDescent="0.2">
      <c r="A16" s="86" t="s">
        <v>273</v>
      </c>
      <c r="B16" s="86"/>
      <c r="C16" s="4"/>
      <c r="D16" s="4"/>
      <c r="E16" s="93"/>
    </row>
    <row r="17" spans="1:9" x14ac:dyDescent="0.3">
      <c r="A17" s="98"/>
      <c r="B17" s="98" t="s">
        <v>321</v>
      </c>
      <c r="C17" s="85">
        <f>SUM(C10:C16)</f>
        <v>0</v>
      </c>
      <c r="D17" s="85">
        <f>SUM(D10:D16)</f>
        <v>0</v>
      </c>
      <c r="E17" s="95"/>
    </row>
    <row r="18" spans="1:9" x14ac:dyDescent="0.3">
      <c r="A18" s="44"/>
      <c r="B18" s="44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99"/>
    </row>
    <row r="22" spans="1:9" x14ac:dyDescent="0.3">
      <c r="A22" s="199" t="s">
        <v>383</v>
      </c>
    </row>
    <row r="23" spans="1:9" s="23" customFormat="1" ht="12.75" x14ac:dyDescent="0.2"/>
    <row r="24" spans="1:9" x14ac:dyDescent="0.3">
      <c r="A24" s="68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8"/>
      <c r="B27" s="68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5"/>
      <c r="B29" s="65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tabSelected="1" view="pageBreakPreview" topLeftCell="A34" zoomScale="80" zoomScaleNormal="100" zoomScaleSheetLayoutView="80" workbookViewId="0">
      <selection activeCell="H35" sqref="H35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3" t="s">
        <v>224</v>
      </c>
      <c r="B1" s="119"/>
      <c r="C1" s="665" t="s">
        <v>198</v>
      </c>
      <c r="D1" s="665"/>
      <c r="E1" s="104"/>
    </row>
    <row r="2" spans="1:5" x14ac:dyDescent="0.3">
      <c r="A2" s="75" t="s">
        <v>140</v>
      </c>
      <c r="B2" s="119"/>
      <c r="C2" s="76"/>
      <c r="D2" s="210" t="str">
        <f>'ფორმა N1'!K2</f>
        <v>01/01/2019-31/12/2019</v>
      </c>
      <c r="E2" s="104"/>
    </row>
    <row r="3" spans="1:5" x14ac:dyDescent="0.3">
      <c r="A3" s="115"/>
      <c r="B3" s="119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7" t="str">
        <f>'ფორმა N1'!A5</f>
        <v>პ/პ  "თავისუფალი საქართველო"</v>
      </c>
      <c r="B5" s="118"/>
      <c r="C5" s="118"/>
      <c r="D5" s="59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0"/>
      <c r="C7" s="121"/>
      <c r="D7" s="121"/>
      <c r="E7" s="104"/>
    </row>
    <row r="8" spans="1:5" ht="45" x14ac:dyDescent="0.3">
      <c r="A8" s="122" t="s">
        <v>113</v>
      </c>
      <c r="B8" s="122" t="s">
        <v>190</v>
      </c>
      <c r="C8" s="122" t="s">
        <v>298</v>
      </c>
      <c r="D8" s="122" t="s">
        <v>252</v>
      </c>
      <c r="E8" s="104"/>
    </row>
    <row r="9" spans="1:5" x14ac:dyDescent="0.3">
      <c r="A9" s="49"/>
      <c r="B9" s="50"/>
      <c r="C9" s="151"/>
      <c r="D9" s="151"/>
      <c r="E9" s="104"/>
    </row>
    <row r="10" spans="1:5" x14ac:dyDescent="0.3">
      <c r="A10" s="51" t="s">
        <v>191</v>
      </c>
      <c r="B10" s="52"/>
      <c r="C10" s="123">
        <f>SUM(C11,C34)</f>
        <v>3847.6499999999996</v>
      </c>
      <c r="D10" s="123">
        <f>SUM(D11,D34)</f>
        <v>11711.31</v>
      </c>
      <c r="E10" s="104"/>
    </row>
    <row r="11" spans="1:5" x14ac:dyDescent="0.3">
      <c r="A11" s="53" t="s">
        <v>192</v>
      </c>
      <c r="B11" s="54"/>
      <c r="C11" s="84">
        <f>SUM(C12:C32)</f>
        <v>323.45000000000005</v>
      </c>
      <c r="D11" s="84">
        <f>SUM(D12:D32)</f>
        <v>946.57999999999993</v>
      </c>
      <c r="E11" s="104"/>
    </row>
    <row r="12" spans="1:5" x14ac:dyDescent="0.3">
      <c r="A12" s="57">
        <v>1110</v>
      </c>
      <c r="B12" s="56" t="s">
        <v>142</v>
      </c>
      <c r="C12" s="8"/>
      <c r="D12" s="8"/>
      <c r="E12" s="104"/>
    </row>
    <row r="13" spans="1:5" x14ac:dyDescent="0.3">
      <c r="A13" s="57">
        <v>1120</v>
      </c>
      <c r="B13" s="56" t="s">
        <v>143</v>
      </c>
      <c r="C13" s="8"/>
      <c r="D13" s="8"/>
      <c r="E13" s="104"/>
    </row>
    <row r="14" spans="1:5" x14ac:dyDescent="0.3">
      <c r="A14" s="57">
        <v>1211</v>
      </c>
      <c r="B14" s="56" t="s">
        <v>144</v>
      </c>
      <c r="C14" s="8">
        <v>320.16000000000003</v>
      </c>
      <c r="D14" s="8">
        <v>710</v>
      </c>
      <c r="E14" s="104"/>
    </row>
    <row r="15" spans="1:5" x14ac:dyDescent="0.3">
      <c r="A15" s="57">
        <v>1212</v>
      </c>
      <c r="B15" s="56" t="s">
        <v>145</v>
      </c>
      <c r="C15" s="8">
        <v>3.29</v>
      </c>
      <c r="D15" s="8">
        <v>3.53</v>
      </c>
      <c r="E15" s="104"/>
    </row>
    <row r="16" spans="1:5" x14ac:dyDescent="0.3">
      <c r="A16" s="57">
        <v>1213</v>
      </c>
      <c r="B16" s="56" t="s">
        <v>146</v>
      </c>
      <c r="C16" s="8"/>
      <c r="D16" s="8"/>
      <c r="E16" s="104"/>
    </row>
    <row r="17" spans="1:5" x14ac:dyDescent="0.3">
      <c r="A17" s="57">
        <v>1214</v>
      </c>
      <c r="B17" s="56" t="s">
        <v>147</v>
      </c>
      <c r="C17" s="8"/>
      <c r="D17" s="8"/>
      <c r="E17" s="104"/>
    </row>
    <row r="18" spans="1:5" x14ac:dyDescent="0.3">
      <c r="A18" s="57">
        <v>1215</v>
      </c>
      <c r="B18" s="56" t="s">
        <v>148</v>
      </c>
      <c r="C18" s="8"/>
      <c r="D18" s="8">
        <v>233.05</v>
      </c>
      <c r="E18" s="104"/>
    </row>
    <row r="19" spans="1:5" x14ac:dyDescent="0.3">
      <c r="A19" s="57">
        <v>1300</v>
      </c>
      <c r="B19" s="56" t="s">
        <v>149</v>
      </c>
      <c r="C19" s="8"/>
      <c r="D19" s="8"/>
      <c r="E19" s="104"/>
    </row>
    <row r="20" spans="1:5" x14ac:dyDescent="0.3">
      <c r="A20" s="57">
        <v>1410</v>
      </c>
      <c r="B20" s="56" t="s">
        <v>150</v>
      </c>
      <c r="C20" s="8"/>
      <c r="D20" s="8"/>
      <c r="E20" s="104"/>
    </row>
    <row r="21" spans="1:5" x14ac:dyDescent="0.3">
      <c r="A21" s="57">
        <v>1421</v>
      </c>
      <c r="B21" s="56" t="s">
        <v>151</v>
      </c>
      <c r="C21" s="8"/>
      <c r="D21" s="8"/>
      <c r="E21" s="104"/>
    </row>
    <row r="22" spans="1:5" x14ac:dyDescent="0.3">
      <c r="A22" s="57">
        <v>1422</v>
      </c>
      <c r="B22" s="56" t="s">
        <v>152</v>
      </c>
      <c r="C22" s="8"/>
      <c r="D22" s="8"/>
      <c r="E22" s="104"/>
    </row>
    <row r="23" spans="1:5" x14ac:dyDescent="0.3">
      <c r="A23" s="57">
        <v>1423</v>
      </c>
      <c r="B23" s="56" t="s">
        <v>153</v>
      </c>
      <c r="C23" s="8"/>
      <c r="D23" s="8"/>
      <c r="E23" s="104"/>
    </row>
    <row r="24" spans="1:5" x14ac:dyDescent="0.3">
      <c r="A24" s="57">
        <v>1431</v>
      </c>
      <c r="B24" s="56" t="s">
        <v>154</v>
      </c>
      <c r="C24" s="8"/>
      <c r="D24" s="8"/>
      <c r="E24" s="104"/>
    </row>
    <row r="25" spans="1:5" x14ac:dyDescent="0.3">
      <c r="A25" s="57">
        <v>1432</v>
      </c>
      <c r="B25" s="56" t="s">
        <v>155</v>
      </c>
      <c r="C25" s="8"/>
      <c r="D25" s="8"/>
      <c r="E25" s="104"/>
    </row>
    <row r="26" spans="1:5" x14ac:dyDescent="0.3">
      <c r="A26" s="57">
        <v>1433</v>
      </c>
      <c r="B26" s="56" t="s">
        <v>156</v>
      </c>
      <c r="C26" s="8"/>
      <c r="D26" s="8"/>
      <c r="E26" s="104"/>
    </row>
    <row r="27" spans="1:5" x14ac:dyDescent="0.3">
      <c r="A27" s="57">
        <v>1441</v>
      </c>
      <c r="B27" s="56" t="s">
        <v>157</v>
      </c>
      <c r="C27" s="8"/>
      <c r="D27" s="8"/>
      <c r="E27" s="104"/>
    </row>
    <row r="28" spans="1:5" x14ac:dyDescent="0.3">
      <c r="A28" s="57">
        <v>1442</v>
      </c>
      <c r="B28" s="56" t="s">
        <v>158</v>
      </c>
      <c r="C28" s="8"/>
      <c r="D28" s="8"/>
      <c r="E28" s="104"/>
    </row>
    <row r="29" spans="1:5" x14ac:dyDescent="0.3">
      <c r="A29" s="57">
        <v>1443</v>
      </c>
      <c r="B29" s="56" t="s">
        <v>159</v>
      </c>
      <c r="C29" s="8"/>
      <c r="D29" s="8"/>
      <c r="E29" s="104"/>
    </row>
    <row r="30" spans="1:5" x14ac:dyDescent="0.3">
      <c r="A30" s="57">
        <v>1444</v>
      </c>
      <c r="B30" s="56" t="s">
        <v>160</v>
      </c>
      <c r="C30" s="8"/>
      <c r="D30" s="8"/>
      <c r="E30" s="104"/>
    </row>
    <row r="31" spans="1:5" x14ac:dyDescent="0.3">
      <c r="A31" s="57">
        <v>1445</v>
      </c>
      <c r="B31" s="56" t="s">
        <v>161</v>
      </c>
      <c r="C31" s="8"/>
      <c r="D31" s="8"/>
      <c r="E31" s="104"/>
    </row>
    <row r="32" spans="1:5" x14ac:dyDescent="0.3">
      <c r="A32" s="57">
        <v>1446</v>
      </c>
      <c r="B32" s="56" t="s">
        <v>162</v>
      </c>
      <c r="C32" s="8"/>
      <c r="D32" s="8"/>
      <c r="E32" s="104"/>
    </row>
    <row r="33" spans="1:5" x14ac:dyDescent="0.3">
      <c r="A33" s="30"/>
      <c r="E33" s="104"/>
    </row>
    <row r="34" spans="1:5" x14ac:dyDescent="0.3">
      <c r="A34" s="58" t="s">
        <v>193</v>
      </c>
      <c r="B34" s="56"/>
      <c r="C34" s="635">
        <f>SUM(C35:C42)</f>
        <v>3524.2</v>
      </c>
      <c r="D34" s="84">
        <f>SUM(D35:D42)</f>
        <v>10764.73</v>
      </c>
      <c r="E34" s="104"/>
    </row>
    <row r="35" spans="1:5" x14ac:dyDescent="0.3">
      <c r="A35" s="57">
        <v>2110</v>
      </c>
      <c r="B35" s="56" t="s">
        <v>100</v>
      </c>
      <c r="C35" s="8"/>
      <c r="D35" s="8"/>
      <c r="E35" s="104"/>
    </row>
    <row r="36" spans="1:5" x14ac:dyDescent="0.3">
      <c r="A36" s="57">
        <v>2120</v>
      </c>
      <c r="B36" s="56" t="s">
        <v>163</v>
      </c>
      <c r="C36" s="634">
        <v>3024.2</v>
      </c>
      <c r="D36" s="8">
        <v>7714.73</v>
      </c>
      <c r="E36" s="104"/>
    </row>
    <row r="37" spans="1:5" x14ac:dyDescent="0.3">
      <c r="A37" s="57">
        <v>2130</v>
      </c>
      <c r="B37" s="56" t="s">
        <v>101</v>
      </c>
      <c r="C37" s="634">
        <v>500</v>
      </c>
      <c r="D37" s="634">
        <v>500</v>
      </c>
      <c r="E37" s="104"/>
    </row>
    <row r="38" spans="1:5" x14ac:dyDescent="0.3">
      <c r="A38" s="57">
        <v>2140</v>
      </c>
      <c r="B38" s="56" t="s">
        <v>389</v>
      </c>
      <c r="C38" s="8"/>
      <c r="D38" s="8"/>
      <c r="E38" s="104"/>
    </row>
    <row r="39" spans="1:5" x14ac:dyDescent="0.3">
      <c r="A39" s="57">
        <v>2150</v>
      </c>
      <c r="B39" s="56" t="s">
        <v>393</v>
      </c>
      <c r="C39" s="8"/>
      <c r="D39" s="8"/>
      <c r="E39" s="104"/>
    </row>
    <row r="40" spans="1:5" x14ac:dyDescent="0.3">
      <c r="A40" s="57">
        <v>2220</v>
      </c>
      <c r="B40" s="56" t="s">
        <v>102</v>
      </c>
      <c r="C40" s="8"/>
      <c r="D40" s="8">
        <v>2550</v>
      </c>
      <c r="E40" s="104"/>
    </row>
    <row r="41" spans="1:5" x14ac:dyDescent="0.3">
      <c r="A41" s="57">
        <v>2300</v>
      </c>
      <c r="B41" s="56" t="s">
        <v>164</v>
      </c>
      <c r="C41" s="8"/>
      <c r="D41" s="8"/>
      <c r="E41" s="104"/>
    </row>
    <row r="42" spans="1:5" x14ac:dyDescent="0.3">
      <c r="A42" s="57">
        <v>2400</v>
      </c>
      <c r="B42" s="56" t="s">
        <v>165</v>
      </c>
      <c r="C42" s="8"/>
      <c r="D42" s="8"/>
      <c r="E42" s="104"/>
    </row>
    <row r="43" spans="1:5" x14ac:dyDescent="0.3">
      <c r="A43" s="31"/>
      <c r="E43" s="104"/>
    </row>
    <row r="44" spans="1:5" x14ac:dyDescent="0.3">
      <c r="A44" s="55" t="s">
        <v>197</v>
      </c>
      <c r="B44" s="56"/>
      <c r="C44" s="84">
        <f>SUM(C45,C64)</f>
        <v>3847.65</v>
      </c>
      <c r="D44" s="84">
        <f>SUM(D45,D64)</f>
        <v>11711.31</v>
      </c>
      <c r="E44" s="104"/>
    </row>
    <row r="45" spans="1:5" x14ac:dyDescent="0.3">
      <c r="A45" s="58" t="s">
        <v>194</v>
      </c>
      <c r="B45" s="56"/>
      <c r="C45" s="84">
        <f>SUM(C46:C61)</f>
        <v>0</v>
      </c>
      <c r="D45" s="84">
        <f>SUM(D46:D61)</f>
        <v>0</v>
      </c>
      <c r="E45" s="104"/>
    </row>
    <row r="46" spans="1:5" x14ac:dyDescent="0.3">
      <c r="A46" s="57">
        <v>3100</v>
      </c>
      <c r="B46" s="56" t="s">
        <v>166</v>
      </c>
      <c r="C46" s="8"/>
      <c r="D46" s="8"/>
      <c r="E46" s="104"/>
    </row>
    <row r="47" spans="1:5" x14ac:dyDescent="0.3">
      <c r="A47" s="57">
        <v>3210</v>
      </c>
      <c r="B47" s="56" t="s">
        <v>167</v>
      </c>
      <c r="C47" s="8"/>
      <c r="D47" s="8"/>
      <c r="E47" s="104"/>
    </row>
    <row r="48" spans="1:5" x14ac:dyDescent="0.3">
      <c r="A48" s="57">
        <v>3221</v>
      </c>
      <c r="B48" s="56" t="s">
        <v>168</v>
      </c>
      <c r="C48" s="8"/>
      <c r="D48" s="8"/>
      <c r="E48" s="104"/>
    </row>
    <row r="49" spans="1:5" x14ac:dyDescent="0.3">
      <c r="A49" s="57">
        <v>3222</v>
      </c>
      <c r="B49" s="56" t="s">
        <v>169</v>
      </c>
      <c r="C49" s="8"/>
      <c r="D49" s="8"/>
      <c r="E49" s="104"/>
    </row>
    <row r="50" spans="1:5" x14ac:dyDescent="0.3">
      <c r="A50" s="57">
        <v>3223</v>
      </c>
      <c r="B50" s="56" t="s">
        <v>170</v>
      </c>
      <c r="C50" s="8"/>
      <c r="D50" s="8"/>
      <c r="E50" s="104"/>
    </row>
    <row r="51" spans="1:5" x14ac:dyDescent="0.3">
      <c r="A51" s="57">
        <v>3224</v>
      </c>
      <c r="B51" s="56" t="s">
        <v>171</v>
      </c>
      <c r="C51" s="8"/>
      <c r="D51" s="8"/>
      <c r="E51" s="104"/>
    </row>
    <row r="52" spans="1:5" x14ac:dyDescent="0.3">
      <c r="A52" s="57">
        <v>3231</v>
      </c>
      <c r="B52" s="56" t="s">
        <v>172</v>
      </c>
      <c r="C52" s="8"/>
      <c r="D52" s="8"/>
      <c r="E52" s="104"/>
    </row>
    <row r="53" spans="1:5" x14ac:dyDescent="0.3">
      <c r="A53" s="57">
        <v>3232</v>
      </c>
      <c r="B53" s="56" t="s">
        <v>173</v>
      </c>
      <c r="C53" s="8"/>
      <c r="D53" s="8"/>
      <c r="E53" s="104"/>
    </row>
    <row r="54" spans="1:5" x14ac:dyDescent="0.3">
      <c r="A54" s="57">
        <v>3234</v>
      </c>
      <c r="B54" s="56" t="s">
        <v>174</v>
      </c>
      <c r="C54" s="8"/>
      <c r="D54" s="8"/>
      <c r="E54" s="104"/>
    </row>
    <row r="55" spans="1:5" ht="30" x14ac:dyDescent="0.3">
      <c r="A55" s="57">
        <v>3236</v>
      </c>
      <c r="B55" s="56" t="s">
        <v>189</v>
      </c>
      <c r="C55" s="8"/>
      <c r="D55" s="8"/>
      <c r="E55" s="104"/>
    </row>
    <row r="56" spans="1:5" ht="45" x14ac:dyDescent="0.3">
      <c r="A56" s="57">
        <v>3237</v>
      </c>
      <c r="B56" s="56" t="s">
        <v>175</v>
      </c>
      <c r="C56" s="8"/>
      <c r="D56" s="8"/>
      <c r="E56" s="104"/>
    </row>
    <row r="57" spans="1:5" x14ac:dyDescent="0.3">
      <c r="A57" s="57">
        <v>3241</v>
      </c>
      <c r="B57" s="56" t="s">
        <v>176</v>
      </c>
      <c r="C57" s="8"/>
      <c r="D57" s="8"/>
      <c r="E57" s="104"/>
    </row>
    <row r="58" spans="1:5" x14ac:dyDescent="0.3">
      <c r="A58" s="57">
        <v>3242</v>
      </c>
      <c r="B58" s="56" t="s">
        <v>177</v>
      </c>
      <c r="C58" s="8"/>
      <c r="D58" s="8"/>
      <c r="E58" s="104"/>
    </row>
    <row r="59" spans="1:5" x14ac:dyDescent="0.3">
      <c r="A59" s="57">
        <v>3243</v>
      </c>
      <c r="B59" s="56" t="s">
        <v>178</v>
      </c>
      <c r="C59" s="8"/>
      <c r="D59" s="8"/>
      <c r="E59" s="104"/>
    </row>
    <row r="60" spans="1:5" x14ac:dyDescent="0.3">
      <c r="A60" s="57">
        <v>3245</v>
      </c>
      <c r="B60" s="56" t="s">
        <v>179</v>
      </c>
      <c r="C60" s="8"/>
      <c r="D60" s="8"/>
      <c r="E60" s="104"/>
    </row>
    <row r="61" spans="1:5" x14ac:dyDescent="0.3">
      <c r="A61" s="57">
        <v>3246</v>
      </c>
      <c r="B61" s="56" t="s">
        <v>180</v>
      </c>
      <c r="C61" s="8"/>
      <c r="D61" s="8"/>
      <c r="E61" s="104"/>
    </row>
    <row r="62" spans="1:5" x14ac:dyDescent="0.3">
      <c r="A62" s="31"/>
      <c r="E62" s="104"/>
    </row>
    <row r="63" spans="1:5" x14ac:dyDescent="0.3">
      <c r="A63" s="32"/>
      <c r="E63" s="104"/>
    </row>
    <row r="64" spans="1:5" x14ac:dyDescent="0.3">
      <c r="A64" s="58" t="s">
        <v>195</v>
      </c>
      <c r="B64" s="56"/>
      <c r="C64" s="84">
        <f>SUM(C65:C67)</f>
        <v>3847.65</v>
      </c>
      <c r="D64" s="84">
        <f>SUM(D65:D67)</f>
        <v>11711.31</v>
      </c>
      <c r="E64" s="104"/>
    </row>
    <row r="65" spans="1:5" x14ac:dyDescent="0.3">
      <c r="A65" s="57">
        <v>5100</v>
      </c>
      <c r="B65" s="56" t="s">
        <v>250</v>
      </c>
      <c r="C65" s="8"/>
      <c r="D65" s="8"/>
      <c r="E65" s="104"/>
    </row>
    <row r="66" spans="1:5" x14ac:dyDescent="0.3">
      <c r="A66" s="57">
        <v>5220</v>
      </c>
      <c r="B66" s="56" t="s">
        <v>402</v>
      </c>
      <c r="C66" s="8">
        <v>3847.65</v>
      </c>
      <c r="D66" s="8">
        <v>11711.31</v>
      </c>
      <c r="E66" s="104"/>
    </row>
    <row r="67" spans="1:5" x14ac:dyDescent="0.3">
      <c r="A67" s="57">
        <v>5230</v>
      </c>
      <c r="B67" s="56" t="s">
        <v>403</v>
      </c>
      <c r="C67" s="8"/>
      <c r="D67" s="8"/>
      <c r="E67" s="104"/>
    </row>
    <row r="68" spans="1:5" x14ac:dyDescent="0.3">
      <c r="A68" s="31"/>
      <c r="E68" s="104"/>
    </row>
    <row r="69" spans="1:5" x14ac:dyDescent="0.3">
      <c r="A69" s="2"/>
      <c r="E69" s="104"/>
    </row>
    <row r="70" spans="1:5" x14ac:dyDescent="0.3">
      <c r="A70" s="55" t="s">
        <v>196</v>
      </c>
      <c r="B70" s="56"/>
      <c r="C70" s="8"/>
      <c r="D70" s="8"/>
      <c r="E70" s="104"/>
    </row>
    <row r="71" spans="1:5" ht="30" x14ac:dyDescent="0.3">
      <c r="A71" s="57">
        <v>1</v>
      </c>
      <c r="B71" s="56" t="s">
        <v>181</v>
      </c>
      <c r="C71" s="8"/>
      <c r="D71" s="8"/>
      <c r="E71" s="104"/>
    </row>
    <row r="72" spans="1:5" x14ac:dyDescent="0.3">
      <c r="A72" s="57">
        <v>2</v>
      </c>
      <c r="B72" s="56" t="s">
        <v>182</v>
      </c>
      <c r="C72" s="8"/>
      <c r="D72" s="8"/>
      <c r="E72" s="104"/>
    </row>
    <row r="73" spans="1:5" x14ac:dyDescent="0.3">
      <c r="A73" s="57">
        <v>3</v>
      </c>
      <c r="B73" s="56" t="s">
        <v>183</v>
      </c>
      <c r="C73" s="8"/>
      <c r="D73" s="8"/>
      <c r="E73" s="104"/>
    </row>
    <row r="74" spans="1:5" x14ac:dyDescent="0.3">
      <c r="A74" s="57">
        <v>4</v>
      </c>
      <c r="B74" s="56" t="s">
        <v>353</v>
      </c>
      <c r="C74" s="8"/>
      <c r="D74" s="8"/>
      <c r="E74" s="104"/>
    </row>
    <row r="75" spans="1:5" x14ac:dyDescent="0.3">
      <c r="A75" s="57">
        <v>5</v>
      </c>
      <c r="B75" s="56" t="s">
        <v>184</v>
      </c>
      <c r="C75" s="8"/>
      <c r="D75" s="8"/>
      <c r="E75" s="104"/>
    </row>
    <row r="76" spans="1:5" x14ac:dyDescent="0.3">
      <c r="A76" s="57">
        <v>6</v>
      </c>
      <c r="B76" s="56" t="s">
        <v>185</v>
      </c>
      <c r="C76" s="8"/>
      <c r="D76" s="8"/>
      <c r="E76" s="104"/>
    </row>
    <row r="77" spans="1:5" x14ac:dyDescent="0.3">
      <c r="A77" s="57">
        <v>7</v>
      </c>
      <c r="B77" s="56" t="s">
        <v>186</v>
      </c>
      <c r="C77" s="8"/>
      <c r="D77" s="8"/>
      <c r="E77" s="104"/>
    </row>
    <row r="78" spans="1:5" x14ac:dyDescent="0.3">
      <c r="A78" s="57">
        <v>8</v>
      </c>
      <c r="B78" s="56" t="s">
        <v>187</v>
      </c>
      <c r="C78" s="8"/>
      <c r="D78" s="8"/>
      <c r="E78" s="104"/>
    </row>
    <row r="79" spans="1:5" x14ac:dyDescent="0.3">
      <c r="A79" s="57">
        <v>9</v>
      </c>
      <c r="B79" s="56" t="s">
        <v>188</v>
      </c>
      <c r="C79" s="8"/>
      <c r="D79" s="8"/>
      <c r="E79" s="104"/>
    </row>
    <row r="83" spans="1:9" x14ac:dyDescent="0.3">
      <c r="A83" s="2"/>
      <c r="B83" s="2"/>
    </row>
    <row r="84" spans="1:9" x14ac:dyDescent="0.3">
      <c r="A84" s="68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8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5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28"/>
  <sheetViews>
    <sheetView showGridLines="0" view="pageBreakPreview" zoomScale="80" zoomScaleNormal="100" zoomScaleSheetLayoutView="80" workbookViewId="0">
      <selection activeCell="R20" sqref="R2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2" width="9.140625" style="2"/>
    <col min="13" max="14" width="10.28515625" style="2" bestFit="1" customWidth="1"/>
    <col min="15" max="16384" width="9.140625" style="2"/>
  </cols>
  <sheetData>
    <row r="1" spans="1:15" x14ac:dyDescent="0.3">
      <c r="A1" s="73" t="s">
        <v>419</v>
      </c>
      <c r="B1" s="75"/>
      <c r="C1" s="75"/>
      <c r="D1" s="75"/>
      <c r="E1" s="75"/>
      <c r="F1" s="75"/>
      <c r="G1" s="75"/>
      <c r="H1" s="75"/>
      <c r="I1" s="649" t="s">
        <v>109</v>
      </c>
      <c r="J1" s="649"/>
      <c r="K1" s="104"/>
    </row>
    <row r="2" spans="1:15" x14ac:dyDescent="0.3">
      <c r="A2" s="75" t="s">
        <v>140</v>
      </c>
      <c r="B2" s="75"/>
      <c r="C2" s="75"/>
      <c r="D2" s="75"/>
      <c r="E2" s="75"/>
      <c r="F2" s="75"/>
      <c r="G2" s="75"/>
      <c r="H2" s="75"/>
      <c r="I2" s="647" t="str">
        <f>'ფორმა N1'!K2</f>
        <v>01/01/2019-31/12/2019</v>
      </c>
      <c r="J2" s="648"/>
      <c r="K2" s="104"/>
    </row>
    <row r="3" spans="1:15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4"/>
    </row>
    <row r="5" spans="1:15" x14ac:dyDescent="0.3">
      <c r="A5" s="207" t="str">
        <f>'ფორმა N1'!A5</f>
        <v>პ/პ  "თავისუფალი საქართველო"</v>
      </c>
      <c r="B5" s="313"/>
      <c r="C5" s="313"/>
      <c r="D5" s="313"/>
      <c r="E5" s="313"/>
      <c r="F5" s="314"/>
      <c r="G5" s="313"/>
      <c r="H5" s="313"/>
      <c r="I5" s="313"/>
      <c r="J5" s="313"/>
      <c r="K5" s="104"/>
    </row>
    <row r="6" spans="1:15" x14ac:dyDescent="0.3">
      <c r="A6" s="76"/>
      <c r="B6" s="76"/>
      <c r="C6" s="75"/>
      <c r="D6" s="75"/>
      <c r="E6" s="75"/>
      <c r="F6" s="124"/>
      <c r="G6" s="75"/>
      <c r="H6" s="75"/>
      <c r="I6" s="75"/>
      <c r="J6" s="75"/>
      <c r="K6" s="104"/>
    </row>
    <row r="7" spans="1:15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4"/>
    </row>
    <row r="8" spans="1:15" s="27" customFormat="1" ht="45" x14ac:dyDescent="0.3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4"/>
    </row>
    <row r="9" spans="1:15" s="27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4"/>
    </row>
    <row r="10" spans="1:15" s="27" customFormat="1" ht="30" x14ac:dyDescent="0.3">
      <c r="A10" s="155">
        <v>1</v>
      </c>
      <c r="B10" s="515" t="s">
        <v>694</v>
      </c>
      <c r="C10" s="507" t="s">
        <v>695</v>
      </c>
      <c r="D10" s="508" t="s">
        <v>696</v>
      </c>
      <c r="E10" s="509" t="s">
        <v>697</v>
      </c>
      <c r="F10" s="616">
        <v>320.16000000000003</v>
      </c>
      <c r="G10" s="616">
        <f>'ფორმა N2'!D9+'ფორმა N3'!D9-'ფორმა N8'!G16</f>
        <v>258650.02000000002</v>
      </c>
      <c r="H10" s="616">
        <f>'ფორმა N4'!D9+'ფორმა N5'!D9-'ფორმა N8'!G16</f>
        <v>258720.83999999997</v>
      </c>
      <c r="I10" s="616">
        <f>F10+G10-H10</f>
        <v>249.34000000005472</v>
      </c>
      <c r="J10" s="156"/>
      <c r="K10" s="104"/>
      <c r="M10" s="676">
        <v>258650.02</v>
      </c>
      <c r="N10" s="676">
        <f>H10-10300.37</f>
        <v>248420.46999999997</v>
      </c>
      <c r="O10" s="676">
        <f>F10+M10-N10</f>
        <v>10549.710000000021</v>
      </c>
    </row>
    <row r="11" spans="1:15" s="27" customFormat="1" ht="30" x14ac:dyDescent="0.3">
      <c r="A11" s="155">
        <v>2</v>
      </c>
      <c r="B11" s="515" t="s">
        <v>694</v>
      </c>
      <c r="C11" s="510" t="s">
        <v>698</v>
      </c>
      <c r="D11" s="511" t="s">
        <v>696</v>
      </c>
      <c r="E11" s="511" t="s">
        <v>699</v>
      </c>
      <c r="F11" s="616">
        <v>13.59</v>
      </c>
      <c r="G11" s="616">
        <v>16753.830000000002</v>
      </c>
      <c r="H11" s="616">
        <v>16306.76</v>
      </c>
      <c r="I11" s="616">
        <f>F11+G11-H11</f>
        <v>460.66000000000167</v>
      </c>
      <c r="J11" s="156"/>
      <c r="K11" s="104"/>
    </row>
    <row r="12" spans="1:15" s="27" customFormat="1" ht="30" x14ac:dyDescent="0.3">
      <c r="A12" s="155">
        <v>3</v>
      </c>
      <c r="B12" s="515" t="s">
        <v>694</v>
      </c>
      <c r="C12" s="510" t="s">
        <v>700</v>
      </c>
      <c r="D12" s="511" t="s">
        <v>701</v>
      </c>
      <c r="E12" s="509" t="s">
        <v>697</v>
      </c>
      <c r="F12" s="616">
        <v>3.29</v>
      </c>
      <c r="G12" s="616">
        <v>0.24</v>
      </c>
      <c r="H12" s="156"/>
      <c r="I12" s="616">
        <v>3.53</v>
      </c>
      <c r="J12" s="156"/>
      <c r="K12" s="104"/>
    </row>
    <row r="13" spans="1:15" s="27" customFormat="1" ht="30" x14ac:dyDescent="0.3">
      <c r="A13" s="155">
        <v>4</v>
      </c>
      <c r="B13" s="515" t="s">
        <v>694</v>
      </c>
      <c r="C13" s="510" t="s">
        <v>698</v>
      </c>
      <c r="D13" s="511" t="s">
        <v>701</v>
      </c>
      <c r="E13" s="511" t="s">
        <v>699</v>
      </c>
      <c r="F13" s="156"/>
      <c r="G13" s="156"/>
      <c r="H13" s="156"/>
      <c r="I13" s="156"/>
      <c r="J13" s="156"/>
      <c r="K13" s="104"/>
    </row>
    <row r="14" spans="1:15" s="27" customFormat="1" ht="30" x14ac:dyDescent="0.3">
      <c r="A14" s="155">
        <v>5</v>
      </c>
      <c r="B14" s="515" t="s">
        <v>694</v>
      </c>
      <c r="C14" s="510" t="s">
        <v>700</v>
      </c>
      <c r="D14" s="512" t="s">
        <v>702</v>
      </c>
      <c r="E14" s="509" t="s">
        <v>697</v>
      </c>
      <c r="F14" s="156"/>
      <c r="G14" s="616"/>
      <c r="H14" s="616"/>
      <c r="I14" s="156"/>
      <c r="J14" s="156"/>
      <c r="K14" s="104"/>
    </row>
    <row r="15" spans="1:15" s="27" customFormat="1" ht="30" x14ac:dyDescent="0.3">
      <c r="A15" s="155">
        <v>6</v>
      </c>
      <c r="B15" s="515" t="s">
        <v>694</v>
      </c>
      <c r="C15" s="510" t="s">
        <v>698</v>
      </c>
      <c r="D15" s="512" t="s">
        <v>702</v>
      </c>
      <c r="E15" s="511" t="s">
        <v>699</v>
      </c>
      <c r="F15" s="156"/>
      <c r="G15" s="616">
        <v>2782.56</v>
      </c>
      <c r="H15" s="616">
        <v>2782.56</v>
      </c>
      <c r="I15" s="156"/>
      <c r="J15" s="156"/>
      <c r="K15" s="104"/>
    </row>
    <row r="16" spans="1:15" s="27" customFormat="1" ht="30" x14ac:dyDescent="0.3">
      <c r="A16" s="155">
        <v>7</v>
      </c>
      <c r="B16" s="515" t="s">
        <v>703</v>
      </c>
      <c r="C16" s="510" t="s">
        <v>704</v>
      </c>
      <c r="D16" s="508" t="s">
        <v>696</v>
      </c>
      <c r="E16" s="513">
        <v>42933</v>
      </c>
      <c r="F16" s="156"/>
      <c r="G16" s="616">
        <v>10300.370000000001</v>
      </c>
      <c r="H16" s="616">
        <v>10067.32</v>
      </c>
      <c r="I16" s="616">
        <f>F16+G16-H16</f>
        <v>233.05000000000109</v>
      </c>
      <c r="J16" s="156"/>
      <c r="K16" s="104"/>
    </row>
    <row r="17" spans="1:11" s="27" customFormat="1" ht="15.75" x14ac:dyDescent="0.3">
      <c r="A17" s="152"/>
      <c r="B17" s="63"/>
      <c r="C17" s="153"/>
      <c r="D17" s="154"/>
      <c r="E17" s="150"/>
      <c r="F17" s="632">
        <f>SUM(F10:F16)</f>
        <v>337.04</v>
      </c>
      <c r="G17" s="632">
        <f t="shared" ref="G17:I17" si="0">SUM(G10:G16)</f>
        <v>288487.02</v>
      </c>
      <c r="H17" s="632">
        <f t="shared" si="0"/>
        <v>287877.48</v>
      </c>
      <c r="I17" s="632">
        <f t="shared" si="0"/>
        <v>946.58000000005745</v>
      </c>
      <c r="J17" s="514"/>
      <c r="K17" s="104"/>
    </row>
    <row r="18" spans="1:11" x14ac:dyDescent="0.3">
      <c r="A18" s="103"/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1" x14ac:dyDescent="0.3">
      <c r="A19" s="103"/>
      <c r="B19" s="218" t="s">
        <v>107</v>
      </c>
      <c r="C19" s="103"/>
      <c r="D19" s="103"/>
      <c r="E19" s="103"/>
      <c r="F19" s="219"/>
      <c r="G19" s="103"/>
      <c r="H19" s="103"/>
      <c r="I19" s="103"/>
      <c r="J19" s="103"/>
    </row>
    <row r="20" spans="1:11" x14ac:dyDescent="0.3">
      <c r="A20" s="103"/>
      <c r="B20" s="103"/>
      <c r="C20" s="260"/>
      <c r="D20" s="103"/>
      <c r="E20" s="103"/>
      <c r="F20" s="260"/>
      <c r="G20" s="261"/>
      <c r="H20" s="261"/>
      <c r="I20" s="100"/>
      <c r="J20" s="100"/>
    </row>
    <row r="21" spans="1:11" x14ac:dyDescent="0.3">
      <c r="A21" s="100"/>
      <c r="B21" s="103"/>
      <c r="C21" s="220" t="s">
        <v>263</v>
      </c>
      <c r="D21" s="220"/>
      <c r="E21" s="103"/>
      <c r="F21" s="103" t="s">
        <v>268</v>
      </c>
      <c r="G21" s="100"/>
      <c r="H21" s="100"/>
      <c r="I21" s="100"/>
      <c r="J21" s="100"/>
    </row>
    <row r="22" spans="1:11" x14ac:dyDescent="0.3">
      <c r="A22" s="100"/>
      <c r="B22" s="103"/>
      <c r="C22" s="221" t="s">
        <v>139</v>
      </c>
      <c r="D22" s="103"/>
      <c r="E22" s="103"/>
      <c r="F22" s="103" t="s">
        <v>264</v>
      </c>
      <c r="G22" s="100"/>
      <c r="H22" s="100"/>
      <c r="I22" s="100"/>
      <c r="J22" s="100"/>
    </row>
    <row r="23" spans="1:11" customFormat="1" x14ac:dyDescent="0.3">
      <c r="A23" s="100"/>
      <c r="B23" s="103"/>
      <c r="C23" s="103"/>
      <c r="D23" s="221"/>
      <c r="E23" s="100"/>
      <c r="F23" s="100"/>
      <c r="G23" s="100"/>
      <c r="H23" s="100"/>
      <c r="I23" s="100"/>
      <c r="J23" s="100"/>
    </row>
    <row r="24" spans="1:11" customFormat="1" ht="12.75" x14ac:dyDescent="0.2">
      <c r="A24" s="100"/>
      <c r="B24" s="100"/>
      <c r="C24" s="100"/>
      <c r="D24" s="100"/>
      <c r="E24" s="100"/>
      <c r="F24" s="100"/>
      <c r="G24" s="100"/>
      <c r="H24" s="100"/>
      <c r="I24" s="100"/>
      <c r="J24" s="100"/>
    </row>
    <row r="25" spans="1:11" customFormat="1" ht="12.75" x14ac:dyDescent="0.2"/>
    <row r="26" spans="1:11" customFormat="1" ht="12.75" x14ac:dyDescent="0.2"/>
    <row r="27" spans="1:11" customFormat="1" ht="12.75" x14ac:dyDescent="0.2"/>
    <row r="28" spans="1:11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7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7 E10 E12 E14"/>
    <dataValidation allowBlank="1" showInputMessage="1" showErrorMessage="1" prompt="თვე/დღე/წელი" sqref="J17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7" zoomScale="80" zoomScaleNormal="100" zoomScaleSheetLayoutView="80" workbookViewId="0">
      <selection activeCell="C26" sqref="C26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296</v>
      </c>
      <c r="B1" s="75"/>
      <c r="C1" s="649" t="s">
        <v>109</v>
      </c>
      <c r="D1" s="649"/>
      <c r="E1" s="107"/>
    </row>
    <row r="2" spans="1:7" x14ac:dyDescent="0.3">
      <c r="A2" s="75" t="s">
        <v>140</v>
      </c>
      <c r="B2" s="75"/>
      <c r="C2" s="647" t="str">
        <f>'ფორმა N1'!K2</f>
        <v>01/01/2019-31/12/2019</v>
      </c>
      <c r="D2" s="648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269</v>
      </c>
      <c r="B4" s="101"/>
      <c r="C4" s="102"/>
      <c r="D4" s="75"/>
      <c r="E4" s="107"/>
    </row>
    <row r="5" spans="1:7" x14ac:dyDescent="0.3">
      <c r="A5" s="224" t="str">
        <f>'ფორმა N1'!A5</f>
        <v>პ/პ  "თავისუფალი საქართველო"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244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25">
        <v>1</v>
      </c>
      <c r="B9" s="225" t="s">
        <v>65</v>
      </c>
      <c r="C9" s="84">
        <f>SUM(C10,C26)</f>
        <v>167887.37</v>
      </c>
      <c r="D9" s="84">
        <f>SUM(D10,D26)</f>
        <v>171532.38999999998</v>
      </c>
      <c r="E9" s="107"/>
    </row>
    <row r="10" spans="1:7" s="7" customFormat="1" ht="16.5" customHeight="1" x14ac:dyDescent="0.3">
      <c r="A10" s="86">
        <v>1.1000000000000001</v>
      </c>
      <c r="B10" s="86" t="s">
        <v>80</v>
      </c>
      <c r="C10" s="84">
        <f>SUM(C11,C12,C16,C19,C25,C26)</f>
        <v>167887.37</v>
      </c>
      <c r="D10" s="84">
        <f>SUM(D11,D12,D16,D19,D24,D25)</f>
        <v>171532.38999999998</v>
      </c>
      <c r="E10" s="107"/>
    </row>
    <row r="11" spans="1:7" s="9" customFormat="1" ht="16.5" customHeight="1" x14ac:dyDescent="0.3">
      <c r="A11" s="87" t="s">
        <v>30</v>
      </c>
      <c r="B11" s="87" t="s">
        <v>79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302</v>
      </c>
      <c r="C12" s="633">
        <f>C13</f>
        <v>64025</v>
      </c>
      <c r="D12" s="633">
        <f>D13</f>
        <v>64025</v>
      </c>
      <c r="E12" s="107"/>
      <c r="G12" s="67"/>
    </row>
    <row r="13" spans="1:7" s="3" customFormat="1" ht="16.5" customHeight="1" x14ac:dyDescent="0.3">
      <c r="A13" s="96" t="s">
        <v>81</v>
      </c>
      <c r="B13" s="96" t="s">
        <v>305</v>
      </c>
      <c r="C13" s="634">
        <f>'ფორმა N1'!D81-'ფორმა N3'!C13</f>
        <v>64025</v>
      </c>
      <c r="D13" s="634">
        <f>C13</f>
        <v>64025</v>
      </c>
      <c r="E13" s="107"/>
    </row>
    <row r="14" spans="1:7" s="3" customFormat="1" ht="16.5" customHeight="1" x14ac:dyDescent="0.3">
      <c r="A14" s="96" t="s">
        <v>469</v>
      </c>
      <c r="B14" s="96" t="s">
        <v>468</v>
      </c>
      <c r="C14" s="8"/>
      <c r="D14" s="8"/>
      <c r="E14" s="107"/>
    </row>
    <row r="15" spans="1:7" s="3" customFormat="1" ht="16.5" customHeight="1" x14ac:dyDescent="0.3">
      <c r="A15" s="96" t="s">
        <v>470</v>
      </c>
      <c r="B15" s="96" t="s">
        <v>97</v>
      </c>
      <c r="C15" s="8"/>
      <c r="D15" s="8"/>
      <c r="E15" s="107"/>
    </row>
    <row r="16" spans="1:7" s="3" customFormat="1" ht="16.5" customHeight="1" x14ac:dyDescent="0.3">
      <c r="A16" s="87" t="s">
        <v>82</v>
      </c>
      <c r="B16" s="87" t="s">
        <v>83</v>
      </c>
      <c r="C16" s="633">
        <f>SUM(C17:C18)</f>
        <v>93562</v>
      </c>
      <c r="D16" s="633">
        <f>SUM(D17:D18)</f>
        <v>93562</v>
      </c>
      <c r="E16" s="107"/>
    </row>
    <row r="17" spans="1:5" s="3" customFormat="1" ht="16.5" customHeight="1" x14ac:dyDescent="0.3">
      <c r="A17" s="96" t="s">
        <v>84</v>
      </c>
      <c r="B17" s="96" t="s">
        <v>86</v>
      </c>
      <c r="C17" s="634">
        <f>129574-'ფორმა N3'!C17</f>
        <v>72520</v>
      </c>
      <c r="D17" s="634">
        <f>C17</f>
        <v>72520</v>
      </c>
      <c r="E17" s="107"/>
    </row>
    <row r="18" spans="1:5" s="3" customFormat="1" ht="30" x14ac:dyDescent="0.3">
      <c r="A18" s="96" t="s">
        <v>85</v>
      </c>
      <c r="B18" s="96" t="s">
        <v>110</v>
      </c>
      <c r="C18" s="634">
        <f>28056-'ფორმა N3'!C18</f>
        <v>21042</v>
      </c>
      <c r="D18" s="634">
        <f>C18</f>
        <v>21042</v>
      </c>
      <c r="E18" s="107"/>
    </row>
    <row r="19" spans="1:5" s="3" customFormat="1" ht="16.5" customHeight="1" x14ac:dyDescent="0.3">
      <c r="A19" s="87" t="s">
        <v>87</v>
      </c>
      <c r="B19" s="87" t="s">
        <v>395</v>
      </c>
      <c r="C19" s="106">
        <f>SUM(C20:C23)</f>
        <v>10300.370000000001</v>
      </c>
      <c r="D19" s="106">
        <f>SUM(D20:D23)</f>
        <v>10300.370000000001</v>
      </c>
      <c r="E19" s="107"/>
    </row>
    <row r="20" spans="1:5" s="3" customFormat="1" ht="16.5" customHeight="1" x14ac:dyDescent="0.3">
      <c r="A20" s="96" t="s">
        <v>88</v>
      </c>
      <c r="B20" s="96" t="s">
        <v>89</v>
      </c>
      <c r="C20" s="8"/>
      <c r="D20" s="8"/>
      <c r="E20" s="107"/>
    </row>
    <row r="21" spans="1:5" s="3" customFormat="1" ht="30" x14ac:dyDescent="0.3">
      <c r="A21" s="96" t="s">
        <v>92</v>
      </c>
      <c r="B21" s="96" t="s">
        <v>90</v>
      </c>
      <c r="C21" s="8"/>
      <c r="D21" s="8"/>
      <c r="E21" s="107"/>
    </row>
    <row r="22" spans="1:5" s="3" customFormat="1" ht="16.5" customHeight="1" x14ac:dyDescent="0.3">
      <c r="A22" s="96" t="s">
        <v>93</v>
      </c>
      <c r="B22" s="96" t="s">
        <v>91</v>
      </c>
      <c r="C22" s="8"/>
      <c r="D22" s="8"/>
      <c r="E22" s="107"/>
    </row>
    <row r="23" spans="1:5" s="3" customFormat="1" ht="20.25" customHeight="1" x14ac:dyDescent="0.3">
      <c r="A23" s="96" t="s">
        <v>94</v>
      </c>
      <c r="B23" s="443" t="s">
        <v>979</v>
      </c>
      <c r="C23" s="8">
        <v>10300.370000000001</v>
      </c>
      <c r="D23" s="8">
        <f>C23</f>
        <v>10300.370000000001</v>
      </c>
      <c r="E23" s="107"/>
    </row>
    <row r="24" spans="1:5" s="3" customFormat="1" ht="16.5" customHeight="1" x14ac:dyDescent="0.3">
      <c r="A24" s="87" t="s">
        <v>95</v>
      </c>
      <c r="B24" s="87" t="s">
        <v>413</v>
      </c>
      <c r="C24" s="251"/>
      <c r="D24" s="8"/>
      <c r="E24" s="107"/>
    </row>
    <row r="25" spans="1:5" s="3" customFormat="1" x14ac:dyDescent="0.3">
      <c r="A25" s="87" t="s">
        <v>246</v>
      </c>
      <c r="B25" s="87" t="s">
        <v>986</v>
      </c>
      <c r="C25" s="8"/>
      <c r="D25" s="8">
        <v>3645.02</v>
      </c>
      <c r="E25" s="107"/>
    </row>
    <row r="26" spans="1:5" ht="16.5" customHeight="1" x14ac:dyDescent="0.3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33" t="s">
        <v>98</v>
      </c>
      <c r="B28" s="233" t="s">
        <v>303</v>
      </c>
      <c r="C28" s="8"/>
      <c r="D28" s="8"/>
      <c r="E28" s="107"/>
    </row>
    <row r="29" spans="1:5" x14ac:dyDescent="0.3">
      <c r="A29" s="233" t="s">
        <v>99</v>
      </c>
      <c r="B29" s="233" t="s">
        <v>306</v>
      </c>
      <c r="C29" s="8"/>
      <c r="D29" s="8"/>
      <c r="E29" s="107"/>
    </row>
    <row r="30" spans="1:5" x14ac:dyDescent="0.3">
      <c r="A30" s="233" t="s">
        <v>420</v>
      </c>
      <c r="B30" s="233" t="s">
        <v>304</v>
      </c>
      <c r="C30" s="8"/>
      <c r="D30" s="8"/>
      <c r="E30" s="107"/>
    </row>
    <row r="31" spans="1:5" x14ac:dyDescent="0.3">
      <c r="A31" s="87" t="s">
        <v>33</v>
      </c>
      <c r="B31" s="87" t="s">
        <v>468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33" t="s">
        <v>12</v>
      </c>
      <c r="B32" s="233" t="s">
        <v>471</v>
      </c>
      <c r="C32" s="8"/>
      <c r="D32" s="8"/>
      <c r="E32" s="107"/>
    </row>
    <row r="33" spans="1:9" x14ac:dyDescent="0.3">
      <c r="A33" s="233" t="s">
        <v>13</v>
      </c>
      <c r="B33" s="233" t="s">
        <v>472</v>
      </c>
      <c r="C33" s="8"/>
      <c r="D33" s="8"/>
      <c r="E33" s="107"/>
    </row>
    <row r="34" spans="1:9" x14ac:dyDescent="0.3">
      <c r="A34" s="233" t="s">
        <v>276</v>
      </c>
      <c r="B34" s="233" t="s">
        <v>473</v>
      </c>
      <c r="C34" s="8"/>
      <c r="D34" s="8"/>
      <c r="E34" s="107"/>
    </row>
    <row r="35" spans="1:9" x14ac:dyDescent="0.3">
      <c r="A35" s="87" t="s">
        <v>34</v>
      </c>
      <c r="B35" s="247" t="s">
        <v>418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107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266</v>
      </c>
      <c r="D43" s="110"/>
      <c r="E43" s="109"/>
      <c r="F43" s="109"/>
      <c r="G43"/>
      <c r="H43"/>
      <c r="I43"/>
    </row>
    <row r="44" spans="1:9" x14ac:dyDescent="0.3">
      <c r="A44"/>
      <c r="B44" s="2" t="s">
        <v>265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139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view="pageBreakPreview" topLeftCell="A7" zoomScale="80" zoomScaleNormal="100" zoomScaleSheetLayoutView="80" workbookViewId="0">
      <selection activeCell="O36" sqref="O36"/>
    </sheetView>
  </sheetViews>
  <sheetFormatPr defaultRowHeight="15" x14ac:dyDescent="0.3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 x14ac:dyDescent="0.3">
      <c r="A1" s="73" t="s">
        <v>356</v>
      </c>
      <c r="B1" s="75"/>
      <c r="C1" s="75"/>
      <c r="D1" s="75"/>
      <c r="E1" s="75"/>
      <c r="F1" s="75"/>
      <c r="G1" s="161" t="s">
        <v>109</v>
      </c>
      <c r="H1" s="162"/>
    </row>
    <row r="2" spans="1:8" x14ac:dyDescent="0.3">
      <c r="A2" s="75" t="s">
        <v>140</v>
      </c>
      <c r="B2" s="75"/>
      <c r="C2" s="75"/>
      <c r="D2" s="75"/>
      <c r="E2" s="75"/>
      <c r="F2" s="75"/>
      <c r="G2" s="163" t="str">
        <f>'ფორმა N1'!K2</f>
        <v>01/01/2019-31/12/2019</v>
      </c>
      <c r="H2" s="162"/>
    </row>
    <row r="3" spans="1:8" x14ac:dyDescent="0.3">
      <c r="A3" s="75"/>
      <c r="B3" s="75"/>
      <c r="C3" s="75"/>
      <c r="D3" s="75"/>
      <c r="E3" s="75"/>
      <c r="F3" s="75"/>
      <c r="G3" s="101"/>
      <c r="H3" s="162"/>
    </row>
    <row r="4" spans="1:8" x14ac:dyDescent="0.3">
      <c r="A4" s="76" t="str">
        <f>'[4]ფორმა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7" t="str">
        <f>'ფორმა N1'!A5</f>
        <v>პ/პ  "თავისუფალი საქართველო"</v>
      </c>
      <c r="B5" s="207"/>
      <c r="C5" s="207"/>
      <c r="D5" s="207"/>
      <c r="E5" s="207"/>
      <c r="F5" s="207"/>
      <c r="G5" s="207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4" t="s">
        <v>307</v>
      </c>
      <c r="B8" s="164" t="s">
        <v>141</v>
      </c>
      <c r="C8" s="165" t="s">
        <v>354</v>
      </c>
      <c r="D8" s="165" t="s">
        <v>355</v>
      </c>
      <c r="E8" s="165" t="s">
        <v>270</v>
      </c>
      <c r="F8" s="164" t="s">
        <v>312</v>
      </c>
      <c r="G8" s="165" t="s">
        <v>308</v>
      </c>
      <c r="H8" s="104"/>
    </row>
    <row r="9" spans="1:8" x14ac:dyDescent="0.3">
      <c r="A9" s="166" t="s">
        <v>309</v>
      </c>
      <c r="B9" s="167"/>
      <c r="C9" s="168"/>
      <c r="D9" s="169"/>
      <c r="E9" s="169"/>
      <c r="F9" s="169"/>
      <c r="G9" s="170"/>
      <c r="H9" s="104"/>
    </row>
    <row r="10" spans="1:8" x14ac:dyDescent="0.3">
      <c r="A10" s="167">
        <v>1</v>
      </c>
      <c r="B10" s="518" t="s">
        <v>705</v>
      </c>
      <c r="C10" s="519">
        <v>2845</v>
      </c>
      <c r="D10" s="520">
        <v>2845</v>
      </c>
      <c r="E10" s="520" t="s">
        <v>221</v>
      </c>
      <c r="F10" s="172" t="s">
        <v>497</v>
      </c>
      <c r="G10" s="173">
        <f>IF(ISBLANK(B10),"",G9+C10-D10)</f>
        <v>0</v>
      </c>
      <c r="H10" s="104"/>
    </row>
    <row r="11" spans="1:8" x14ac:dyDescent="0.3">
      <c r="A11" s="167">
        <v>2</v>
      </c>
      <c r="B11" s="518" t="s">
        <v>706</v>
      </c>
      <c r="C11" s="519">
        <v>2550</v>
      </c>
      <c r="D11" s="520">
        <v>2550</v>
      </c>
      <c r="E11" s="520" t="s">
        <v>221</v>
      </c>
      <c r="F11" s="172" t="s">
        <v>497</v>
      </c>
      <c r="G11" s="173">
        <f t="shared" ref="G11:G34" si="0">IF(ISBLANK(B11),"",G10+C11-D11)</f>
        <v>0</v>
      </c>
      <c r="H11" s="104"/>
    </row>
    <row r="12" spans="1:8" ht="30" x14ac:dyDescent="0.3">
      <c r="A12" s="167">
        <v>3</v>
      </c>
      <c r="B12" s="518" t="s">
        <v>707</v>
      </c>
      <c r="C12" s="519">
        <v>21431.200000000001</v>
      </c>
      <c r="D12" s="521">
        <v>21431.200000000001</v>
      </c>
      <c r="E12" s="520" t="s">
        <v>221</v>
      </c>
      <c r="F12" s="172" t="s">
        <v>708</v>
      </c>
      <c r="G12" s="173">
        <f t="shared" si="0"/>
        <v>0</v>
      </c>
      <c r="H12" s="104"/>
    </row>
    <row r="13" spans="1:8" ht="30" x14ac:dyDescent="0.3">
      <c r="A13" s="167">
        <v>4</v>
      </c>
      <c r="B13" s="518" t="s">
        <v>709</v>
      </c>
      <c r="C13" s="519">
        <v>12161.44</v>
      </c>
      <c r="D13" s="520">
        <v>12161.44</v>
      </c>
      <c r="E13" s="520" t="s">
        <v>221</v>
      </c>
      <c r="F13" s="172" t="s">
        <v>708</v>
      </c>
      <c r="G13" s="173">
        <f t="shared" si="0"/>
        <v>0</v>
      </c>
      <c r="H13" s="104"/>
    </row>
    <row r="14" spans="1:8" ht="15.75" x14ac:dyDescent="0.3">
      <c r="A14" s="167">
        <v>5</v>
      </c>
      <c r="B14" s="150" t="s">
        <v>942</v>
      </c>
      <c r="C14" s="171">
        <v>2970</v>
      </c>
      <c r="D14" s="172">
        <v>2970</v>
      </c>
      <c r="E14" s="172" t="s">
        <v>221</v>
      </c>
      <c r="F14" s="172" t="s">
        <v>497</v>
      </c>
      <c r="G14" s="173">
        <f t="shared" si="0"/>
        <v>0</v>
      </c>
      <c r="H14" s="104"/>
    </row>
    <row r="15" spans="1:8" ht="15.75" x14ac:dyDescent="0.3">
      <c r="A15" s="167">
        <v>6</v>
      </c>
      <c r="B15" s="150" t="s">
        <v>943</v>
      </c>
      <c r="C15" s="171">
        <v>2920</v>
      </c>
      <c r="D15" s="172">
        <v>2920</v>
      </c>
      <c r="E15" s="172" t="s">
        <v>221</v>
      </c>
      <c r="F15" s="172" t="s">
        <v>497</v>
      </c>
      <c r="G15" s="173">
        <f t="shared" si="0"/>
        <v>0</v>
      </c>
      <c r="H15" s="104"/>
    </row>
    <row r="16" spans="1:8" ht="15.75" x14ac:dyDescent="0.3">
      <c r="A16" s="167">
        <v>7</v>
      </c>
      <c r="B16" s="150" t="s">
        <v>944</v>
      </c>
      <c r="C16" s="171">
        <v>3320</v>
      </c>
      <c r="D16" s="172">
        <v>3320</v>
      </c>
      <c r="E16" s="172" t="s">
        <v>221</v>
      </c>
      <c r="F16" s="172" t="s">
        <v>497</v>
      </c>
      <c r="G16" s="173">
        <f t="shared" si="0"/>
        <v>0</v>
      </c>
      <c r="H16" s="104"/>
    </row>
    <row r="17" spans="1:8" ht="15.75" x14ac:dyDescent="0.3">
      <c r="A17" s="167">
        <v>8</v>
      </c>
      <c r="B17" s="150" t="s">
        <v>945</v>
      </c>
      <c r="C17" s="171">
        <v>2555</v>
      </c>
      <c r="D17" s="172">
        <v>2555</v>
      </c>
      <c r="E17" s="172" t="s">
        <v>221</v>
      </c>
      <c r="F17" s="172" t="s">
        <v>497</v>
      </c>
      <c r="G17" s="173">
        <f t="shared" si="0"/>
        <v>0</v>
      </c>
      <c r="H17" s="104"/>
    </row>
    <row r="18" spans="1:8" ht="15.75" x14ac:dyDescent="0.3">
      <c r="A18" s="167">
        <v>9</v>
      </c>
      <c r="B18" s="150" t="s">
        <v>946</v>
      </c>
      <c r="C18" s="171">
        <v>2505</v>
      </c>
      <c r="D18" s="172">
        <v>2505</v>
      </c>
      <c r="E18" s="172" t="s">
        <v>221</v>
      </c>
      <c r="F18" s="172" t="s">
        <v>497</v>
      </c>
      <c r="G18" s="173">
        <f t="shared" si="0"/>
        <v>0</v>
      </c>
      <c r="H18" s="104"/>
    </row>
    <row r="19" spans="1:8" ht="15.75" x14ac:dyDescent="0.3">
      <c r="A19" s="167">
        <v>10</v>
      </c>
      <c r="B19" s="150" t="s">
        <v>910</v>
      </c>
      <c r="C19" s="171">
        <v>2690</v>
      </c>
      <c r="D19" s="172">
        <v>2690</v>
      </c>
      <c r="E19" s="172" t="s">
        <v>221</v>
      </c>
      <c r="F19" s="172" t="s">
        <v>497</v>
      </c>
      <c r="G19" s="173">
        <f t="shared" si="0"/>
        <v>0</v>
      </c>
      <c r="H19" s="104"/>
    </row>
    <row r="20" spans="1:8" ht="15.75" x14ac:dyDescent="0.3">
      <c r="A20" s="167">
        <v>11</v>
      </c>
      <c r="B20" s="150"/>
      <c r="C20" s="171"/>
      <c r="D20" s="172"/>
      <c r="E20" s="172"/>
      <c r="F20" s="172"/>
      <c r="G20" s="173" t="str">
        <f t="shared" si="0"/>
        <v/>
      </c>
      <c r="H20" s="104"/>
    </row>
    <row r="21" spans="1:8" ht="15.75" x14ac:dyDescent="0.3">
      <c r="A21" s="167">
        <v>12</v>
      </c>
      <c r="B21" s="150"/>
      <c r="C21" s="171"/>
      <c r="D21" s="172"/>
      <c r="E21" s="172"/>
      <c r="F21" s="172"/>
      <c r="G21" s="173" t="str">
        <f t="shared" si="0"/>
        <v/>
      </c>
      <c r="H21" s="104"/>
    </row>
    <row r="22" spans="1:8" ht="15.75" x14ac:dyDescent="0.3">
      <c r="A22" s="167">
        <v>13</v>
      </c>
      <c r="B22" s="150"/>
      <c r="C22" s="171"/>
      <c r="D22" s="172"/>
      <c r="E22" s="172"/>
      <c r="F22" s="172"/>
      <c r="G22" s="173" t="str">
        <f t="shared" si="0"/>
        <v/>
      </c>
      <c r="H22" s="104"/>
    </row>
    <row r="23" spans="1:8" ht="15.75" x14ac:dyDescent="0.3">
      <c r="A23" s="167">
        <v>14</v>
      </c>
      <c r="B23" s="150"/>
      <c r="C23" s="171"/>
      <c r="D23" s="172"/>
      <c r="E23" s="172"/>
      <c r="F23" s="172"/>
      <c r="G23" s="173" t="str">
        <f t="shared" si="0"/>
        <v/>
      </c>
      <c r="H23" s="104"/>
    </row>
    <row r="24" spans="1:8" ht="15.75" x14ac:dyDescent="0.3">
      <c r="A24" s="167">
        <v>15</v>
      </c>
      <c r="B24" s="150"/>
      <c r="C24" s="171"/>
      <c r="D24" s="172"/>
      <c r="E24" s="172"/>
      <c r="F24" s="172"/>
      <c r="G24" s="173" t="str">
        <f t="shared" si="0"/>
        <v/>
      </c>
      <c r="H24" s="104"/>
    </row>
    <row r="25" spans="1:8" ht="15.75" x14ac:dyDescent="0.3">
      <c r="A25" s="167">
        <v>16</v>
      </c>
      <c r="B25" s="150"/>
      <c r="C25" s="171"/>
      <c r="D25" s="172"/>
      <c r="E25" s="172"/>
      <c r="F25" s="172"/>
      <c r="G25" s="173" t="str">
        <f t="shared" si="0"/>
        <v/>
      </c>
      <c r="H25" s="104"/>
    </row>
    <row r="26" spans="1:8" ht="15.75" x14ac:dyDescent="0.3">
      <c r="A26" s="167">
        <v>17</v>
      </c>
      <c r="B26" s="150"/>
      <c r="C26" s="171"/>
      <c r="D26" s="172"/>
      <c r="E26" s="172"/>
      <c r="F26" s="172"/>
      <c r="G26" s="173" t="str">
        <f t="shared" si="0"/>
        <v/>
      </c>
      <c r="H26" s="104"/>
    </row>
    <row r="27" spans="1:8" ht="15.75" x14ac:dyDescent="0.3">
      <c r="A27" s="167">
        <v>18</v>
      </c>
      <c r="B27" s="150"/>
      <c r="C27" s="171"/>
      <c r="D27" s="172"/>
      <c r="E27" s="172"/>
      <c r="F27" s="172"/>
      <c r="G27" s="173" t="str">
        <f t="shared" si="0"/>
        <v/>
      </c>
      <c r="H27" s="104"/>
    </row>
    <row r="28" spans="1:8" ht="15.75" x14ac:dyDescent="0.3">
      <c r="A28" s="167">
        <v>19</v>
      </c>
      <c r="B28" s="150"/>
      <c r="C28" s="171"/>
      <c r="D28" s="172"/>
      <c r="E28" s="172"/>
      <c r="F28" s="172"/>
      <c r="G28" s="173" t="str">
        <f t="shared" si="0"/>
        <v/>
      </c>
      <c r="H28" s="104"/>
    </row>
    <row r="29" spans="1:8" ht="15.75" x14ac:dyDescent="0.3">
      <c r="A29" s="167">
        <v>20</v>
      </c>
      <c r="B29" s="150"/>
      <c r="C29" s="171"/>
      <c r="D29" s="172"/>
      <c r="E29" s="172"/>
      <c r="F29" s="172"/>
      <c r="G29" s="173" t="str">
        <f t="shared" si="0"/>
        <v/>
      </c>
      <c r="H29" s="104"/>
    </row>
    <row r="30" spans="1:8" ht="15.75" x14ac:dyDescent="0.3">
      <c r="A30" s="167">
        <v>21</v>
      </c>
      <c r="B30" s="150"/>
      <c r="C30" s="174"/>
      <c r="D30" s="175"/>
      <c r="E30" s="175"/>
      <c r="F30" s="175"/>
      <c r="G30" s="173" t="str">
        <f t="shared" si="0"/>
        <v/>
      </c>
      <c r="H30" s="104"/>
    </row>
    <row r="31" spans="1:8" ht="15.75" x14ac:dyDescent="0.3">
      <c r="A31" s="167">
        <v>22</v>
      </c>
      <c r="B31" s="150"/>
      <c r="C31" s="174"/>
      <c r="D31" s="175"/>
      <c r="E31" s="175"/>
      <c r="F31" s="175"/>
      <c r="G31" s="173" t="str">
        <f t="shared" si="0"/>
        <v/>
      </c>
      <c r="H31" s="104"/>
    </row>
    <row r="32" spans="1:8" ht="15.75" x14ac:dyDescent="0.3">
      <c r="A32" s="167">
        <v>23</v>
      </c>
      <c r="B32" s="150"/>
      <c r="C32" s="174"/>
      <c r="D32" s="175"/>
      <c r="E32" s="175"/>
      <c r="F32" s="175"/>
      <c r="G32" s="173" t="str">
        <f t="shared" si="0"/>
        <v/>
      </c>
      <c r="H32" s="104"/>
    </row>
    <row r="33" spans="1:10" ht="15.75" x14ac:dyDescent="0.3">
      <c r="A33" s="167">
        <v>24</v>
      </c>
      <c r="B33" s="150"/>
      <c r="C33" s="174"/>
      <c r="D33" s="175"/>
      <c r="E33" s="175"/>
      <c r="F33" s="175"/>
      <c r="G33" s="173" t="str">
        <f t="shared" si="0"/>
        <v/>
      </c>
      <c r="H33" s="104"/>
    </row>
    <row r="34" spans="1:10" ht="15.75" x14ac:dyDescent="0.3">
      <c r="A34" s="167">
        <v>25</v>
      </c>
      <c r="B34" s="150"/>
      <c r="C34" s="174"/>
      <c r="D34" s="175"/>
      <c r="E34" s="175"/>
      <c r="F34" s="175"/>
      <c r="G34" s="173" t="str">
        <f t="shared" si="0"/>
        <v/>
      </c>
      <c r="H34" s="104"/>
    </row>
    <row r="35" spans="1:10" ht="15.75" x14ac:dyDescent="0.3">
      <c r="A35" s="167" t="s">
        <v>273</v>
      </c>
      <c r="B35" s="150"/>
      <c r="C35" s="174">
        <f>SUM(C10:C34)</f>
        <v>55947.64</v>
      </c>
      <c r="D35" s="174">
        <f>SUM(D10:D34)</f>
        <v>55947.64</v>
      </c>
      <c r="E35" s="175"/>
      <c r="F35" s="175"/>
      <c r="G35" s="173" t="str">
        <f>IF(ISBLANK(B35),"",#REF!+C35-D35)</f>
        <v/>
      </c>
      <c r="H35" s="104"/>
    </row>
    <row r="36" spans="1:10" x14ac:dyDescent="0.3">
      <c r="A36" s="176" t="s">
        <v>310</v>
      </c>
      <c r="B36" s="177"/>
      <c r="C36" s="178"/>
      <c r="D36" s="179"/>
      <c r="E36" s="179"/>
      <c r="F36" s="180"/>
      <c r="G36" s="181" t="str">
        <f>G35</f>
        <v/>
      </c>
      <c r="H36" s="104"/>
    </row>
    <row r="40" spans="1:10" x14ac:dyDescent="0.3">
      <c r="B40" s="184" t="s">
        <v>107</v>
      </c>
      <c r="F40" s="185"/>
    </row>
    <row r="41" spans="1:10" x14ac:dyDescent="0.3">
      <c r="F41" s="183"/>
      <c r="G41" s="183"/>
      <c r="H41" s="183"/>
      <c r="I41" s="183"/>
      <c r="J41" s="183"/>
    </row>
    <row r="42" spans="1:10" x14ac:dyDescent="0.3">
      <c r="C42" s="186"/>
      <c r="F42" s="186"/>
      <c r="G42" s="187"/>
      <c r="H42" s="183"/>
      <c r="I42" s="183"/>
      <c r="J42" s="183"/>
    </row>
    <row r="43" spans="1:10" x14ac:dyDescent="0.3">
      <c r="A43" s="183"/>
      <c r="C43" s="188" t="s">
        <v>263</v>
      </c>
      <c r="F43" s="189" t="s">
        <v>268</v>
      </c>
      <c r="G43" s="187"/>
      <c r="H43" s="183"/>
      <c r="I43" s="183"/>
      <c r="J43" s="183"/>
    </row>
    <row r="44" spans="1:10" x14ac:dyDescent="0.3">
      <c r="A44" s="183"/>
      <c r="C44" s="190" t="s">
        <v>139</v>
      </c>
      <c r="F44" s="182" t="s">
        <v>264</v>
      </c>
      <c r="G44" s="183"/>
      <c r="H44" s="183"/>
      <c r="I44" s="183"/>
      <c r="J44" s="183"/>
    </row>
    <row r="45" spans="1:10" s="183" customFormat="1" x14ac:dyDescent="0.3">
      <c r="B45" s="182"/>
    </row>
    <row r="46" spans="1:10" s="183" customFormat="1" ht="12.75" x14ac:dyDescent="0.2"/>
    <row r="47" spans="1:10" s="183" customFormat="1" ht="12.75" x14ac:dyDescent="0.2"/>
    <row r="48" spans="1:10" s="183" customFormat="1" ht="12.75" x14ac:dyDescent="0.2"/>
    <row r="49" s="183" customFormat="1" ht="12.75" x14ac:dyDescent="0.2"/>
  </sheetData>
  <dataValidations count="1">
    <dataValidation allowBlank="1" showInputMessage="1" showErrorMessage="1" prompt="თვე/დღე/წელი" sqref="B10:B35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E23" sqref="E2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299</v>
      </c>
      <c r="B1" s="136"/>
      <c r="C1" s="136"/>
      <c r="D1" s="136"/>
      <c r="E1" s="136"/>
      <c r="F1" s="77"/>
      <c r="G1" s="77"/>
      <c r="H1" s="77"/>
      <c r="I1" s="664" t="s">
        <v>109</v>
      </c>
      <c r="J1" s="664"/>
      <c r="K1" s="142"/>
    </row>
    <row r="2" spans="1:12" s="23" customFormat="1" ht="15" x14ac:dyDescent="0.3">
      <c r="A2" s="104" t="s">
        <v>140</v>
      </c>
      <c r="B2" s="136"/>
      <c r="C2" s="136"/>
      <c r="D2" s="136"/>
      <c r="E2" s="136"/>
      <c r="F2" s="137"/>
      <c r="G2" s="138"/>
      <c r="H2" s="138"/>
      <c r="I2" s="647" t="str">
        <f>'ფორმა N1'!K2</f>
        <v>01/01/2019-31/12/2019</v>
      </c>
      <c r="J2" s="648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4"/>
      <c r="L4" s="23"/>
    </row>
    <row r="5" spans="1:12" s="2" customFormat="1" ht="15" x14ac:dyDescent="0.3">
      <c r="A5" s="117" t="str">
        <f>'ფორმა N1'!A5</f>
        <v>პ/პ  "თავისუფალი საქართველო"</v>
      </c>
      <c r="B5" s="118"/>
      <c r="C5" s="118"/>
      <c r="D5" s="118"/>
      <c r="E5" s="118"/>
      <c r="F5" s="59"/>
      <c r="G5" s="59"/>
      <c r="H5" s="59"/>
      <c r="I5" s="130"/>
      <c r="J5" s="59"/>
      <c r="K5" s="104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666" t="s">
        <v>220</v>
      </c>
      <c r="C7" s="666"/>
      <c r="D7" s="666" t="s">
        <v>287</v>
      </c>
      <c r="E7" s="666"/>
      <c r="F7" s="666" t="s">
        <v>288</v>
      </c>
      <c r="G7" s="666"/>
      <c r="H7" s="149" t="s">
        <v>274</v>
      </c>
      <c r="I7" s="666" t="s">
        <v>223</v>
      </c>
      <c r="J7" s="666"/>
      <c r="K7" s="143"/>
    </row>
    <row r="8" spans="1:12" ht="15" x14ac:dyDescent="0.2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 x14ac:dyDescent="0.2">
      <c r="A9" s="60" t="s">
        <v>116</v>
      </c>
      <c r="B9" s="81">
        <f>SUM(B10,B14,B17)</f>
        <v>0</v>
      </c>
      <c r="C9" s="454">
        <f>SUM(C10,C14,C17)</f>
        <v>3524.2</v>
      </c>
      <c r="D9" s="81">
        <f t="shared" ref="D9:J9" si="0">SUM(D10,D14,D17)</f>
        <v>0</v>
      </c>
      <c r="E9" s="454">
        <f>SUM(E10,E14,E17)</f>
        <v>6937.41</v>
      </c>
      <c r="F9" s="81">
        <f t="shared" si="0"/>
        <v>0</v>
      </c>
      <c r="G9" s="81">
        <f>SUM(G10,G14,G17)</f>
        <v>0</v>
      </c>
      <c r="H9" s="454">
        <f>SUM(H10,H14,H17)</f>
        <v>2246.88</v>
      </c>
      <c r="I9" s="81">
        <f>SUM(I10,I14,I17)</f>
        <v>0</v>
      </c>
      <c r="J9" s="454">
        <f t="shared" si="0"/>
        <v>8214.73</v>
      </c>
      <c r="K9" s="143"/>
    </row>
    <row r="10" spans="1:12" ht="15" x14ac:dyDescent="0.2">
      <c r="A10" s="61" t="s">
        <v>117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 x14ac:dyDescent="0.2">
      <c r="A14" s="61" t="s">
        <v>121</v>
      </c>
      <c r="B14" s="131">
        <f>SUM(B15:B16)</f>
        <v>0</v>
      </c>
      <c r="C14" s="619">
        <f>SUM(C15:C16)</f>
        <v>3024.2</v>
      </c>
      <c r="D14" s="131">
        <f t="shared" ref="D14:J14" si="2">SUM(D15:D16)</f>
        <v>0</v>
      </c>
      <c r="E14" s="131">
        <f>SUM(E15:E16)</f>
        <v>6937.41</v>
      </c>
      <c r="F14" s="131">
        <f t="shared" si="2"/>
        <v>0</v>
      </c>
      <c r="G14" s="131">
        <f>SUM(G15:G16)</f>
        <v>0</v>
      </c>
      <c r="H14" s="131">
        <f>SUM(H15:H16)</f>
        <v>2246.88</v>
      </c>
      <c r="I14" s="131">
        <f>SUM(I15:I16)</f>
        <v>0</v>
      </c>
      <c r="J14" s="131">
        <f t="shared" si="2"/>
        <v>7714.7300000000005</v>
      </c>
      <c r="K14" s="143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 x14ac:dyDescent="0.2">
      <c r="A16" s="61" t="s">
        <v>123</v>
      </c>
      <c r="B16" s="26"/>
      <c r="C16" s="618">
        <v>3024.2</v>
      </c>
      <c r="D16" s="26"/>
      <c r="E16" s="26">
        <v>6937.41</v>
      </c>
      <c r="F16" s="26"/>
      <c r="G16" s="26"/>
      <c r="H16" s="26">
        <v>2246.88</v>
      </c>
      <c r="I16" s="26"/>
      <c r="J16" s="618">
        <f>C16+E16-H16</f>
        <v>7714.7300000000005</v>
      </c>
      <c r="K16" s="143"/>
    </row>
    <row r="17" spans="1:11" ht="15" x14ac:dyDescent="0.2">
      <c r="A17" s="61" t="s">
        <v>124</v>
      </c>
      <c r="B17" s="131">
        <f>SUM(B18:B19,B22,B23)</f>
        <v>0</v>
      </c>
      <c r="C17" s="619">
        <f>SUM(C18:C19,C22,C23)</f>
        <v>500</v>
      </c>
      <c r="D17" s="131">
        <f t="shared" ref="D17:J17" si="3">SUM(D18:D19,D22,D23)</f>
        <v>0</v>
      </c>
      <c r="E17" s="619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619">
        <f t="shared" si="3"/>
        <v>500</v>
      </c>
      <c r="K17" s="143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 x14ac:dyDescent="0.2">
      <c r="A19" s="61" t="s">
        <v>126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 x14ac:dyDescent="0.2">
      <c r="A23" s="61" t="s">
        <v>130</v>
      </c>
      <c r="B23" s="26"/>
      <c r="C23" s="618">
        <v>500</v>
      </c>
      <c r="D23" s="26"/>
      <c r="E23" s="618"/>
      <c r="F23" s="26"/>
      <c r="G23" s="26"/>
      <c r="H23" s="26"/>
      <c r="I23" s="26"/>
      <c r="J23" s="618">
        <f>C23+E23</f>
        <v>500</v>
      </c>
      <c r="K23" s="143"/>
    </row>
    <row r="24" spans="1:11" ht="15" x14ac:dyDescent="0.2">
      <c r="A24" s="60" t="s">
        <v>131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454">
        <f t="shared" si="5"/>
        <v>5503.5</v>
      </c>
      <c r="F24" s="454">
        <f t="shared" si="5"/>
        <v>0</v>
      </c>
      <c r="G24" s="454">
        <f t="shared" si="5"/>
        <v>3003.5</v>
      </c>
      <c r="H24" s="81">
        <f t="shared" si="5"/>
        <v>0</v>
      </c>
      <c r="I24" s="81">
        <f t="shared" si="5"/>
        <v>0</v>
      </c>
      <c r="J24" s="81">
        <f t="shared" si="5"/>
        <v>2500</v>
      </c>
      <c r="K24" s="143"/>
    </row>
    <row r="25" spans="1:11" ht="15" x14ac:dyDescent="0.2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1" t="s">
        <v>259</v>
      </c>
      <c r="B31" s="26"/>
      <c r="C31" s="26"/>
      <c r="D31" s="26"/>
      <c r="E31" s="618">
        <f>3003.5+2500</f>
        <v>5503.5</v>
      </c>
      <c r="F31" s="618"/>
      <c r="G31" s="618">
        <v>3003.5</v>
      </c>
      <c r="H31" s="26"/>
      <c r="I31" s="26"/>
      <c r="J31" s="618">
        <f>E31-G31</f>
        <v>2500</v>
      </c>
      <c r="K31" s="143"/>
    </row>
    <row r="32" spans="1:11" ht="15" x14ac:dyDescent="0.2">
      <c r="A32" s="60" t="s">
        <v>132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3"/>
    </row>
    <row r="33" spans="1:11" ht="15" x14ac:dyDescent="0.2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0" t="s">
        <v>133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3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1" t="s">
        <v>136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1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0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263</v>
      </c>
      <c r="F49" s="12" t="s">
        <v>268</v>
      </c>
      <c r="G49" s="71"/>
      <c r="I49"/>
      <c r="J49"/>
    </row>
    <row r="50" spans="1:10" s="2" customFormat="1" ht="15" x14ac:dyDescent="0.3">
      <c r="B50" s="65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M19" sqref="M19"/>
    </sheetView>
  </sheetViews>
  <sheetFormatPr defaultRowHeight="12.75" x14ac:dyDescent="0.2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 x14ac:dyDescent="0.2">
      <c r="A1" s="191" t="s">
        <v>493</v>
      </c>
      <c r="B1" s="191"/>
      <c r="C1" s="192"/>
      <c r="D1" s="192"/>
      <c r="E1" s="192"/>
      <c r="F1" s="192"/>
      <c r="G1" s="192"/>
      <c r="H1" s="192"/>
      <c r="I1" s="320" t="s">
        <v>109</v>
      </c>
    </row>
    <row r="2" spans="1:9" ht="15" x14ac:dyDescent="0.3">
      <c r="A2" s="146" t="s">
        <v>140</v>
      </c>
      <c r="B2" s="146"/>
      <c r="C2" s="192"/>
      <c r="D2" s="192"/>
      <c r="E2" s="192"/>
      <c r="F2" s="192"/>
      <c r="G2" s="192"/>
      <c r="H2" s="192"/>
      <c r="I2" s="317" t="str">
        <f>'ფორმა N1'!K2</f>
        <v>01/01/2019-31/12/2019</v>
      </c>
    </row>
    <row r="3" spans="1:9" ht="15" x14ac:dyDescent="0.2">
      <c r="A3" s="192"/>
      <c r="B3" s="192"/>
      <c r="C3" s="192"/>
      <c r="D3" s="192"/>
      <c r="E3" s="192"/>
      <c r="F3" s="192"/>
      <c r="G3" s="192"/>
      <c r="H3" s="192"/>
      <c r="I3" s="139"/>
    </row>
    <row r="4" spans="1:9" ht="15" x14ac:dyDescent="0.3">
      <c r="A4" s="113" t="s">
        <v>269</v>
      </c>
      <c r="B4" s="113"/>
      <c r="C4" s="113"/>
      <c r="D4" s="113"/>
      <c r="E4" s="329"/>
      <c r="F4" s="193"/>
      <c r="G4" s="192"/>
      <c r="H4" s="192"/>
      <c r="I4" s="193"/>
    </row>
    <row r="5" spans="1:9" s="334" customFormat="1" ht="15" x14ac:dyDescent="0.3">
      <c r="A5" s="330" t="str">
        <f>'ფორმა N1'!A5</f>
        <v>პ/პ  "თავისუფალი საქართველო"</v>
      </c>
      <c r="B5" s="330"/>
      <c r="C5" s="331"/>
      <c r="D5" s="331"/>
      <c r="E5" s="331"/>
      <c r="F5" s="332"/>
      <c r="G5" s="333"/>
      <c r="H5" s="333"/>
      <c r="I5" s="332"/>
    </row>
    <row r="6" spans="1:9" ht="13.5" x14ac:dyDescent="0.2">
      <c r="A6" s="140"/>
      <c r="B6" s="140"/>
      <c r="C6" s="335"/>
      <c r="D6" s="335"/>
      <c r="E6" s="335"/>
      <c r="F6" s="192"/>
      <c r="G6" s="192"/>
      <c r="H6" s="192"/>
      <c r="I6" s="192"/>
    </row>
    <row r="7" spans="1:9" ht="60" x14ac:dyDescent="0.2">
      <c r="A7" s="336" t="s">
        <v>64</v>
      </c>
      <c r="B7" s="336" t="s">
        <v>484</v>
      </c>
      <c r="C7" s="337" t="s">
        <v>485</v>
      </c>
      <c r="D7" s="337" t="s">
        <v>486</v>
      </c>
      <c r="E7" s="337" t="s">
        <v>487</v>
      </c>
      <c r="F7" s="337" t="s">
        <v>365</v>
      </c>
      <c r="G7" s="337" t="s">
        <v>488</v>
      </c>
      <c r="H7" s="337" t="s">
        <v>489</v>
      </c>
      <c r="I7" s="337" t="s">
        <v>490</v>
      </c>
    </row>
    <row r="8" spans="1:9" ht="15" x14ac:dyDescent="0.2">
      <c r="A8" s="336">
        <v>1</v>
      </c>
      <c r="B8" s="336">
        <v>2</v>
      </c>
      <c r="C8" s="336">
        <v>3</v>
      </c>
      <c r="D8" s="337">
        <v>4</v>
      </c>
      <c r="E8" s="336">
        <v>5</v>
      </c>
      <c r="F8" s="337">
        <v>6</v>
      </c>
      <c r="G8" s="336">
        <v>7</v>
      </c>
      <c r="H8" s="337">
        <v>8</v>
      </c>
      <c r="I8" s="337">
        <v>9</v>
      </c>
    </row>
    <row r="9" spans="1:9" ht="30" x14ac:dyDescent="0.2">
      <c r="A9" s="338">
        <v>1</v>
      </c>
      <c r="B9" s="338" t="s">
        <v>980</v>
      </c>
      <c r="C9" s="339" t="s">
        <v>981</v>
      </c>
      <c r="D9" s="339" t="s">
        <v>982</v>
      </c>
      <c r="E9" s="339" t="s">
        <v>983</v>
      </c>
      <c r="F9" s="339" t="s">
        <v>984</v>
      </c>
      <c r="G9" s="338">
        <v>625</v>
      </c>
      <c r="H9" s="339">
        <v>18001003817</v>
      </c>
      <c r="I9" s="339" t="s">
        <v>985</v>
      </c>
    </row>
    <row r="10" spans="1:9" ht="15" x14ac:dyDescent="0.2">
      <c r="A10" s="338">
        <v>2</v>
      </c>
      <c r="B10" s="338"/>
      <c r="C10" s="339"/>
      <c r="D10" s="339"/>
      <c r="E10" s="339"/>
      <c r="F10" s="339"/>
      <c r="G10" s="339"/>
      <c r="H10" s="339"/>
      <c r="I10" s="339"/>
    </row>
    <row r="11" spans="1:9" ht="15" x14ac:dyDescent="0.2">
      <c r="A11" s="338">
        <v>3</v>
      </c>
      <c r="B11" s="338"/>
      <c r="C11" s="339"/>
      <c r="D11" s="339"/>
      <c r="E11" s="339"/>
      <c r="F11" s="339"/>
      <c r="G11" s="339"/>
      <c r="H11" s="339"/>
      <c r="I11" s="339"/>
    </row>
    <row r="12" spans="1:9" ht="15" x14ac:dyDescent="0.2">
      <c r="A12" s="338">
        <v>4</v>
      </c>
      <c r="B12" s="338"/>
      <c r="C12" s="339"/>
      <c r="D12" s="339"/>
      <c r="E12" s="339"/>
      <c r="F12" s="339"/>
      <c r="G12" s="339"/>
      <c r="H12" s="339"/>
      <c r="I12" s="339"/>
    </row>
    <row r="13" spans="1:9" ht="15" x14ac:dyDescent="0.2">
      <c r="A13" s="338">
        <v>5</v>
      </c>
      <c r="B13" s="338"/>
      <c r="C13" s="339"/>
      <c r="D13" s="339"/>
      <c r="E13" s="339"/>
      <c r="F13" s="339"/>
      <c r="G13" s="339"/>
      <c r="H13" s="339"/>
      <c r="I13" s="339"/>
    </row>
    <row r="14" spans="1:9" ht="15" x14ac:dyDescent="0.2">
      <c r="A14" s="338">
        <v>6</v>
      </c>
      <c r="B14" s="338"/>
      <c r="C14" s="339"/>
      <c r="D14" s="339"/>
      <c r="E14" s="339"/>
      <c r="F14" s="339"/>
      <c r="G14" s="339"/>
      <c r="H14" s="339"/>
      <c r="I14" s="339"/>
    </row>
    <row r="15" spans="1:9" ht="15" x14ac:dyDescent="0.2">
      <c r="A15" s="338">
        <v>7</v>
      </c>
      <c r="B15" s="338"/>
      <c r="C15" s="339"/>
      <c r="D15" s="339"/>
      <c r="E15" s="339"/>
      <c r="F15" s="339"/>
      <c r="G15" s="339"/>
      <c r="H15" s="339"/>
      <c r="I15" s="339"/>
    </row>
    <row r="16" spans="1:9" ht="15" x14ac:dyDescent="0.2">
      <c r="A16" s="338">
        <v>8</v>
      </c>
      <c r="B16" s="338"/>
      <c r="C16" s="339"/>
      <c r="D16" s="339"/>
      <c r="E16" s="339"/>
      <c r="F16" s="339"/>
      <c r="G16" s="339"/>
      <c r="H16" s="339"/>
      <c r="I16" s="339"/>
    </row>
    <row r="17" spans="1:9" ht="15" x14ac:dyDescent="0.2">
      <c r="A17" s="338">
        <v>9</v>
      </c>
      <c r="B17" s="338"/>
      <c r="C17" s="339"/>
      <c r="D17" s="339"/>
      <c r="E17" s="339"/>
      <c r="F17" s="339"/>
      <c r="G17" s="339"/>
      <c r="H17" s="339"/>
      <c r="I17" s="339"/>
    </row>
    <row r="18" spans="1:9" ht="15" x14ac:dyDescent="0.2">
      <c r="A18" s="338">
        <v>10</v>
      </c>
      <c r="B18" s="338"/>
      <c r="C18" s="339"/>
      <c r="D18" s="339"/>
      <c r="E18" s="339"/>
      <c r="F18" s="339"/>
      <c r="G18" s="339"/>
      <c r="H18" s="339"/>
      <c r="I18" s="339"/>
    </row>
    <row r="19" spans="1:9" ht="15" x14ac:dyDescent="0.2">
      <c r="A19" s="338">
        <v>11</v>
      </c>
      <c r="B19" s="338"/>
      <c r="C19" s="339"/>
      <c r="D19" s="339"/>
      <c r="E19" s="339"/>
      <c r="F19" s="339"/>
      <c r="G19" s="339"/>
      <c r="H19" s="339"/>
      <c r="I19" s="339"/>
    </row>
    <row r="20" spans="1:9" ht="15" x14ac:dyDescent="0.2">
      <c r="A20" s="338">
        <v>12</v>
      </c>
      <c r="B20" s="338"/>
      <c r="C20" s="339"/>
      <c r="D20" s="339"/>
      <c r="E20" s="339"/>
      <c r="F20" s="339"/>
      <c r="G20" s="339"/>
      <c r="H20" s="339"/>
      <c r="I20" s="339"/>
    </row>
    <row r="21" spans="1:9" ht="15" x14ac:dyDescent="0.2">
      <c r="A21" s="338">
        <v>13</v>
      </c>
      <c r="B21" s="338"/>
      <c r="C21" s="339"/>
      <c r="D21" s="339"/>
      <c r="E21" s="339"/>
      <c r="F21" s="339"/>
      <c r="G21" s="339"/>
      <c r="H21" s="339"/>
      <c r="I21" s="339"/>
    </row>
    <row r="22" spans="1:9" ht="15" x14ac:dyDescent="0.2">
      <c r="A22" s="338">
        <v>14</v>
      </c>
      <c r="B22" s="338"/>
      <c r="C22" s="339"/>
      <c r="D22" s="339"/>
      <c r="E22" s="339"/>
      <c r="F22" s="339"/>
      <c r="G22" s="339"/>
      <c r="H22" s="339"/>
      <c r="I22" s="339"/>
    </row>
    <row r="23" spans="1:9" ht="15" x14ac:dyDescent="0.2">
      <c r="A23" s="338">
        <v>15</v>
      </c>
      <c r="B23" s="338"/>
      <c r="C23" s="339"/>
      <c r="D23" s="339"/>
      <c r="E23" s="339"/>
      <c r="F23" s="339"/>
      <c r="G23" s="339"/>
      <c r="H23" s="339"/>
      <c r="I23" s="339"/>
    </row>
    <row r="24" spans="1:9" ht="15" x14ac:dyDescent="0.2">
      <c r="A24" s="338">
        <v>16</v>
      </c>
      <c r="B24" s="338"/>
      <c r="C24" s="339"/>
      <c r="D24" s="339"/>
      <c r="E24" s="339"/>
      <c r="F24" s="339"/>
      <c r="G24" s="339"/>
      <c r="H24" s="339"/>
      <c r="I24" s="339"/>
    </row>
    <row r="25" spans="1:9" ht="15" x14ac:dyDescent="0.2">
      <c r="A25" s="338">
        <v>17</v>
      </c>
      <c r="B25" s="338"/>
      <c r="C25" s="339"/>
      <c r="D25" s="339"/>
      <c r="E25" s="339"/>
      <c r="F25" s="339"/>
      <c r="G25" s="339"/>
      <c r="H25" s="339"/>
      <c r="I25" s="339"/>
    </row>
    <row r="26" spans="1:9" ht="15" x14ac:dyDescent="0.2">
      <c r="A26" s="338">
        <v>18</v>
      </c>
      <c r="B26" s="338"/>
      <c r="C26" s="339"/>
      <c r="D26" s="339"/>
      <c r="E26" s="339"/>
      <c r="F26" s="339"/>
      <c r="G26" s="339"/>
      <c r="H26" s="339"/>
      <c r="I26" s="339"/>
    </row>
    <row r="27" spans="1:9" ht="15" x14ac:dyDescent="0.2">
      <c r="A27" s="338" t="s">
        <v>273</v>
      </c>
      <c r="B27" s="338"/>
      <c r="C27" s="339"/>
      <c r="D27" s="339"/>
      <c r="E27" s="339"/>
      <c r="F27" s="339"/>
      <c r="G27" s="339"/>
      <c r="H27" s="339"/>
      <c r="I27" s="339"/>
    </row>
    <row r="28" spans="1:9" x14ac:dyDescent="0.2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 x14ac:dyDescent="0.2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 x14ac:dyDescent="0.2">
      <c r="A30" s="340"/>
      <c r="B30" s="340"/>
      <c r="C30" s="194"/>
      <c r="D30" s="194"/>
      <c r="E30" s="194"/>
      <c r="F30" s="194"/>
      <c r="G30" s="194"/>
      <c r="H30" s="194"/>
      <c r="I30" s="194"/>
    </row>
    <row r="31" spans="1:9" ht="15" x14ac:dyDescent="0.3">
      <c r="A31" s="21"/>
      <c r="B31" s="21"/>
      <c r="C31" s="341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667"/>
      <c r="E32" s="667"/>
      <c r="G32" s="197"/>
      <c r="H32" s="342"/>
    </row>
    <row r="33" spans="3:8" ht="15" x14ac:dyDescent="0.3">
      <c r="C33" s="21"/>
      <c r="D33" s="668" t="s">
        <v>263</v>
      </c>
      <c r="E33" s="668"/>
      <c r="G33" s="669" t="s">
        <v>491</v>
      </c>
      <c r="H33" s="669"/>
    </row>
    <row r="34" spans="3:8" ht="15" x14ac:dyDescent="0.3">
      <c r="C34" s="21"/>
      <c r="D34" s="21"/>
      <c r="E34" s="21"/>
      <c r="G34" s="670"/>
      <c r="H34" s="670"/>
    </row>
    <row r="35" spans="3:8" ht="15" x14ac:dyDescent="0.3">
      <c r="C35" s="21"/>
      <c r="D35" s="671" t="s">
        <v>139</v>
      </c>
      <c r="E35" s="671"/>
      <c r="G35" s="670"/>
      <c r="H35" s="670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34" customWidth="1"/>
    <col min="2" max="2" width="14.85546875" style="334" customWidth="1"/>
    <col min="3" max="3" width="21.140625" style="334" customWidth="1"/>
    <col min="4" max="5" width="12.7109375" style="334" customWidth="1"/>
    <col min="6" max="6" width="13.42578125" style="334" bestFit="1" customWidth="1"/>
    <col min="7" max="7" width="15.28515625" style="334" customWidth="1"/>
    <col min="8" max="8" width="23.85546875" style="334" customWidth="1"/>
    <col min="9" max="9" width="12.140625" style="334" bestFit="1" customWidth="1"/>
    <col min="10" max="10" width="19" style="334" customWidth="1"/>
    <col min="11" max="11" width="17.7109375" style="334" customWidth="1"/>
    <col min="12" max="16384" width="9.140625" style="334"/>
  </cols>
  <sheetData>
    <row r="1" spans="1:12" s="198" customFormat="1" ht="15" x14ac:dyDescent="0.2">
      <c r="A1" s="191" t="s">
        <v>300</v>
      </c>
      <c r="B1" s="191"/>
      <c r="C1" s="191"/>
      <c r="D1" s="192"/>
      <c r="E1" s="192"/>
      <c r="F1" s="192"/>
      <c r="G1" s="192"/>
      <c r="H1" s="192"/>
      <c r="I1" s="192"/>
      <c r="J1" s="192"/>
      <c r="K1" s="320" t="s">
        <v>109</v>
      </c>
    </row>
    <row r="2" spans="1:12" s="198" customFormat="1" ht="15" x14ac:dyDescent="0.3">
      <c r="A2" s="146" t="s">
        <v>140</v>
      </c>
      <c r="B2" s="146"/>
      <c r="C2" s="146"/>
      <c r="D2" s="192"/>
      <c r="E2" s="192"/>
      <c r="F2" s="192"/>
      <c r="G2" s="192"/>
      <c r="H2" s="192"/>
      <c r="I2" s="192"/>
      <c r="J2" s="192"/>
      <c r="K2" s="317" t="str">
        <f>'ფორმა N1'!K2</f>
        <v>01/01/2019-31/12/2019</v>
      </c>
    </row>
    <row r="3" spans="1:12" s="198" customFormat="1" ht="15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39"/>
      <c r="L3" s="334"/>
    </row>
    <row r="4" spans="1:12" s="198" customFormat="1" ht="15" x14ac:dyDescent="0.3">
      <c r="A4" s="113" t="s">
        <v>269</v>
      </c>
      <c r="B4" s="113"/>
      <c r="C4" s="113"/>
      <c r="D4" s="113"/>
      <c r="E4" s="113"/>
      <c r="F4" s="329"/>
      <c r="G4" s="193"/>
      <c r="H4" s="192"/>
      <c r="I4" s="192"/>
      <c r="J4" s="192"/>
      <c r="K4" s="192"/>
    </row>
    <row r="5" spans="1:12" ht="15" x14ac:dyDescent="0.3">
      <c r="A5" s="330" t="str">
        <f>'ფორმა N1'!A5</f>
        <v>პ/პ  "თავისუფალი საქართველო"</v>
      </c>
      <c r="B5" s="330"/>
      <c r="C5" s="330"/>
      <c r="D5" s="331"/>
      <c r="E5" s="331"/>
      <c r="F5" s="331"/>
      <c r="G5" s="332"/>
      <c r="H5" s="333"/>
      <c r="I5" s="333"/>
      <c r="J5" s="333"/>
      <c r="K5" s="332"/>
    </row>
    <row r="6" spans="1:12" s="198" customFormat="1" ht="13.5" x14ac:dyDescent="0.2">
      <c r="A6" s="140"/>
      <c r="B6" s="140"/>
      <c r="C6" s="140"/>
      <c r="D6" s="335"/>
      <c r="E6" s="335"/>
      <c r="F6" s="335"/>
      <c r="G6" s="192"/>
      <c r="H6" s="192"/>
      <c r="I6" s="192"/>
      <c r="J6" s="192"/>
      <c r="K6" s="192"/>
    </row>
    <row r="7" spans="1:12" s="198" customFormat="1" ht="60" x14ac:dyDescent="0.2">
      <c r="A7" s="336" t="s">
        <v>64</v>
      </c>
      <c r="B7" s="336" t="s">
        <v>484</v>
      </c>
      <c r="C7" s="336" t="s">
        <v>243</v>
      </c>
      <c r="D7" s="337" t="s">
        <v>240</v>
      </c>
      <c r="E7" s="337" t="s">
        <v>241</v>
      </c>
      <c r="F7" s="337" t="s">
        <v>340</v>
      </c>
      <c r="G7" s="337" t="s">
        <v>242</v>
      </c>
      <c r="H7" s="337" t="s">
        <v>492</v>
      </c>
      <c r="I7" s="337" t="s">
        <v>239</v>
      </c>
      <c r="J7" s="337" t="s">
        <v>489</v>
      </c>
      <c r="K7" s="337" t="s">
        <v>490</v>
      </c>
    </row>
    <row r="8" spans="1:12" s="198" customFormat="1" ht="15" x14ac:dyDescent="0.2">
      <c r="A8" s="336">
        <v>1</v>
      </c>
      <c r="B8" s="336">
        <v>2</v>
      </c>
      <c r="C8" s="336">
        <v>3</v>
      </c>
      <c r="D8" s="337">
        <v>4</v>
      </c>
      <c r="E8" s="336">
        <v>5</v>
      </c>
      <c r="F8" s="337">
        <v>6</v>
      </c>
      <c r="G8" s="336">
        <v>7</v>
      </c>
      <c r="H8" s="337">
        <v>8</v>
      </c>
      <c r="I8" s="336">
        <v>9</v>
      </c>
      <c r="J8" s="336">
        <v>10</v>
      </c>
      <c r="K8" s="337">
        <v>11</v>
      </c>
    </row>
    <row r="9" spans="1:12" s="198" customFormat="1" ht="15" x14ac:dyDescent="0.2">
      <c r="A9" s="338">
        <v>1</v>
      </c>
      <c r="B9" s="338"/>
      <c r="C9" s="338"/>
      <c r="D9" s="339"/>
      <c r="E9" s="339"/>
      <c r="F9" s="339"/>
      <c r="G9" s="339"/>
      <c r="H9" s="339"/>
      <c r="I9" s="339"/>
      <c r="J9" s="339"/>
      <c r="K9" s="339"/>
    </row>
    <row r="10" spans="1:12" s="198" customFormat="1" ht="15" x14ac:dyDescent="0.2">
      <c r="A10" s="338">
        <v>2</v>
      </c>
      <c r="B10" s="338"/>
      <c r="C10" s="338"/>
      <c r="D10" s="339"/>
      <c r="E10" s="339"/>
      <c r="F10" s="339"/>
      <c r="G10" s="339"/>
      <c r="H10" s="339"/>
      <c r="I10" s="339"/>
      <c r="J10" s="339"/>
      <c r="K10" s="339"/>
    </row>
    <row r="11" spans="1:12" s="198" customFormat="1" ht="15" x14ac:dyDescent="0.2">
      <c r="A11" s="338">
        <v>3</v>
      </c>
      <c r="B11" s="338"/>
      <c r="C11" s="338"/>
      <c r="D11" s="339"/>
      <c r="E11" s="339"/>
      <c r="F11" s="339"/>
      <c r="G11" s="339"/>
      <c r="H11" s="339"/>
      <c r="I11" s="339"/>
      <c r="J11" s="339"/>
      <c r="K11" s="339"/>
    </row>
    <row r="12" spans="1:12" s="198" customFormat="1" ht="15" x14ac:dyDescent="0.2">
      <c r="A12" s="338">
        <v>4</v>
      </c>
      <c r="B12" s="338"/>
      <c r="C12" s="338"/>
      <c r="D12" s="339"/>
      <c r="E12" s="339"/>
      <c r="F12" s="339"/>
      <c r="G12" s="339"/>
      <c r="H12" s="339"/>
      <c r="I12" s="339"/>
      <c r="J12" s="339"/>
      <c r="K12" s="339"/>
    </row>
    <row r="13" spans="1:12" s="198" customFormat="1" ht="15" x14ac:dyDescent="0.2">
      <c r="A13" s="338">
        <v>5</v>
      </c>
      <c r="B13" s="338"/>
      <c r="C13" s="338"/>
      <c r="D13" s="339"/>
      <c r="E13" s="339"/>
      <c r="F13" s="339"/>
      <c r="G13" s="339"/>
      <c r="H13" s="339"/>
      <c r="I13" s="339"/>
      <c r="J13" s="339"/>
      <c r="K13" s="339"/>
    </row>
    <row r="14" spans="1:12" s="198" customFormat="1" ht="15" x14ac:dyDescent="0.2">
      <c r="A14" s="338">
        <v>6</v>
      </c>
      <c r="B14" s="338"/>
      <c r="C14" s="338"/>
      <c r="D14" s="339"/>
      <c r="E14" s="339"/>
      <c r="F14" s="339"/>
      <c r="G14" s="339"/>
      <c r="H14" s="339"/>
      <c r="I14" s="339"/>
      <c r="J14" s="339"/>
      <c r="K14" s="339"/>
    </row>
    <row r="15" spans="1:12" s="198" customFormat="1" ht="15" x14ac:dyDescent="0.2">
      <c r="A15" s="338">
        <v>7</v>
      </c>
      <c r="B15" s="338"/>
      <c r="C15" s="338"/>
      <c r="D15" s="339"/>
      <c r="E15" s="339"/>
      <c r="F15" s="339"/>
      <c r="G15" s="339"/>
      <c r="H15" s="339"/>
      <c r="I15" s="339"/>
      <c r="J15" s="339"/>
      <c r="K15" s="339"/>
    </row>
    <row r="16" spans="1:12" s="198" customFormat="1" ht="15" x14ac:dyDescent="0.2">
      <c r="A16" s="338">
        <v>8</v>
      </c>
      <c r="B16" s="338"/>
      <c r="C16" s="338"/>
      <c r="D16" s="339"/>
      <c r="E16" s="339"/>
      <c r="F16" s="339"/>
      <c r="G16" s="339"/>
      <c r="H16" s="339"/>
      <c r="I16" s="339"/>
      <c r="J16" s="339"/>
      <c r="K16" s="339"/>
    </row>
    <row r="17" spans="1:11" s="198" customFormat="1" ht="15" x14ac:dyDescent="0.2">
      <c r="A17" s="338">
        <v>9</v>
      </c>
      <c r="B17" s="338"/>
      <c r="C17" s="338"/>
      <c r="D17" s="339"/>
      <c r="E17" s="339"/>
      <c r="F17" s="339"/>
      <c r="G17" s="339"/>
      <c r="H17" s="339"/>
      <c r="I17" s="339"/>
      <c r="J17" s="339"/>
      <c r="K17" s="339"/>
    </row>
    <row r="18" spans="1:11" s="198" customFormat="1" ht="15" x14ac:dyDescent="0.2">
      <c r="A18" s="338">
        <v>10</v>
      </c>
      <c r="B18" s="338"/>
      <c r="C18" s="338"/>
      <c r="D18" s="339"/>
      <c r="E18" s="339"/>
      <c r="F18" s="339"/>
      <c r="G18" s="339"/>
      <c r="H18" s="339"/>
      <c r="I18" s="339"/>
      <c r="J18" s="339"/>
      <c r="K18" s="339"/>
    </row>
    <row r="19" spans="1:11" s="198" customFormat="1" ht="15" x14ac:dyDescent="0.2">
      <c r="A19" s="338">
        <v>11</v>
      </c>
      <c r="B19" s="338"/>
      <c r="C19" s="338"/>
      <c r="D19" s="339"/>
      <c r="E19" s="339"/>
      <c r="F19" s="339"/>
      <c r="G19" s="339"/>
      <c r="H19" s="339"/>
      <c r="I19" s="339"/>
      <c r="J19" s="339"/>
      <c r="K19" s="339"/>
    </row>
    <row r="20" spans="1:11" s="198" customFormat="1" ht="15" x14ac:dyDescent="0.2">
      <c r="A20" s="338">
        <v>12</v>
      </c>
      <c r="B20" s="338"/>
      <c r="C20" s="338"/>
      <c r="D20" s="339"/>
      <c r="E20" s="339"/>
      <c r="F20" s="339"/>
      <c r="G20" s="339"/>
      <c r="H20" s="339"/>
      <c r="I20" s="339"/>
      <c r="J20" s="339"/>
      <c r="K20" s="339"/>
    </row>
    <row r="21" spans="1:11" s="198" customFormat="1" ht="15" x14ac:dyDescent="0.2">
      <c r="A21" s="338">
        <v>13</v>
      </c>
      <c r="B21" s="338"/>
      <c r="C21" s="338"/>
      <c r="D21" s="339"/>
      <c r="E21" s="339"/>
      <c r="F21" s="339"/>
      <c r="G21" s="339"/>
      <c r="H21" s="339"/>
      <c r="I21" s="339"/>
      <c r="J21" s="339"/>
      <c r="K21" s="339"/>
    </row>
    <row r="22" spans="1:11" s="198" customFormat="1" ht="15" x14ac:dyDescent="0.2">
      <c r="A22" s="338">
        <v>14</v>
      </c>
      <c r="B22" s="338"/>
      <c r="C22" s="338"/>
      <c r="D22" s="339"/>
      <c r="E22" s="339"/>
      <c r="F22" s="339"/>
      <c r="G22" s="339"/>
      <c r="H22" s="339"/>
      <c r="I22" s="339"/>
      <c r="J22" s="339"/>
      <c r="K22" s="339"/>
    </row>
    <row r="23" spans="1:11" s="198" customFormat="1" ht="15" x14ac:dyDescent="0.2">
      <c r="A23" s="338">
        <v>15</v>
      </c>
      <c r="B23" s="338"/>
      <c r="C23" s="338"/>
      <c r="D23" s="339"/>
      <c r="E23" s="339"/>
      <c r="F23" s="339"/>
      <c r="G23" s="339"/>
      <c r="H23" s="339"/>
      <c r="I23" s="339"/>
      <c r="J23" s="339"/>
      <c r="K23" s="339"/>
    </row>
    <row r="24" spans="1:11" s="198" customFormat="1" ht="15" x14ac:dyDescent="0.2">
      <c r="A24" s="338">
        <v>16</v>
      </c>
      <c r="B24" s="338"/>
      <c r="C24" s="338"/>
      <c r="D24" s="339"/>
      <c r="E24" s="339"/>
      <c r="F24" s="339"/>
      <c r="G24" s="339"/>
      <c r="H24" s="339"/>
      <c r="I24" s="339"/>
      <c r="J24" s="339"/>
      <c r="K24" s="339"/>
    </row>
    <row r="25" spans="1:11" s="198" customFormat="1" ht="15" x14ac:dyDescent="0.2">
      <c r="A25" s="338">
        <v>17</v>
      </c>
      <c r="B25" s="338"/>
      <c r="C25" s="338"/>
      <c r="D25" s="339"/>
      <c r="E25" s="339"/>
      <c r="F25" s="339"/>
      <c r="G25" s="339"/>
      <c r="H25" s="339"/>
      <c r="I25" s="339"/>
      <c r="J25" s="339"/>
      <c r="K25" s="339"/>
    </row>
    <row r="26" spans="1:11" s="198" customFormat="1" ht="15" x14ac:dyDescent="0.2">
      <c r="A26" s="338">
        <v>18</v>
      </c>
      <c r="B26" s="338"/>
      <c r="C26" s="338"/>
      <c r="D26" s="339"/>
      <c r="E26" s="339"/>
      <c r="F26" s="339"/>
      <c r="G26" s="339"/>
      <c r="H26" s="339"/>
      <c r="I26" s="339"/>
      <c r="J26" s="339"/>
      <c r="K26" s="339"/>
    </row>
    <row r="27" spans="1:11" s="198" customFormat="1" ht="15" x14ac:dyDescent="0.2">
      <c r="A27" s="338" t="s">
        <v>273</v>
      </c>
      <c r="B27" s="338"/>
      <c r="C27" s="338"/>
      <c r="D27" s="339"/>
      <c r="E27" s="339"/>
      <c r="F27" s="339"/>
      <c r="G27" s="339"/>
      <c r="H27" s="339"/>
      <c r="I27" s="339"/>
      <c r="J27" s="339"/>
      <c r="K27" s="339"/>
    </row>
    <row r="28" spans="1:11" x14ac:dyDescent="0.2">
      <c r="A28" s="343"/>
      <c r="B28" s="343"/>
      <c r="C28" s="343"/>
      <c r="D28" s="343"/>
      <c r="E28" s="343"/>
      <c r="F28" s="343"/>
      <c r="G28" s="343"/>
      <c r="H28" s="343"/>
      <c r="I28" s="343"/>
      <c r="J28" s="343"/>
      <c r="K28" s="343"/>
    </row>
    <row r="29" spans="1:11" x14ac:dyDescent="0.2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</row>
    <row r="30" spans="1:11" x14ac:dyDescent="0.2">
      <c r="A30" s="344"/>
      <c r="B30" s="344"/>
      <c r="C30" s="344"/>
      <c r="D30" s="343"/>
      <c r="E30" s="343"/>
      <c r="F30" s="343"/>
      <c r="G30" s="343"/>
      <c r="H30" s="343"/>
      <c r="I30" s="343"/>
      <c r="J30" s="343"/>
      <c r="K30" s="343"/>
    </row>
    <row r="31" spans="1:11" ht="15" x14ac:dyDescent="0.3">
      <c r="A31" s="345"/>
      <c r="B31" s="345"/>
      <c r="C31" s="345"/>
      <c r="D31" s="346" t="s">
        <v>107</v>
      </c>
      <c r="E31" s="345"/>
      <c r="F31" s="345"/>
      <c r="G31" s="347"/>
      <c r="H31" s="345"/>
      <c r="I31" s="345"/>
      <c r="J31" s="345"/>
      <c r="K31" s="345"/>
    </row>
    <row r="32" spans="1:11" ht="15" x14ac:dyDescent="0.3">
      <c r="A32" s="345"/>
      <c r="B32" s="345"/>
      <c r="C32" s="345"/>
      <c r="D32" s="345"/>
      <c r="E32" s="348"/>
      <c r="F32" s="345"/>
      <c r="H32" s="348"/>
      <c r="I32" s="348"/>
      <c r="J32" s="349"/>
    </row>
    <row r="33" spans="4:9" ht="15" x14ac:dyDescent="0.3">
      <c r="D33" s="345"/>
      <c r="E33" s="350" t="s">
        <v>263</v>
      </c>
      <c r="F33" s="345"/>
      <c r="H33" s="351" t="s">
        <v>268</v>
      </c>
      <c r="I33" s="351"/>
    </row>
    <row r="34" spans="4:9" ht="15" x14ac:dyDescent="0.3">
      <c r="D34" s="345"/>
      <c r="E34" s="352" t="s">
        <v>139</v>
      </c>
      <c r="F34" s="345"/>
      <c r="H34" s="345" t="s">
        <v>264</v>
      </c>
      <c r="I34" s="345"/>
    </row>
    <row r="35" spans="4:9" ht="15" x14ac:dyDescent="0.3">
      <c r="D35" s="345"/>
      <c r="E35" s="35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 x14ac:dyDescent="0.2">
      <c r="A1" s="135" t="s">
        <v>426</v>
      </c>
      <c r="B1" s="136"/>
      <c r="C1" s="136"/>
      <c r="D1" s="136"/>
      <c r="E1" s="136"/>
      <c r="F1" s="136"/>
      <c r="G1" s="136"/>
      <c r="H1" s="142"/>
      <c r="I1" s="77" t="s">
        <v>109</v>
      </c>
    </row>
    <row r="2" spans="1:13" customFormat="1" ht="15" x14ac:dyDescent="0.3">
      <c r="A2" s="104" t="s">
        <v>140</v>
      </c>
      <c r="B2" s="136"/>
      <c r="C2" s="136"/>
      <c r="D2" s="136"/>
      <c r="E2" s="136"/>
      <c r="F2" s="136"/>
      <c r="G2" s="136"/>
      <c r="H2" s="142"/>
      <c r="I2" s="205" t="str">
        <f>'ფორმა N1'!K2</f>
        <v>01/01/2019-31/12/2019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83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4"/>
    </row>
    <row r="5" spans="1:13" ht="15" x14ac:dyDescent="0.3">
      <c r="A5" s="207" t="str">
        <f>'ფორმა N1'!A5</f>
        <v>პ/პ  "თავისუფალი საქართველო"</v>
      </c>
      <c r="B5" s="79"/>
      <c r="C5" s="79"/>
      <c r="D5" s="209"/>
      <c r="E5" s="209"/>
      <c r="F5" s="209"/>
      <c r="G5" s="209"/>
      <c r="H5" s="209"/>
      <c r="I5" s="208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 x14ac:dyDescent="0.2">
      <c r="A7" s="145" t="s">
        <v>64</v>
      </c>
      <c r="B7" s="134" t="s">
        <v>366</v>
      </c>
      <c r="C7" s="134" t="s">
        <v>367</v>
      </c>
      <c r="D7" s="134" t="s">
        <v>372</v>
      </c>
      <c r="E7" s="134" t="s">
        <v>373</v>
      </c>
      <c r="F7" s="134" t="s">
        <v>368</v>
      </c>
      <c r="G7" s="134" t="s">
        <v>369</v>
      </c>
      <c r="H7" s="134" t="s">
        <v>380</v>
      </c>
      <c r="I7" s="134" t="s">
        <v>370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6">
        <v>1</v>
      </c>
      <c r="B9" s="26"/>
      <c r="C9" s="26"/>
      <c r="D9" s="26"/>
      <c r="E9" s="26"/>
      <c r="F9" s="204"/>
      <c r="G9" s="204"/>
      <c r="H9" s="204"/>
      <c r="I9" s="26"/>
    </row>
    <row r="10" spans="1:13" customFormat="1" ht="15" x14ac:dyDescent="0.2">
      <c r="A10" s="66">
        <v>2</v>
      </c>
      <c r="B10" s="26"/>
      <c r="C10" s="26"/>
      <c r="D10" s="26"/>
      <c r="E10" s="26"/>
      <c r="F10" s="204"/>
      <c r="G10" s="204"/>
      <c r="H10" s="204"/>
      <c r="I10" s="26"/>
    </row>
    <row r="11" spans="1:13" customFormat="1" ht="15" x14ac:dyDescent="0.2">
      <c r="A11" s="66">
        <v>3</v>
      </c>
      <c r="B11" s="26"/>
      <c r="C11" s="26"/>
      <c r="D11" s="26"/>
      <c r="E11" s="26"/>
      <c r="F11" s="204"/>
      <c r="G11" s="204"/>
      <c r="H11" s="204"/>
      <c r="I11" s="26"/>
    </row>
    <row r="12" spans="1:13" customFormat="1" ht="15" x14ac:dyDescent="0.2">
      <c r="A12" s="66">
        <v>4</v>
      </c>
      <c r="B12" s="26"/>
      <c r="C12" s="26"/>
      <c r="D12" s="26"/>
      <c r="E12" s="26"/>
      <c r="F12" s="204"/>
      <c r="G12" s="204"/>
      <c r="H12" s="204"/>
      <c r="I12" s="26"/>
    </row>
    <row r="13" spans="1:13" customFormat="1" ht="15" x14ac:dyDescent="0.2">
      <c r="A13" s="66">
        <v>5</v>
      </c>
      <c r="B13" s="26"/>
      <c r="C13" s="26"/>
      <c r="D13" s="26"/>
      <c r="E13" s="26"/>
      <c r="F13" s="204"/>
      <c r="G13" s="204"/>
      <c r="H13" s="204"/>
      <c r="I13" s="26"/>
    </row>
    <row r="14" spans="1:13" customFormat="1" ht="15" x14ac:dyDescent="0.2">
      <c r="A14" s="66">
        <v>6</v>
      </c>
      <c r="B14" s="26"/>
      <c r="C14" s="26"/>
      <c r="D14" s="26"/>
      <c r="E14" s="26"/>
      <c r="F14" s="204"/>
      <c r="G14" s="204"/>
      <c r="H14" s="204"/>
      <c r="I14" s="26"/>
    </row>
    <row r="15" spans="1:13" customFormat="1" ht="15" x14ac:dyDescent="0.2">
      <c r="A15" s="66">
        <v>7</v>
      </c>
      <c r="B15" s="26"/>
      <c r="C15" s="26"/>
      <c r="D15" s="26"/>
      <c r="E15" s="26"/>
      <c r="F15" s="204"/>
      <c r="G15" s="204"/>
      <c r="H15" s="204"/>
      <c r="I15" s="26"/>
    </row>
    <row r="16" spans="1:13" customFormat="1" ht="15" x14ac:dyDescent="0.2">
      <c r="A16" s="66">
        <v>8</v>
      </c>
      <c r="B16" s="26"/>
      <c r="C16" s="26"/>
      <c r="D16" s="26"/>
      <c r="E16" s="26"/>
      <c r="F16" s="204"/>
      <c r="G16" s="204"/>
      <c r="H16" s="204"/>
      <c r="I16" s="26"/>
    </row>
    <row r="17" spans="1:9" customFormat="1" ht="15" x14ac:dyDescent="0.2">
      <c r="A17" s="66">
        <v>9</v>
      </c>
      <c r="B17" s="26"/>
      <c r="C17" s="26"/>
      <c r="D17" s="26"/>
      <c r="E17" s="26"/>
      <c r="F17" s="204"/>
      <c r="G17" s="204"/>
      <c r="H17" s="204"/>
      <c r="I17" s="26"/>
    </row>
    <row r="18" spans="1:9" customFormat="1" ht="15" x14ac:dyDescent="0.2">
      <c r="A18" s="66">
        <v>10</v>
      </c>
      <c r="B18" s="26"/>
      <c r="C18" s="26"/>
      <c r="D18" s="26"/>
      <c r="E18" s="26"/>
      <c r="F18" s="204"/>
      <c r="G18" s="204"/>
      <c r="H18" s="204"/>
      <c r="I18" s="26"/>
    </row>
    <row r="19" spans="1:9" customFormat="1" ht="15" x14ac:dyDescent="0.2">
      <c r="A19" s="66">
        <v>11</v>
      </c>
      <c r="B19" s="26"/>
      <c r="C19" s="26"/>
      <c r="D19" s="26"/>
      <c r="E19" s="26"/>
      <c r="F19" s="204"/>
      <c r="G19" s="204"/>
      <c r="H19" s="204"/>
      <c r="I19" s="26"/>
    </row>
    <row r="20" spans="1:9" customFormat="1" ht="15" x14ac:dyDescent="0.2">
      <c r="A20" s="66">
        <v>12</v>
      </c>
      <c r="B20" s="26"/>
      <c r="C20" s="26"/>
      <c r="D20" s="26"/>
      <c r="E20" s="26"/>
      <c r="F20" s="204"/>
      <c r="G20" s="204"/>
      <c r="H20" s="204"/>
      <c r="I20" s="26"/>
    </row>
    <row r="21" spans="1:9" customFormat="1" ht="15" x14ac:dyDescent="0.2">
      <c r="A21" s="66">
        <v>13</v>
      </c>
      <c r="B21" s="26"/>
      <c r="C21" s="26"/>
      <c r="D21" s="26"/>
      <c r="E21" s="26"/>
      <c r="F21" s="204"/>
      <c r="G21" s="204"/>
      <c r="H21" s="204"/>
      <c r="I21" s="26"/>
    </row>
    <row r="22" spans="1:9" customFormat="1" ht="15" x14ac:dyDescent="0.2">
      <c r="A22" s="66">
        <v>14</v>
      </c>
      <c r="B22" s="26"/>
      <c r="C22" s="26"/>
      <c r="D22" s="26"/>
      <c r="E22" s="26"/>
      <c r="F22" s="204"/>
      <c r="G22" s="204"/>
      <c r="H22" s="204"/>
      <c r="I22" s="26"/>
    </row>
    <row r="23" spans="1:9" customFormat="1" ht="15" x14ac:dyDescent="0.2">
      <c r="A23" s="66">
        <v>15</v>
      </c>
      <c r="B23" s="26"/>
      <c r="C23" s="26"/>
      <c r="D23" s="26"/>
      <c r="E23" s="26"/>
      <c r="F23" s="204"/>
      <c r="G23" s="204"/>
      <c r="H23" s="204"/>
      <c r="I23" s="26"/>
    </row>
    <row r="24" spans="1:9" customFormat="1" ht="15" x14ac:dyDescent="0.2">
      <c r="A24" s="66">
        <v>16</v>
      </c>
      <c r="B24" s="26"/>
      <c r="C24" s="26"/>
      <c r="D24" s="26"/>
      <c r="E24" s="26"/>
      <c r="F24" s="204"/>
      <c r="G24" s="204"/>
      <c r="H24" s="204"/>
      <c r="I24" s="26"/>
    </row>
    <row r="25" spans="1:9" customFormat="1" ht="15" x14ac:dyDescent="0.2">
      <c r="A25" s="66">
        <v>17</v>
      </c>
      <c r="B25" s="26"/>
      <c r="C25" s="26"/>
      <c r="D25" s="26"/>
      <c r="E25" s="26"/>
      <c r="F25" s="204"/>
      <c r="G25" s="204"/>
      <c r="H25" s="204"/>
      <c r="I25" s="26"/>
    </row>
    <row r="26" spans="1:9" customFormat="1" ht="15" x14ac:dyDescent="0.2">
      <c r="A26" s="66">
        <v>18</v>
      </c>
      <c r="B26" s="26"/>
      <c r="C26" s="26"/>
      <c r="D26" s="26"/>
      <c r="E26" s="26"/>
      <c r="F26" s="204"/>
      <c r="G26" s="204"/>
      <c r="H26" s="204"/>
      <c r="I26" s="26"/>
    </row>
    <row r="27" spans="1:9" customFormat="1" ht="15" x14ac:dyDescent="0.2">
      <c r="A27" s="66" t="s">
        <v>273</v>
      </c>
      <c r="B27" s="26"/>
      <c r="C27" s="26"/>
      <c r="D27" s="26"/>
      <c r="E27" s="26"/>
      <c r="F27" s="204"/>
      <c r="G27" s="204"/>
      <c r="H27" s="204"/>
      <c r="I27" s="26"/>
    </row>
    <row r="28" spans="1:9" x14ac:dyDescent="0.2">
      <c r="A28" s="211"/>
      <c r="B28" s="211"/>
      <c r="C28" s="211"/>
      <c r="D28" s="211"/>
      <c r="E28" s="211"/>
      <c r="F28" s="211"/>
      <c r="G28" s="211"/>
      <c r="H28" s="211"/>
      <c r="I28" s="211"/>
    </row>
    <row r="29" spans="1:9" x14ac:dyDescent="0.2">
      <c r="A29" s="211"/>
      <c r="B29" s="211"/>
      <c r="C29" s="211"/>
      <c r="D29" s="211"/>
      <c r="E29" s="211"/>
      <c r="F29" s="211"/>
      <c r="G29" s="211"/>
      <c r="H29" s="211"/>
      <c r="I29" s="211"/>
    </row>
    <row r="30" spans="1:9" x14ac:dyDescent="0.2">
      <c r="A30" s="212"/>
      <c r="B30" s="211"/>
      <c r="C30" s="211"/>
      <c r="D30" s="211"/>
      <c r="E30" s="211"/>
      <c r="F30" s="211"/>
      <c r="G30" s="211"/>
      <c r="H30" s="211"/>
      <c r="I30" s="211"/>
    </row>
    <row r="31" spans="1:9" ht="15" x14ac:dyDescent="0.3">
      <c r="A31" s="182"/>
      <c r="B31" s="184" t="s">
        <v>107</v>
      </c>
      <c r="C31" s="182"/>
      <c r="D31" s="182"/>
      <c r="E31" s="185"/>
      <c r="F31" s="182"/>
      <c r="G31" s="182"/>
      <c r="H31" s="182"/>
      <c r="I31" s="182"/>
    </row>
    <row r="32" spans="1:9" ht="15" x14ac:dyDescent="0.3">
      <c r="A32" s="182"/>
      <c r="B32" s="182"/>
      <c r="C32" s="186"/>
      <c r="D32" s="182"/>
      <c r="F32" s="186"/>
      <c r="G32" s="217"/>
    </row>
    <row r="33" spans="2:6" ht="15" x14ac:dyDescent="0.3">
      <c r="B33" s="182"/>
      <c r="C33" s="188" t="s">
        <v>263</v>
      </c>
      <c r="D33" s="182"/>
      <c r="F33" s="189" t="s">
        <v>268</v>
      </c>
    </row>
    <row r="34" spans="2:6" ht="15" x14ac:dyDescent="0.3">
      <c r="B34" s="182"/>
      <c r="C34" s="190" t="s">
        <v>139</v>
      </c>
      <c r="D34" s="182"/>
      <c r="F34" s="182" t="s">
        <v>264</v>
      </c>
    </row>
    <row r="35" spans="2:6" ht="15" x14ac:dyDescent="0.3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 x14ac:dyDescent="0.3">
      <c r="A1" s="73" t="s">
        <v>385</v>
      </c>
      <c r="B1" s="75"/>
      <c r="C1" s="75"/>
      <c r="D1" s="75"/>
      <c r="E1" s="75"/>
      <c r="F1" s="75"/>
      <c r="G1" s="75"/>
      <c r="H1" s="75"/>
      <c r="I1" s="161" t="s">
        <v>198</v>
      </c>
      <c r="J1" s="162"/>
    </row>
    <row r="2" spans="1:10" x14ac:dyDescent="0.3">
      <c r="A2" s="75" t="s">
        <v>140</v>
      </c>
      <c r="B2" s="75"/>
      <c r="C2" s="75"/>
      <c r="D2" s="75"/>
      <c r="E2" s="75"/>
      <c r="F2" s="75"/>
      <c r="G2" s="75"/>
      <c r="H2" s="75"/>
      <c r="I2" s="163" t="str">
        <f>'ფორმა N1'!K2</f>
        <v>01/01/2019-31/12/2019</v>
      </c>
      <c r="J2" s="162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62"/>
    </row>
    <row r="4" spans="1:10" x14ac:dyDescent="0.3">
      <c r="A4" s="76" t="str">
        <f>'[4]ფორმა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7" t="str">
        <f>'ფორმა N1'!A5</f>
        <v>პ/პ  "თავისუფალი საქართველო"</v>
      </c>
      <c r="B5" s="207"/>
      <c r="C5" s="207"/>
      <c r="D5" s="207"/>
      <c r="E5" s="207"/>
      <c r="F5" s="207"/>
      <c r="G5" s="207"/>
      <c r="H5" s="207"/>
      <c r="I5" s="207"/>
      <c r="J5" s="189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4" t="s">
        <v>64</v>
      </c>
      <c r="B8" s="311" t="s">
        <v>363</v>
      </c>
      <c r="C8" s="312" t="s">
        <v>405</v>
      </c>
      <c r="D8" s="312" t="s">
        <v>406</v>
      </c>
      <c r="E8" s="312" t="s">
        <v>364</v>
      </c>
      <c r="F8" s="312" t="s">
        <v>377</v>
      </c>
      <c r="G8" s="312" t="s">
        <v>378</v>
      </c>
      <c r="H8" s="312" t="s">
        <v>410</v>
      </c>
      <c r="I8" s="165" t="s">
        <v>379</v>
      </c>
      <c r="J8" s="104"/>
    </row>
    <row r="9" spans="1:10" x14ac:dyDescent="0.3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4"/>
    </row>
    <row r="10" spans="1:10" x14ac:dyDescent="0.3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4"/>
    </row>
    <row r="11" spans="1:10" x14ac:dyDescent="0.3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4"/>
    </row>
    <row r="12" spans="1:10" x14ac:dyDescent="0.3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4"/>
    </row>
    <row r="13" spans="1:10" x14ac:dyDescent="0.3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4"/>
    </row>
    <row r="14" spans="1:10" x14ac:dyDescent="0.3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4"/>
    </row>
    <row r="15" spans="1:10" x14ac:dyDescent="0.3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4"/>
    </row>
    <row r="16" spans="1:10" x14ac:dyDescent="0.3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4"/>
    </row>
    <row r="17" spans="1:10" x14ac:dyDescent="0.3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4"/>
    </row>
    <row r="18" spans="1:10" x14ac:dyDescent="0.3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4"/>
    </row>
    <row r="19" spans="1:10" x14ac:dyDescent="0.3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4"/>
    </row>
    <row r="20" spans="1:10" x14ac:dyDescent="0.3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4"/>
    </row>
    <row r="21" spans="1:10" x14ac:dyDescent="0.3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4"/>
    </row>
    <row r="22" spans="1:10" x14ac:dyDescent="0.3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4"/>
    </row>
    <row r="23" spans="1:10" x14ac:dyDescent="0.3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4"/>
    </row>
    <row r="24" spans="1:10" x14ac:dyDescent="0.3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4"/>
    </row>
    <row r="25" spans="1:10" x14ac:dyDescent="0.3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4"/>
    </row>
    <row r="26" spans="1:10" x14ac:dyDescent="0.3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4"/>
    </row>
    <row r="27" spans="1:10" x14ac:dyDescent="0.3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4"/>
    </row>
    <row r="28" spans="1:10" x14ac:dyDescent="0.3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4"/>
    </row>
    <row r="29" spans="1:10" x14ac:dyDescent="0.3">
      <c r="A29" s="167">
        <v>21</v>
      </c>
      <c r="B29" s="195"/>
      <c r="C29" s="175"/>
      <c r="D29" s="175"/>
      <c r="E29" s="174"/>
      <c r="F29" s="174"/>
      <c r="G29" s="174"/>
      <c r="H29" s="249"/>
      <c r="I29" s="171"/>
      <c r="J29" s="104"/>
    </row>
    <row r="30" spans="1:10" x14ac:dyDescent="0.3">
      <c r="A30" s="167">
        <v>22</v>
      </c>
      <c r="B30" s="195"/>
      <c r="C30" s="175"/>
      <c r="D30" s="175"/>
      <c r="E30" s="174"/>
      <c r="F30" s="174"/>
      <c r="G30" s="174"/>
      <c r="H30" s="249"/>
      <c r="I30" s="171"/>
      <c r="J30" s="104"/>
    </row>
    <row r="31" spans="1:10" x14ac:dyDescent="0.3">
      <c r="A31" s="167">
        <v>23</v>
      </c>
      <c r="B31" s="195"/>
      <c r="C31" s="175"/>
      <c r="D31" s="175"/>
      <c r="E31" s="174"/>
      <c r="F31" s="174"/>
      <c r="G31" s="174"/>
      <c r="H31" s="249"/>
      <c r="I31" s="171"/>
      <c r="J31" s="104"/>
    </row>
    <row r="32" spans="1:10" x14ac:dyDescent="0.3">
      <c r="A32" s="167">
        <v>24</v>
      </c>
      <c r="B32" s="195"/>
      <c r="C32" s="175"/>
      <c r="D32" s="175"/>
      <c r="E32" s="174"/>
      <c r="F32" s="174"/>
      <c r="G32" s="174"/>
      <c r="H32" s="249"/>
      <c r="I32" s="171"/>
      <c r="J32" s="104"/>
    </row>
    <row r="33" spans="1:12" x14ac:dyDescent="0.3">
      <c r="A33" s="167">
        <v>25</v>
      </c>
      <c r="B33" s="195"/>
      <c r="C33" s="175"/>
      <c r="D33" s="175"/>
      <c r="E33" s="174"/>
      <c r="F33" s="174"/>
      <c r="G33" s="174"/>
      <c r="H33" s="249"/>
      <c r="I33" s="171"/>
      <c r="J33" s="104"/>
    </row>
    <row r="34" spans="1:12" x14ac:dyDescent="0.3">
      <c r="A34" s="167">
        <v>26</v>
      </c>
      <c r="B34" s="195"/>
      <c r="C34" s="175"/>
      <c r="D34" s="175"/>
      <c r="E34" s="174"/>
      <c r="F34" s="174"/>
      <c r="G34" s="174"/>
      <c r="H34" s="249"/>
      <c r="I34" s="171"/>
      <c r="J34" s="104"/>
    </row>
    <row r="35" spans="1:12" x14ac:dyDescent="0.3">
      <c r="A35" s="167">
        <v>27</v>
      </c>
      <c r="B35" s="195"/>
      <c r="C35" s="175"/>
      <c r="D35" s="175"/>
      <c r="E35" s="174"/>
      <c r="F35" s="174"/>
      <c r="G35" s="174"/>
      <c r="H35" s="249"/>
      <c r="I35" s="171"/>
      <c r="J35" s="104"/>
    </row>
    <row r="36" spans="1:12" x14ac:dyDescent="0.3">
      <c r="A36" s="167">
        <v>28</v>
      </c>
      <c r="B36" s="195"/>
      <c r="C36" s="175"/>
      <c r="D36" s="175"/>
      <c r="E36" s="174"/>
      <c r="F36" s="174"/>
      <c r="G36" s="174"/>
      <c r="H36" s="249"/>
      <c r="I36" s="171"/>
      <c r="J36" s="104"/>
    </row>
    <row r="37" spans="1:12" x14ac:dyDescent="0.3">
      <c r="A37" s="167">
        <v>29</v>
      </c>
      <c r="B37" s="195"/>
      <c r="C37" s="175"/>
      <c r="D37" s="175"/>
      <c r="E37" s="174"/>
      <c r="F37" s="174"/>
      <c r="G37" s="174"/>
      <c r="H37" s="249"/>
      <c r="I37" s="171"/>
      <c r="J37" s="104"/>
    </row>
    <row r="38" spans="1:12" x14ac:dyDescent="0.3">
      <c r="A38" s="167" t="s">
        <v>273</v>
      </c>
      <c r="B38" s="195"/>
      <c r="C38" s="175"/>
      <c r="D38" s="175"/>
      <c r="E38" s="174"/>
      <c r="F38" s="174"/>
      <c r="G38" s="250"/>
      <c r="H38" s="259" t="s">
        <v>398</v>
      </c>
      <c r="I38" s="315">
        <f>SUM(I9:I37)</f>
        <v>0</v>
      </c>
      <c r="J38" s="104"/>
    </row>
    <row r="40" spans="1:12" x14ac:dyDescent="0.3">
      <c r="A40" s="182" t="s">
        <v>427</v>
      </c>
    </row>
    <row r="42" spans="1:12" x14ac:dyDescent="0.3">
      <c r="B42" s="184" t="s">
        <v>107</v>
      </c>
      <c r="F42" s="185"/>
    </row>
    <row r="43" spans="1:12" x14ac:dyDescent="0.3">
      <c r="F43" s="183"/>
      <c r="I43" s="183"/>
      <c r="J43" s="183"/>
      <c r="K43" s="183"/>
      <c r="L43" s="183"/>
    </row>
    <row r="44" spans="1:12" x14ac:dyDescent="0.3">
      <c r="C44" s="186"/>
      <c r="F44" s="186"/>
      <c r="G44" s="186"/>
      <c r="H44" s="189"/>
      <c r="I44" s="187"/>
      <c r="J44" s="183"/>
      <c r="K44" s="183"/>
      <c r="L44" s="183"/>
    </row>
    <row r="45" spans="1:12" x14ac:dyDescent="0.3">
      <c r="A45" s="183"/>
      <c r="C45" s="188" t="s">
        <v>263</v>
      </c>
      <c r="F45" s="189" t="s">
        <v>268</v>
      </c>
      <c r="G45" s="188"/>
      <c r="H45" s="188"/>
      <c r="I45" s="187"/>
      <c r="J45" s="183"/>
      <c r="K45" s="183"/>
      <c r="L45" s="183"/>
    </row>
    <row r="46" spans="1:12" x14ac:dyDescent="0.3">
      <c r="A46" s="183"/>
      <c r="C46" s="190" t="s">
        <v>139</v>
      </c>
      <c r="F46" s="182" t="s">
        <v>264</v>
      </c>
      <c r="I46" s="183"/>
      <c r="J46" s="183"/>
      <c r="K46" s="183"/>
      <c r="L46" s="183"/>
    </row>
    <row r="47" spans="1:12" s="183" customFormat="1" x14ac:dyDescent="0.3">
      <c r="B47" s="182"/>
      <c r="C47" s="190"/>
      <c r="G47" s="190"/>
      <c r="H47" s="190"/>
    </row>
    <row r="48" spans="1:12" s="183" customFormat="1" ht="12.75" x14ac:dyDescent="0.2"/>
    <row r="49" s="183" customFormat="1" ht="12.75" x14ac:dyDescent="0.2"/>
    <row r="50" s="183" customFormat="1" ht="12.75" x14ac:dyDescent="0.2"/>
    <row r="51" s="183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H20" sqref="H20"/>
    </sheetView>
  </sheetViews>
  <sheetFormatPr defaultRowHeight="12.75" x14ac:dyDescent="0.2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 x14ac:dyDescent="0.3">
      <c r="A1" s="673" t="s">
        <v>494</v>
      </c>
      <c r="B1" s="673"/>
      <c r="C1" s="320" t="s">
        <v>109</v>
      </c>
    </row>
    <row r="2" spans="1:3" s="6" customFormat="1" ht="15" x14ac:dyDescent="0.3">
      <c r="A2" s="673"/>
      <c r="B2" s="673"/>
      <c r="C2" s="317" t="str">
        <f>'ფორმა N1'!K2</f>
        <v>01/01/2019-31/12/2019</v>
      </c>
    </row>
    <row r="3" spans="1:3" s="6" customFormat="1" ht="15" x14ac:dyDescent="0.3">
      <c r="A3" s="353" t="s">
        <v>140</v>
      </c>
      <c r="B3" s="318"/>
      <c r="C3" s="319"/>
    </row>
    <row r="4" spans="1:3" s="6" customFormat="1" ht="15" x14ac:dyDescent="0.3">
      <c r="A4" s="113"/>
      <c r="B4" s="318"/>
      <c r="C4" s="319"/>
    </row>
    <row r="5" spans="1:3" s="21" customFormat="1" ht="15" x14ac:dyDescent="0.3">
      <c r="A5" s="674" t="s">
        <v>269</v>
      </c>
      <c r="B5" s="674"/>
      <c r="C5" s="113"/>
    </row>
    <row r="6" spans="1:3" s="21" customFormat="1" ht="15" x14ac:dyDescent="0.3">
      <c r="A6" s="675" t="str">
        <f>'ფორმა N1'!A5</f>
        <v>პ/პ  "თავისუფალი საქართველო"</v>
      </c>
      <c r="B6" s="675"/>
      <c r="C6" s="113"/>
    </row>
    <row r="7" spans="1:3" x14ac:dyDescent="0.2">
      <c r="A7" s="354"/>
      <c r="B7" s="354"/>
      <c r="C7" s="354"/>
    </row>
    <row r="8" spans="1:3" x14ac:dyDescent="0.2">
      <c r="A8" s="354"/>
      <c r="B8" s="354"/>
      <c r="C8" s="354"/>
    </row>
    <row r="9" spans="1:3" ht="30" customHeight="1" x14ac:dyDescent="0.2">
      <c r="A9" s="355" t="s">
        <v>64</v>
      </c>
      <c r="B9" s="355" t="s">
        <v>11</v>
      </c>
      <c r="C9" s="356" t="s">
        <v>9</v>
      </c>
    </row>
    <row r="10" spans="1:3" ht="15" x14ac:dyDescent="0.3">
      <c r="A10" s="357">
        <v>1</v>
      </c>
      <c r="B10" s="358" t="s">
        <v>57</v>
      </c>
      <c r="C10" s="373">
        <f>'ფორმა N4'!D9+'ფორმა N5'!D9+'ფორმა N6'!D10</f>
        <v>269021.20999999996</v>
      </c>
    </row>
    <row r="11" spans="1:3" ht="15" x14ac:dyDescent="0.3">
      <c r="A11" s="360">
        <v>1.1000000000000001</v>
      </c>
      <c r="B11" s="358" t="s">
        <v>495</v>
      </c>
      <c r="C11" s="374">
        <f>'ფორმა N4'!D37+'ფორმა N5'!D37</f>
        <v>10478.630000000001</v>
      </c>
    </row>
    <row r="12" spans="1:3" ht="15" x14ac:dyDescent="0.3">
      <c r="A12" s="361" t="s">
        <v>30</v>
      </c>
      <c r="B12" s="358" t="s">
        <v>496</v>
      </c>
      <c r="C12" s="374">
        <f>'ფორმა N4'!D38+'ფორმა N5'!D38</f>
        <v>0</v>
      </c>
    </row>
    <row r="13" spans="1:3" ht="15" x14ac:dyDescent="0.3">
      <c r="A13" s="360">
        <v>1.2</v>
      </c>
      <c r="B13" s="358" t="s">
        <v>58</v>
      </c>
      <c r="C13" s="374">
        <f>'ფორმა N4'!D10+'ფორმა N5'!D10</f>
        <v>113384.46</v>
      </c>
    </row>
    <row r="14" spans="1:3" ht="15" x14ac:dyDescent="0.3">
      <c r="A14" s="360">
        <v>1.3</v>
      </c>
      <c r="B14" s="358" t="s">
        <v>497</v>
      </c>
      <c r="C14" s="374">
        <f>'ფორმა N4'!D15+'ფორმა N5'!D15+'ფორმა N6'!D17</f>
        <v>30837.56</v>
      </c>
    </row>
    <row r="15" spans="1:3" ht="15" x14ac:dyDescent="0.2">
      <c r="A15" s="672"/>
      <c r="B15" s="672"/>
      <c r="C15" s="672"/>
    </row>
    <row r="16" spans="1:3" ht="30" customHeight="1" x14ac:dyDescent="0.2">
      <c r="A16" s="355" t="s">
        <v>64</v>
      </c>
      <c r="B16" s="355" t="s">
        <v>244</v>
      </c>
      <c r="C16" s="356" t="s">
        <v>67</v>
      </c>
    </row>
    <row r="17" spans="1:4" ht="15" x14ac:dyDescent="0.3">
      <c r="A17" s="357">
        <v>2</v>
      </c>
      <c r="B17" s="358" t="s">
        <v>498</v>
      </c>
      <c r="C17" s="359">
        <f>'ფორმა N2'!D9+'ფორმა N2'!C26+'ფორმა N3'!D9+'ფორმა N3'!C26</f>
        <v>268950.39</v>
      </c>
    </row>
    <row r="18" spans="1:4" ht="15" x14ac:dyDescent="0.3">
      <c r="A18" s="362">
        <v>2.1</v>
      </c>
      <c r="B18" s="358" t="s">
        <v>499</v>
      </c>
      <c r="C18" s="358">
        <f>'ფორმა N2'!D17+'ფორმა N3'!D17</f>
        <v>129574</v>
      </c>
    </row>
    <row r="19" spans="1:4" ht="15" x14ac:dyDescent="0.3">
      <c r="A19" s="362">
        <v>2.2000000000000002</v>
      </c>
      <c r="B19" s="358" t="s">
        <v>500</v>
      </c>
      <c r="C19" s="358">
        <f>'ფორმა N2'!D18+'ფორმა N3'!D18</f>
        <v>28056</v>
      </c>
    </row>
    <row r="20" spans="1:4" ht="15" x14ac:dyDescent="0.3">
      <c r="A20" s="362">
        <v>2.2999999999999998</v>
      </c>
      <c r="B20" s="358" t="s">
        <v>501</v>
      </c>
      <c r="C20" s="363">
        <f>SUM(C21:C25)</f>
        <v>95875</v>
      </c>
    </row>
    <row r="21" spans="1:4" ht="15" x14ac:dyDescent="0.3">
      <c r="A21" s="361" t="s">
        <v>502</v>
      </c>
      <c r="B21" s="364" t="s">
        <v>503</v>
      </c>
      <c r="C21" s="358">
        <f>'ფორმა N2'!D13+'ფორმა N3'!D13</f>
        <v>95875</v>
      </c>
    </row>
    <row r="22" spans="1:4" ht="15" x14ac:dyDescent="0.3">
      <c r="A22" s="361" t="s">
        <v>504</v>
      </c>
      <c r="B22" s="364" t="s">
        <v>505</v>
      </c>
      <c r="C22" s="358">
        <f>'ფორმა N2'!C27+'ფორმა N3'!C27</f>
        <v>0</v>
      </c>
    </row>
    <row r="23" spans="1:4" ht="15" x14ac:dyDescent="0.3">
      <c r="A23" s="361" t="s">
        <v>506</v>
      </c>
      <c r="B23" s="364" t="s">
        <v>507</v>
      </c>
      <c r="C23" s="358">
        <f>'ფორმა N2'!D14+'ფორმა N3'!D14</f>
        <v>0</v>
      </c>
    </row>
    <row r="24" spans="1:4" ht="15" x14ac:dyDescent="0.3">
      <c r="A24" s="361" t="s">
        <v>508</v>
      </c>
      <c r="B24" s="364" t="s">
        <v>509</v>
      </c>
      <c r="C24" s="358">
        <f>'ფორმა N2'!C31+'ფორმა N3'!C31</f>
        <v>0</v>
      </c>
    </row>
    <row r="25" spans="1:4" ht="15" x14ac:dyDescent="0.3">
      <c r="A25" s="361" t="s">
        <v>510</v>
      </c>
      <c r="B25" s="364" t="s">
        <v>511</v>
      </c>
      <c r="C25" s="358">
        <f>'ფორმა N2'!D11+'ფორმა N3'!D11</f>
        <v>0</v>
      </c>
    </row>
    <row r="26" spans="1:4" ht="15" x14ac:dyDescent="0.3">
      <c r="A26" s="371"/>
      <c r="B26" s="370"/>
      <c r="C26" s="369"/>
    </row>
    <row r="27" spans="1:4" ht="15" x14ac:dyDescent="0.3">
      <c r="A27" s="371"/>
      <c r="B27" s="370"/>
      <c r="C27" s="369"/>
    </row>
    <row r="28" spans="1:4" ht="15" x14ac:dyDescent="0.3">
      <c r="A28" s="21"/>
      <c r="B28" s="21"/>
      <c r="C28" s="21"/>
      <c r="D28" s="368"/>
    </row>
    <row r="29" spans="1:4" ht="15" x14ac:dyDescent="0.3">
      <c r="A29" s="196" t="s">
        <v>107</v>
      </c>
      <c r="B29" s="21"/>
      <c r="C29" s="21"/>
      <c r="D29" s="368"/>
    </row>
    <row r="30" spans="1:4" ht="15" x14ac:dyDescent="0.3">
      <c r="A30" s="21"/>
      <c r="B30" s="21"/>
      <c r="C30" s="21"/>
      <c r="D30" s="368"/>
    </row>
    <row r="31" spans="1:4" ht="15" x14ac:dyDescent="0.3">
      <c r="A31" s="21"/>
      <c r="B31" s="21"/>
      <c r="C31" s="21"/>
      <c r="D31" s="367"/>
    </row>
    <row r="32" spans="1:4" ht="15" x14ac:dyDescent="0.3">
      <c r="B32" s="196" t="s">
        <v>266</v>
      </c>
      <c r="C32" s="21"/>
      <c r="D32" s="367"/>
    </row>
    <row r="33" spans="2:4" ht="15" x14ac:dyDescent="0.3">
      <c r="B33" s="21" t="s">
        <v>265</v>
      </c>
      <c r="C33" s="21"/>
      <c r="D33" s="367"/>
    </row>
    <row r="34" spans="2:4" x14ac:dyDescent="0.2">
      <c r="B34" s="366" t="s">
        <v>139</v>
      </c>
      <c r="D34" s="36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2">
        <v>40907</v>
      </c>
      <c r="C2" t="s">
        <v>200</v>
      </c>
      <c r="E2" t="s">
        <v>231</v>
      </c>
      <c r="G2" s="64" t="s">
        <v>236</v>
      </c>
    </row>
    <row r="3" spans="1:7" ht="15" x14ac:dyDescent="0.2">
      <c r="A3" s="62">
        <v>40908</v>
      </c>
      <c r="C3" t="s">
        <v>201</v>
      </c>
      <c r="E3" t="s">
        <v>232</v>
      </c>
      <c r="G3" s="64" t="s">
        <v>237</v>
      </c>
    </row>
    <row r="4" spans="1:7" ht="15" x14ac:dyDescent="0.2">
      <c r="A4" s="62">
        <v>40909</v>
      </c>
      <c r="C4" t="s">
        <v>202</v>
      </c>
      <c r="E4" t="s">
        <v>233</v>
      </c>
      <c r="G4" s="64" t="s">
        <v>238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25" sqref="D25"/>
    </sheetView>
  </sheetViews>
  <sheetFormatPr defaultRowHeight="15" x14ac:dyDescent="0.3"/>
  <cols>
    <col min="1" max="1" width="14.28515625" style="21" bestFit="1" customWidth="1"/>
    <col min="2" max="2" width="80" style="24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267</v>
      </c>
      <c r="B1" s="238"/>
      <c r="C1" s="649" t="s">
        <v>109</v>
      </c>
      <c r="D1" s="649"/>
      <c r="E1" s="112"/>
    </row>
    <row r="2" spans="1:12" s="6" customFormat="1" x14ac:dyDescent="0.3">
      <c r="A2" s="75" t="s">
        <v>140</v>
      </c>
      <c r="B2" s="238"/>
      <c r="C2" s="650" t="str">
        <f>'ფორმა N1'!K2</f>
        <v>01/01/2019-31/12/2019</v>
      </c>
      <c r="D2" s="651"/>
      <c r="E2" s="112"/>
    </row>
    <row r="3" spans="1:12" s="6" customFormat="1" x14ac:dyDescent="0.3">
      <c r="A3" s="75"/>
      <c r="B3" s="238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9"/>
      <c r="C4" s="75"/>
      <c r="D4" s="75"/>
      <c r="E4" s="107"/>
      <c r="L4" s="6"/>
    </row>
    <row r="5" spans="1:12" s="2" customFormat="1" x14ac:dyDescent="0.3">
      <c r="A5" s="117" t="str">
        <f>'ფორმა N1'!A5</f>
        <v>პ/პ  "თავისუფალი საქართველო"</v>
      </c>
      <c r="B5" s="240"/>
      <c r="C5" s="59"/>
      <c r="D5" s="59"/>
      <c r="E5" s="107"/>
    </row>
    <row r="6" spans="1:12" s="2" customFormat="1" x14ac:dyDescent="0.3">
      <c r="A6" s="76"/>
      <c r="B6" s="239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244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25">
        <v>1</v>
      </c>
      <c r="B9" s="225" t="s">
        <v>65</v>
      </c>
      <c r="C9" s="635">
        <f>SUM(C10,C26)</f>
        <v>95918</v>
      </c>
      <c r="D9" s="635">
        <f>SUM(D10,D26)</f>
        <v>97418</v>
      </c>
      <c r="E9" s="112"/>
    </row>
    <row r="10" spans="1:12" s="7" customFormat="1" x14ac:dyDescent="0.3">
      <c r="A10" s="86">
        <v>1.1000000000000001</v>
      </c>
      <c r="B10" s="86" t="s">
        <v>80</v>
      </c>
      <c r="C10" s="635">
        <f>C12+C16</f>
        <v>95918</v>
      </c>
      <c r="D10" s="635">
        <f>SUM(D11,D12,D16,D19,D24,D25)</f>
        <v>97418</v>
      </c>
      <c r="E10" s="112"/>
    </row>
    <row r="11" spans="1:12" s="9" customFormat="1" ht="18" x14ac:dyDescent="0.3">
      <c r="A11" s="87" t="s">
        <v>30</v>
      </c>
      <c r="B11" s="87" t="s">
        <v>79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302</v>
      </c>
      <c r="C12" s="633">
        <f>C13</f>
        <v>31850</v>
      </c>
      <c r="D12" s="633">
        <f>D13</f>
        <v>31850</v>
      </c>
      <c r="E12" s="112"/>
    </row>
    <row r="13" spans="1:12" s="3" customFormat="1" x14ac:dyDescent="0.3">
      <c r="A13" s="96" t="s">
        <v>81</v>
      </c>
      <c r="B13" s="96" t="s">
        <v>305</v>
      </c>
      <c r="C13" s="634">
        <v>31850</v>
      </c>
      <c r="D13" s="634">
        <f>C13</f>
        <v>31850</v>
      </c>
      <c r="E13" s="112"/>
    </row>
    <row r="14" spans="1:12" s="3" customFormat="1" x14ac:dyDescent="0.3">
      <c r="A14" s="96" t="s">
        <v>469</v>
      </c>
      <c r="B14" s="96" t="s">
        <v>468</v>
      </c>
      <c r="C14" s="8"/>
      <c r="D14" s="8"/>
      <c r="E14" s="112"/>
    </row>
    <row r="15" spans="1:12" s="3" customFormat="1" x14ac:dyDescent="0.3">
      <c r="A15" s="96" t="s">
        <v>470</v>
      </c>
      <c r="B15" s="96" t="s">
        <v>97</v>
      </c>
      <c r="C15" s="8"/>
      <c r="D15" s="8"/>
      <c r="E15" s="112"/>
    </row>
    <row r="16" spans="1:12" s="3" customFormat="1" x14ac:dyDescent="0.3">
      <c r="A16" s="87" t="s">
        <v>82</v>
      </c>
      <c r="B16" s="87" t="s">
        <v>83</v>
      </c>
      <c r="C16" s="633">
        <f>SUM(C17:C18)</f>
        <v>64068</v>
      </c>
      <c r="D16" s="633">
        <f>SUM(D17:D18)</f>
        <v>64068</v>
      </c>
      <c r="E16" s="112"/>
    </row>
    <row r="17" spans="1:5" s="3" customFormat="1" x14ac:dyDescent="0.3">
      <c r="A17" s="96" t="s">
        <v>84</v>
      </c>
      <c r="B17" s="96" t="s">
        <v>86</v>
      </c>
      <c r="C17" s="634">
        <v>57054</v>
      </c>
      <c r="D17" s="634">
        <f>C17</f>
        <v>57054</v>
      </c>
      <c r="E17" s="112"/>
    </row>
    <row r="18" spans="1:5" s="3" customFormat="1" ht="30" x14ac:dyDescent="0.3">
      <c r="A18" s="96" t="s">
        <v>85</v>
      </c>
      <c r="B18" s="96" t="s">
        <v>110</v>
      </c>
      <c r="C18" s="634">
        <v>7014</v>
      </c>
      <c r="D18" s="634">
        <f>C18</f>
        <v>7014</v>
      </c>
      <c r="E18" s="112"/>
    </row>
    <row r="19" spans="1:5" s="3" customFormat="1" x14ac:dyDescent="0.3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88</v>
      </c>
      <c r="B20" s="96" t="s">
        <v>89</v>
      </c>
      <c r="C20" s="8"/>
      <c r="D20" s="8"/>
      <c r="E20" s="112"/>
    </row>
    <row r="21" spans="1:5" s="3" customFormat="1" ht="30" x14ac:dyDescent="0.3">
      <c r="A21" s="96" t="s">
        <v>92</v>
      </c>
      <c r="B21" s="96" t="s">
        <v>90</v>
      </c>
      <c r="C21" s="8"/>
      <c r="D21" s="8"/>
      <c r="E21" s="112"/>
    </row>
    <row r="22" spans="1:5" s="3" customFormat="1" x14ac:dyDescent="0.3">
      <c r="A22" s="96" t="s">
        <v>93</v>
      </c>
      <c r="B22" s="96" t="s">
        <v>91</v>
      </c>
      <c r="C22" s="8"/>
      <c r="D22" s="8"/>
      <c r="E22" s="112"/>
    </row>
    <row r="23" spans="1:5" s="3" customFormat="1" x14ac:dyDescent="0.3">
      <c r="A23" s="96" t="s">
        <v>94</v>
      </c>
      <c r="B23" s="96" t="s">
        <v>412</v>
      </c>
      <c r="C23" s="8"/>
      <c r="D23" s="8"/>
      <c r="E23" s="112"/>
    </row>
    <row r="24" spans="1:5" s="3" customFormat="1" x14ac:dyDescent="0.3">
      <c r="A24" s="87" t="s">
        <v>95</v>
      </c>
      <c r="B24" s="87" t="s">
        <v>413</v>
      </c>
      <c r="C24" s="251"/>
      <c r="D24" s="8"/>
      <c r="E24" s="112"/>
    </row>
    <row r="25" spans="1:5" s="3" customFormat="1" x14ac:dyDescent="0.3">
      <c r="A25" s="87" t="s">
        <v>246</v>
      </c>
      <c r="B25" s="87" t="s">
        <v>535</v>
      </c>
      <c r="C25" s="8"/>
      <c r="D25" s="634">
        <v>1500</v>
      </c>
      <c r="E25" s="112"/>
    </row>
    <row r="26" spans="1:5" x14ac:dyDescent="0.3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12"/>
    </row>
    <row r="28" spans="1:5" x14ac:dyDescent="0.3">
      <c r="A28" s="233" t="s">
        <v>98</v>
      </c>
      <c r="B28" s="233" t="s">
        <v>303</v>
      </c>
      <c r="C28" s="8"/>
      <c r="D28" s="8"/>
      <c r="E28" s="112"/>
    </row>
    <row r="29" spans="1:5" x14ac:dyDescent="0.3">
      <c r="A29" s="233" t="s">
        <v>99</v>
      </c>
      <c r="B29" s="233" t="s">
        <v>306</v>
      </c>
      <c r="C29" s="8"/>
      <c r="D29" s="8"/>
      <c r="E29" s="112"/>
    </row>
    <row r="30" spans="1:5" x14ac:dyDescent="0.3">
      <c r="A30" s="233" t="s">
        <v>420</v>
      </c>
      <c r="B30" s="233" t="s">
        <v>304</v>
      </c>
      <c r="C30" s="8"/>
      <c r="D30" s="8"/>
      <c r="E30" s="112"/>
    </row>
    <row r="31" spans="1:5" x14ac:dyDescent="0.3">
      <c r="A31" s="87" t="s">
        <v>33</v>
      </c>
      <c r="B31" s="87" t="s">
        <v>468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33" t="s">
        <v>12</v>
      </c>
      <c r="B32" s="233" t="s">
        <v>471</v>
      </c>
      <c r="C32" s="8"/>
      <c r="D32" s="8"/>
      <c r="E32" s="112"/>
    </row>
    <row r="33" spans="1:9" x14ac:dyDescent="0.3">
      <c r="A33" s="233" t="s">
        <v>13</v>
      </c>
      <c r="B33" s="233" t="s">
        <v>472</v>
      </c>
      <c r="C33" s="8"/>
      <c r="D33" s="8"/>
      <c r="E33" s="112"/>
    </row>
    <row r="34" spans="1:9" x14ac:dyDescent="0.3">
      <c r="A34" s="233" t="s">
        <v>276</v>
      </c>
      <c r="B34" s="233" t="s">
        <v>473</v>
      </c>
      <c r="C34" s="8"/>
      <c r="D34" s="8"/>
      <c r="E34" s="112"/>
    </row>
    <row r="35" spans="1:9" s="23" customFormat="1" x14ac:dyDescent="0.3">
      <c r="A35" s="87" t="s">
        <v>34</v>
      </c>
      <c r="B35" s="247" t="s">
        <v>418</v>
      </c>
      <c r="C35" s="8"/>
      <c r="D35" s="8"/>
    </row>
    <row r="36" spans="1:9" s="2" customFormat="1" x14ac:dyDescent="0.3">
      <c r="A36" s="1"/>
      <c r="B36" s="241"/>
      <c r="E36" s="5"/>
    </row>
    <row r="37" spans="1:9" s="2" customFormat="1" x14ac:dyDescent="0.3">
      <c r="B37" s="24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107</v>
      </c>
      <c r="B40" s="241"/>
      <c r="E40" s="5"/>
    </row>
    <row r="41" spans="1:9" s="2" customFormat="1" x14ac:dyDescent="0.3">
      <c r="B41" s="241"/>
      <c r="E41"/>
      <c r="F41"/>
      <c r="G41"/>
      <c r="H41"/>
      <c r="I41"/>
    </row>
    <row r="42" spans="1:9" s="2" customFormat="1" x14ac:dyDescent="0.3">
      <c r="B42" s="241"/>
      <c r="D42" s="12"/>
      <c r="E42"/>
      <c r="F42"/>
      <c r="G42"/>
      <c r="H42"/>
      <c r="I42"/>
    </row>
    <row r="43" spans="1:9" s="2" customFormat="1" x14ac:dyDescent="0.3">
      <c r="A43"/>
      <c r="B43" s="243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41" t="s">
        <v>265</v>
      </c>
      <c r="D44" s="12"/>
      <c r="E44"/>
      <c r="F44"/>
      <c r="G44"/>
      <c r="H44"/>
      <c r="I44"/>
    </row>
    <row r="45" spans="1:9" customFormat="1" ht="12.75" x14ac:dyDescent="0.2">
      <c r="B45" s="244" t="s">
        <v>139</v>
      </c>
    </row>
    <row r="46" spans="1:9" customFormat="1" ht="12.75" x14ac:dyDescent="0.2">
      <c r="B46" s="24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showGridLines="0" view="pageBreakPreview" zoomScale="80" zoomScaleNormal="100" zoomScaleSheetLayoutView="80" workbookViewId="0">
      <selection activeCell="B21" sqref="B21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9" width="9.140625" style="2"/>
    <col min="10" max="10" width="12" style="2" bestFit="1" customWidth="1"/>
    <col min="11" max="16384" width="9.140625" style="2"/>
  </cols>
  <sheetData>
    <row r="1" spans="1:10" s="6" customFormat="1" x14ac:dyDescent="0.3">
      <c r="A1" s="73" t="s">
        <v>477</v>
      </c>
      <c r="B1" s="222"/>
      <c r="C1" s="649" t="s">
        <v>109</v>
      </c>
      <c r="D1" s="649"/>
      <c r="E1" s="90"/>
    </row>
    <row r="2" spans="1:10" s="6" customFormat="1" x14ac:dyDescent="0.3">
      <c r="A2" s="324" t="s">
        <v>479</v>
      </c>
      <c r="B2" s="222"/>
      <c r="C2" s="647" t="str">
        <f>'ფორმა N1'!K2</f>
        <v>01/01/2019-31/12/2019</v>
      </c>
      <c r="D2" s="648"/>
      <c r="E2" s="90"/>
    </row>
    <row r="3" spans="1:10" s="6" customFormat="1" x14ac:dyDescent="0.3">
      <c r="A3" s="324" t="s">
        <v>478</v>
      </c>
      <c r="B3" s="222"/>
      <c r="C3" s="223"/>
      <c r="D3" s="223"/>
      <c r="E3" s="90"/>
    </row>
    <row r="4" spans="1:10" s="6" customFormat="1" x14ac:dyDescent="0.3">
      <c r="A4" s="75" t="s">
        <v>140</v>
      </c>
      <c r="B4" s="222"/>
      <c r="C4" s="223"/>
      <c r="D4" s="223"/>
      <c r="E4" s="90"/>
    </row>
    <row r="5" spans="1:10" s="6" customFormat="1" x14ac:dyDescent="0.3">
      <c r="A5" s="75"/>
      <c r="B5" s="222"/>
      <c r="C5" s="223"/>
      <c r="D5" s="223"/>
      <c r="E5" s="90"/>
    </row>
    <row r="6" spans="1:10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10" x14ac:dyDescent="0.3">
      <c r="A7" s="224" t="str">
        <f>'ფორმა N1'!A5</f>
        <v>პ/პ  "თავისუფალი საქართველო"</v>
      </c>
      <c r="B7" s="79"/>
      <c r="C7" s="80"/>
      <c r="D7" s="80"/>
      <c r="E7" s="91"/>
    </row>
    <row r="8" spans="1:10" s="6" customFormat="1" ht="30" x14ac:dyDescent="0.3">
      <c r="A8" s="88" t="s">
        <v>64</v>
      </c>
      <c r="B8" s="89" t="s">
        <v>11</v>
      </c>
      <c r="C8" s="78" t="s">
        <v>10</v>
      </c>
      <c r="D8" s="78" t="s">
        <v>9</v>
      </c>
      <c r="E8" s="90"/>
      <c r="J8" s="6">
        <v>177142.43</v>
      </c>
    </row>
    <row r="9" spans="1:10" s="7" customFormat="1" x14ac:dyDescent="0.2">
      <c r="A9" s="225">
        <v>1</v>
      </c>
      <c r="B9" s="225" t="s">
        <v>57</v>
      </c>
      <c r="C9" s="454">
        <f>SUM(C10,C14,C54,C57,C58,C59,C77)</f>
        <v>172238.91</v>
      </c>
      <c r="D9" s="454">
        <f>SUM(D10,D14,D54,D57,D58,D59,D65,D73,D74)</f>
        <v>172542.03</v>
      </c>
      <c r="E9" s="226"/>
      <c r="J9" s="617">
        <v>163081.66</v>
      </c>
    </row>
    <row r="10" spans="1:10" s="9" customFormat="1" ht="18" x14ac:dyDescent="0.2">
      <c r="A10" s="86">
        <v>1.1000000000000001</v>
      </c>
      <c r="B10" s="86" t="s">
        <v>58</v>
      </c>
      <c r="C10" s="497">
        <f>SUM(C11:C13)</f>
        <v>61769.960000000006</v>
      </c>
      <c r="D10" s="497">
        <f>SUM(D11:D13)</f>
        <v>61769.960000000006</v>
      </c>
      <c r="E10" s="92"/>
    </row>
    <row r="11" spans="1:10" s="10" customFormat="1" x14ac:dyDescent="0.2">
      <c r="A11" s="87" t="s">
        <v>30</v>
      </c>
      <c r="B11" s="87" t="s">
        <v>59</v>
      </c>
      <c r="C11" s="451">
        <f>'ფორმა 4.2'!G136-'ფორმა 5.2'!G24</f>
        <v>61769.960000000006</v>
      </c>
      <c r="D11" s="451">
        <f>C11</f>
        <v>61769.960000000006</v>
      </c>
      <c r="E11" s="93"/>
    </row>
    <row r="12" spans="1:10" s="3" customFormat="1" x14ac:dyDescent="0.2">
      <c r="A12" s="87" t="s">
        <v>31</v>
      </c>
      <c r="B12" s="87" t="s">
        <v>0</v>
      </c>
      <c r="C12" s="4"/>
      <c r="D12" s="451"/>
      <c r="E12" s="94"/>
    </row>
    <row r="13" spans="1:10" s="3" customFormat="1" x14ac:dyDescent="0.3">
      <c r="A13" s="327" t="s">
        <v>481</v>
      </c>
      <c r="B13" s="328" t="s">
        <v>482</v>
      </c>
      <c r="C13" s="328"/>
      <c r="D13" s="456"/>
      <c r="E13" s="94"/>
    </row>
    <row r="14" spans="1:10" s="7" customFormat="1" x14ac:dyDescent="0.2">
      <c r="A14" s="86">
        <v>1.2</v>
      </c>
      <c r="B14" s="86" t="s">
        <v>60</v>
      </c>
      <c r="C14" s="455">
        <f>SUM(C15,C18,C30,C31,C32,C33,C36,C37,C44:C48,C52,C53)</f>
        <v>108222.06999999999</v>
      </c>
      <c r="D14" s="455">
        <f>SUM(D15,D18,D30,D31,D32,D33,D36,D37,D44:D48,D52,D53)</f>
        <v>108222.06999999999</v>
      </c>
      <c r="E14" s="226"/>
    </row>
    <row r="15" spans="1:10" s="3" customFormat="1" x14ac:dyDescent="0.2">
      <c r="A15" s="87" t="s">
        <v>32</v>
      </c>
      <c r="B15" s="87" t="s">
        <v>1</v>
      </c>
      <c r="C15" s="497">
        <f>SUM(C16:C17)</f>
        <v>23762.560000000001</v>
      </c>
      <c r="D15" s="497">
        <f>SUM(D16:D17)</f>
        <v>23762.560000000001</v>
      </c>
      <c r="E15" s="94"/>
    </row>
    <row r="16" spans="1:10" s="3" customFormat="1" x14ac:dyDescent="0.2">
      <c r="A16" s="96" t="s">
        <v>98</v>
      </c>
      <c r="B16" s="96" t="s">
        <v>61</v>
      </c>
      <c r="C16" s="451">
        <f>'ფორმა N4.3'!H335-'ფორმა N5.3'!H93</f>
        <v>20980</v>
      </c>
      <c r="D16" s="630">
        <f>C16</f>
        <v>20980</v>
      </c>
      <c r="E16" s="94"/>
    </row>
    <row r="17" spans="1:8" s="3" customFormat="1" x14ac:dyDescent="0.2">
      <c r="A17" s="96" t="s">
        <v>99</v>
      </c>
      <c r="B17" s="96" t="s">
        <v>62</v>
      </c>
      <c r="C17" s="451">
        <f>'ფორმა N4.3'!H336</f>
        <v>2782.56</v>
      </c>
      <c r="D17" s="630">
        <f>C17</f>
        <v>2782.56</v>
      </c>
      <c r="E17" s="94"/>
    </row>
    <row r="18" spans="1:8" s="3" customFormat="1" x14ac:dyDescent="0.2">
      <c r="A18" s="87" t="s">
        <v>33</v>
      </c>
      <c r="B18" s="87" t="s">
        <v>2</v>
      </c>
      <c r="C18" s="497">
        <f>SUM(C19:C24,C29)</f>
        <v>33421.729999999996</v>
      </c>
      <c r="D18" s="497">
        <f>SUM(D19:D24,D29)</f>
        <v>33421.729999999996</v>
      </c>
      <c r="E18" s="228"/>
      <c r="F18" s="229"/>
    </row>
    <row r="19" spans="1:8" s="232" customFormat="1" ht="30" x14ac:dyDescent="0.2">
      <c r="A19" s="96" t="s">
        <v>12</v>
      </c>
      <c r="B19" s="96" t="s">
        <v>245</v>
      </c>
      <c r="C19" s="230">
        <v>21633.97</v>
      </c>
      <c r="D19" s="38">
        <f>C19</f>
        <v>21633.97</v>
      </c>
      <c r="E19" s="231"/>
      <c r="H19" s="232">
        <v>23409.73</v>
      </c>
    </row>
    <row r="20" spans="1:8" s="232" customFormat="1" x14ac:dyDescent="0.2">
      <c r="A20" s="96" t="s">
        <v>13</v>
      </c>
      <c r="B20" s="96" t="s">
        <v>14</v>
      </c>
      <c r="C20" s="230"/>
      <c r="D20" s="39"/>
      <c r="E20" s="231"/>
    </row>
    <row r="21" spans="1:8" s="232" customFormat="1" ht="30" x14ac:dyDescent="0.2">
      <c r="A21" s="96" t="s">
        <v>276</v>
      </c>
      <c r="B21" s="96" t="s">
        <v>22</v>
      </c>
      <c r="C21" s="230"/>
      <c r="D21" s="40"/>
      <c r="E21" s="231"/>
    </row>
    <row r="22" spans="1:8" s="232" customFormat="1" ht="16.5" customHeight="1" x14ac:dyDescent="0.2">
      <c r="A22" s="96" t="s">
        <v>277</v>
      </c>
      <c r="B22" s="96" t="s">
        <v>15</v>
      </c>
      <c r="C22" s="230">
        <v>4999.8500000000004</v>
      </c>
      <c r="D22" s="40">
        <f>C22</f>
        <v>4999.8500000000004</v>
      </c>
      <c r="E22" s="231"/>
    </row>
    <row r="23" spans="1:8" s="232" customFormat="1" ht="16.5" customHeight="1" x14ac:dyDescent="0.2">
      <c r="A23" s="96" t="s">
        <v>278</v>
      </c>
      <c r="B23" s="96" t="s">
        <v>16</v>
      </c>
      <c r="C23" s="230"/>
      <c r="D23" s="40"/>
      <c r="E23" s="231"/>
    </row>
    <row r="24" spans="1:8" s="232" customFormat="1" ht="16.5" customHeight="1" x14ac:dyDescent="0.2">
      <c r="A24" s="96" t="s">
        <v>279</v>
      </c>
      <c r="B24" s="96" t="s">
        <v>17</v>
      </c>
      <c r="C24" s="497">
        <f>SUM(C25:C28)</f>
        <v>3787.91</v>
      </c>
      <c r="D24" s="497">
        <f>SUM(D25:D28)</f>
        <v>3787.91</v>
      </c>
      <c r="E24" s="231"/>
    </row>
    <row r="25" spans="1:8" s="232" customFormat="1" ht="16.5" customHeight="1" x14ac:dyDescent="0.2">
      <c r="A25" s="233" t="s">
        <v>280</v>
      </c>
      <c r="B25" s="233" t="s">
        <v>18</v>
      </c>
      <c r="C25" s="230">
        <v>2624.42</v>
      </c>
      <c r="D25" s="40">
        <f>C25</f>
        <v>2624.42</v>
      </c>
      <c r="E25" s="231"/>
    </row>
    <row r="26" spans="1:8" s="232" customFormat="1" ht="16.5" customHeight="1" x14ac:dyDescent="0.2">
      <c r="A26" s="233" t="s">
        <v>281</v>
      </c>
      <c r="B26" s="233" t="s">
        <v>19</v>
      </c>
      <c r="C26" s="230">
        <v>860.35</v>
      </c>
      <c r="D26" s="40">
        <f>C26</f>
        <v>860.35</v>
      </c>
      <c r="E26" s="231"/>
    </row>
    <row r="27" spans="1:8" s="232" customFormat="1" ht="16.5" customHeight="1" x14ac:dyDescent="0.2">
      <c r="A27" s="233" t="s">
        <v>282</v>
      </c>
      <c r="B27" s="233" t="s">
        <v>20</v>
      </c>
      <c r="C27" s="230">
        <v>25.54</v>
      </c>
      <c r="D27" s="40">
        <f>C27</f>
        <v>25.54</v>
      </c>
      <c r="E27" s="231"/>
    </row>
    <row r="28" spans="1:8" s="232" customFormat="1" ht="16.5" customHeight="1" x14ac:dyDescent="0.2">
      <c r="A28" s="233" t="s">
        <v>283</v>
      </c>
      <c r="B28" s="233" t="s">
        <v>23</v>
      </c>
      <c r="C28" s="627">
        <v>277.60000000000002</v>
      </c>
      <c r="D28" s="627">
        <v>277.60000000000002</v>
      </c>
      <c r="E28" s="231"/>
    </row>
    <row r="29" spans="1:8" s="232" customFormat="1" ht="16.5" customHeight="1" x14ac:dyDescent="0.2">
      <c r="A29" s="96" t="s">
        <v>284</v>
      </c>
      <c r="B29" s="96" t="s">
        <v>21</v>
      </c>
      <c r="C29" s="628">
        <v>3000</v>
      </c>
      <c r="D29" s="628">
        <v>3000</v>
      </c>
      <c r="E29" s="231"/>
    </row>
    <row r="30" spans="1:8" s="3" customFormat="1" ht="16.5" customHeight="1" x14ac:dyDescent="0.2">
      <c r="A30" s="87" t="s">
        <v>34</v>
      </c>
      <c r="B30" s="87" t="s">
        <v>3</v>
      </c>
      <c r="C30" s="4"/>
      <c r="D30" s="227"/>
      <c r="E30" s="228"/>
    </row>
    <row r="31" spans="1:8" s="3" customFormat="1" ht="16.5" customHeight="1" x14ac:dyDescent="0.2">
      <c r="A31" s="87" t="s">
        <v>35</v>
      </c>
      <c r="B31" s="87" t="s">
        <v>4</v>
      </c>
      <c r="C31" s="4"/>
      <c r="D31" s="227"/>
      <c r="E31" s="94"/>
    </row>
    <row r="32" spans="1:8" s="3" customFormat="1" ht="16.5" customHeight="1" x14ac:dyDescent="0.2">
      <c r="A32" s="87" t="s">
        <v>36</v>
      </c>
      <c r="B32" s="87" t="s">
        <v>5</v>
      </c>
      <c r="C32" s="451">
        <v>275.05</v>
      </c>
      <c r="D32" s="630">
        <f>C32</f>
        <v>275.05</v>
      </c>
      <c r="E32" s="94"/>
    </row>
    <row r="33" spans="1:5" s="3" customFormat="1" x14ac:dyDescent="0.2">
      <c r="A33" s="87" t="s">
        <v>37</v>
      </c>
      <c r="B33" s="87" t="s">
        <v>63</v>
      </c>
      <c r="C33" s="497">
        <f>SUM(C34:C35)</f>
        <v>41365.699999999997</v>
      </c>
      <c r="D33" s="82">
        <f>SUM(D34:D35)</f>
        <v>41365.699999999997</v>
      </c>
      <c r="E33" s="94"/>
    </row>
    <row r="34" spans="1:5" s="3" customFormat="1" ht="16.5" customHeight="1" x14ac:dyDescent="0.2">
      <c r="A34" s="96" t="s">
        <v>285</v>
      </c>
      <c r="B34" s="96" t="s">
        <v>56</v>
      </c>
      <c r="C34" s="451">
        <v>41365.699999999997</v>
      </c>
      <c r="D34" s="630">
        <f>C34</f>
        <v>41365.699999999997</v>
      </c>
      <c r="E34" s="94"/>
    </row>
    <row r="35" spans="1:5" s="3" customFormat="1" ht="16.5" customHeight="1" x14ac:dyDescent="0.2">
      <c r="A35" s="96" t="s">
        <v>286</v>
      </c>
      <c r="B35" s="96" t="s">
        <v>55</v>
      </c>
      <c r="C35" s="4"/>
      <c r="D35" s="227"/>
      <c r="E35" s="94"/>
    </row>
    <row r="36" spans="1:5" s="3" customFormat="1" ht="16.5" customHeight="1" x14ac:dyDescent="0.2">
      <c r="A36" s="87" t="s">
        <v>38</v>
      </c>
      <c r="B36" s="87" t="s">
        <v>49</v>
      </c>
      <c r="C36" s="451">
        <v>455.53</v>
      </c>
      <c r="D36" s="630">
        <f>C36</f>
        <v>455.53</v>
      </c>
      <c r="E36" s="94"/>
    </row>
    <row r="37" spans="1:5" s="3" customFormat="1" ht="16.5" customHeight="1" x14ac:dyDescent="0.2">
      <c r="A37" s="87" t="s">
        <v>39</v>
      </c>
      <c r="B37" s="87" t="s">
        <v>386</v>
      </c>
      <c r="C37" s="497">
        <f>SUM(C38:C43)</f>
        <v>2724.5</v>
      </c>
      <c r="D37" s="82">
        <f>SUM(D38:D43)</f>
        <v>2724.5</v>
      </c>
      <c r="E37" s="94"/>
    </row>
    <row r="38" spans="1:5" s="3" customFormat="1" ht="16.5" customHeight="1" x14ac:dyDescent="0.2">
      <c r="A38" s="17" t="s">
        <v>341</v>
      </c>
      <c r="B38" s="17" t="s">
        <v>345</v>
      </c>
      <c r="C38" s="451"/>
      <c r="D38" s="227"/>
      <c r="E38" s="94"/>
    </row>
    <row r="39" spans="1:5" s="3" customFormat="1" ht="16.5" customHeight="1" x14ac:dyDescent="0.2">
      <c r="A39" s="17" t="s">
        <v>342</v>
      </c>
      <c r="B39" s="17" t="s">
        <v>346</v>
      </c>
      <c r="C39" s="451"/>
      <c r="D39" s="227"/>
      <c r="E39" s="94"/>
    </row>
    <row r="40" spans="1:5" s="3" customFormat="1" ht="16.5" customHeight="1" x14ac:dyDescent="0.2">
      <c r="A40" s="17" t="s">
        <v>343</v>
      </c>
      <c r="B40" s="17" t="s">
        <v>349</v>
      </c>
      <c r="C40" s="451">
        <f>'ფორმა 4.5'!L37</f>
        <v>2724.5</v>
      </c>
      <c r="D40" s="630">
        <f>C40</f>
        <v>2724.5</v>
      </c>
      <c r="E40" s="94"/>
    </row>
    <row r="41" spans="1:5" s="3" customFormat="1" ht="16.5" customHeight="1" x14ac:dyDescent="0.2">
      <c r="A41" s="17" t="s">
        <v>348</v>
      </c>
      <c r="B41" s="17" t="s">
        <v>350</v>
      </c>
      <c r="C41" s="4"/>
      <c r="D41" s="630"/>
      <c r="E41" s="94"/>
    </row>
    <row r="42" spans="1:5" s="3" customFormat="1" ht="16.5" customHeight="1" x14ac:dyDescent="0.2">
      <c r="A42" s="17" t="s">
        <v>351</v>
      </c>
      <c r="B42" s="17" t="s">
        <v>461</v>
      </c>
      <c r="C42" s="4"/>
      <c r="D42" s="630"/>
      <c r="E42" s="94"/>
    </row>
    <row r="43" spans="1:5" s="3" customFormat="1" ht="16.5" customHeight="1" x14ac:dyDescent="0.2">
      <c r="A43" s="17" t="s">
        <v>462</v>
      </c>
      <c r="B43" s="17" t="s">
        <v>347</v>
      </c>
      <c r="C43" s="4"/>
      <c r="D43" s="630"/>
      <c r="E43" s="94"/>
    </row>
    <row r="44" spans="1:5" s="3" customFormat="1" ht="30" x14ac:dyDescent="0.2">
      <c r="A44" s="87" t="s">
        <v>40</v>
      </c>
      <c r="B44" s="87" t="s">
        <v>28</v>
      </c>
      <c r="C44" s="629">
        <v>2838.5</v>
      </c>
      <c r="D44" s="631">
        <f>C44</f>
        <v>2838.5</v>
      </c>
      <c r="E44" s="94"/>
    </row>
    <row r="45" spans="1:5" s="3" customFormat="1" ht="16.5" customHeight="1" x14ac:dyDescent="0.2">
      <c r="A45" s="87" t="s">
        <v>41</v>
      </c>
      <c r="B45" s="87" t="s">
        <v>24</v>
      </c>
      <c r="C45" s="629">
        <v>678.5</v>
      </c>
      <c r="D45" s="631">
        <f>C45</f>
        <v>678.5</v>
      </c>
      <c r="E45" s="94"/>
    </row>
    <row r="46" spans="1:5" s="3" customFormat="1" ht="16.5" customHeight="1" x14ac:dyDescent="0.2">
      <c r="A46" s="87" t="s">
        <v>42</v>
      </c>
      <c r="B46" s="87" t="s">
        <v>25</v>
      </c>
      <c r="C46" s="629">
        <v>2700</v>
      </c>
      <c r="D46" s="631">
        <f>C46</f>
        <v>2700</v>
      </c>
      <c r="E46" s="94"/>
    </row>
    <row r="47" spans="1:5" s="3" customFormat="1" ht="16.5" customHeight="1" x14ac:dyDescent="0.2">
      <c r="A47" s="87" t="s">
        <v>43</v>
      </c>
      <c r="B47" s="87" t="s">
        <v>26</v>
      </c>
      <c r="C47" s="4"/>
      <c r="D47" s="227"/>
      <c r="E47" s="94"/>
    </row>
    <row r="48" spans="1:5" s="3" customFormat="1" ht="16.5" customHeight="1" x14ac:dyDescent="0.2">
      <c r="A48" s="87" t="s">
        <v>44</v>
      </c>
      <c r="B48" s="87" t="s">
        <v>387</v>
      </c>
      <c r="C48" s="82">
        <f>SUM(C49:C51)</f>
        <v>0</v>
      </c>
      <c r="D48" s="82">
        <f>SUM(D49:D51)</f>
        <v>0</v>
      </c>
      <c r="E48" s="94"/>
    </row>
    <row r="49" spans="1:6" s="3" customFormat="1" ht="16.5" customHeight="1" x14ac:dyDescent="0.2">
      <c r="A49" s="96" t="s">
        <v>357</v>
      </c>
      <c r="B49" s="96" t="s">
        <v>360</v>
      </c>
      <c r="C49" s="4"/>
      <c r="D49" s="227"/>
      <c r="E49" s="94"/>
    </row>
    <row r="50" spans="1:6" s="3" customFormat="1" ht="16.5" customHeight="1" x14ac:dyDescent="0.2">
      <c r="A50" s="96" t="s">
        <v>358</v>
      </c>
      <c r="B50" s="96" t="s">
        <v>359</v>
      </c>
      <c r="C50" s="4"/>
      <c r="D50" s="227"/>
      <c r="E50" s="94"/>
    </row>
    <row r="51" spans="1:6" s="3" customFormat="1" ht="16.5" customHeight="1" x14ac:dyDescent="0.2">
      <c r="A51" s="96" t="s">
        <v>361</v>
      </c>
      <c r="B51" s="96" t="s">
        <v>362</v>
      </c>
      <c r="C51" s="4"/>
      <c r="D51" s="227"/>
      <c r="E51" s="94"/>
    </row>
    <row r="52" spans="1:6" s="3" customFormat="1" x14ac:dyDescent="0.2">
      <c r="A52" s="87" t="s">
        <v>45</v>
      </c>
      <c r="B52" s="87" t="s">
        <v>29</v>
      </c>
      <c r="C52" s="4"/>
      <c r="D52" s="227"/>
      <c r="E52" s="94"/>
    </row>
    <row r="53" spans="1:6" s="3" customFormat="1" ht="16.5" customHeight="1" x14ac:dyDescent="0.2">
      <c r="A53" s="87" t="s">
        <v>46</v>
      </c>
      <c r="B53" s="87" t="s">
        <v>6</v>
      </c>
      <c r="C53" s="4"/>
      <c r="D53" s="227"/>
      <c r="E53" s="228"/>
      <c r="F53" s="229"/>
    </row>
    <row r="54" spans="1:6" s="3" customFormat="1" ht="30" x14ac:dyDescent="0.2">
      <c r="A54" s="86">
        <v>1.3</v>
      </c>
      <c r="B54" s="86" t="s">
        <v>392</v>
      </c>
      <c r="C54" s="83">
        <f>SUM(C55:C56)</f>
        <v>0</v>
      </c>
      <c r="D54" s="83">
        <f>SUM(D55:D56)</f>
        <v>0</v>
      </c>
      <c r="E54" s="228"/>
      <c r="F54" s="229"/>
    </row>
    <row r="55" spans="1:6" s="3" customFormat="1" ht="30" x14ac:dyDescent="0.2">
      <c r="A55" s="87" t="s">
        <v>50</v>
      </c>
      <c r="B55" s="87" t="s">
        <v>48</v>
      </c>
      <c r="C55" s="4"/>
      <c r="D55" s="227"/>
      <c r="E55" s="228"/>
      <c r="F55" s="229"/>
    </row>
    <row r="56" spans="1:6" s="3" customFormat="1" ht="16.5" customHeight="1" x14ac:dyDescent="0.2">
      <c r="A56" s="87" t="s">
        <v>51</v>
      </c>
      <c r="B56" s="87" t="s">
        <v>47</v>
      </c>
      <c r="C56" s="4"/>
      <c r="D56" s="227"/>
      <c r="E56" s="228"/>
      <c r="F56" s="229"/>
    </row>
    <row r="57" spans="1:6" s="3" customFormat="1" x14ac:dyDescent="0.2">
      <c r="A57" s="86">
        <v>1.4</v>
      </c>
      <c r="B57" s="86" t="s">
        <v>394</v>
      </c>
      <c r="C57" s="4"/>
      <c r="D57" s="227"/>
      <c r="E57" s="228"/>
      <c r="F57" s="229"/>
    </row>
    <row r="58" spans="1:6" s="232" customFormat="1" x14ac:dyDescent="0.2">
      <c r="A58" s="86">
        <v>1.5</v>
      </c>
      <c r="B58" s="86" t="s">
        <v>7</v>
      </c>
      <c r="C58" s="230"/>
      <c r="D58" s="40"/>
      <c r="E58" s="231"/>
    </row>
    <row r="59" spans="1:6" s="232" customFormat="1" x14ac:dyDescent="0.3">
      <c r="A59" s="86">
        <v>1.6</v>
      </c>
      <c r="B59" s="45" t="s">
        <v>8</v>
      </c>
      <c r="C59" s="84">
        <f>SUM(C60:C64)</f>
        <v>0</v>
      </c>
      <c r="D59" s="85">
        <f>SUM(D60:D64)</f>
        <v>0</v>
      </c>
      <c r="E59" s="231"/>
    </row>
    <row r="60" spans="1:6" s="232" customFormat="1" x14ac:dyDescent="0.2">
      <c r="A60" s="87" t="s">
        <v>292</v>
      </c>
      <c r="B60" s="46" t="s">
        <v>52</v>
      </c>
      <c r="C60" s="230"/>
      <c r="D60" s="40"/>
      <c r="E60" s="231"/>
    </row>
    <row r="61" spans="1:6" s="232" customFormat="1" ht="30" x14ac:dyDescent="0.2">
      <c r="A61" s="87" t="s">
        <v>293</v>
      </c>
      <c r="B61" s="46" t="s">
        <v>54</v>
      </c>
      <c r="C61" s="230"/>
      <c r="D61" s="40"/>
      <c r="E61" s="231"/>
    </row>
    <row r="62" spans="1:6" s="232" customFormat="1" x14ac:dyDescent="0.2">
      <c r="A62" s="87" t="s">
        <v>294</v>
      </c>
      <c r="B62" s="46" t="s">
        <v>53</v>
      </c>
      <c r="C62" s="40"/>
      <c r="D62" s="40"/>
      <c r="E62" s="231"/>
    </row>
    <row r="63" spans="1:6" s="232" customFormat="1" x14ac:dyDescent="0.2">
      <c r="A63" s="87" t="s">
        <v>295</v>
      </c>
      <c r="B63" s="46" t="s">
        <v>27</v>
      </c>
      <c r="C63" s="230"/>
      <c r="D63" s="40"/>
      <c r="E63" s="231"/>
    </row>
    <row r="64" spans="1:6" s="232" customFormat="1" x14ac:dyDescent="0.2">
      <c r="A64" s="87" t="s">
        <v>323</v>
      </c>
      <c r="B64" s="46" t="s">
        <v>324</v>
      </c>
      <c r="C64" s="230"/>
      <c r="D64" s="40"/>
      <c r="E64" s="231"/>
    </row>
    <row r="65" spans="1:5" x14ac:dyDescent="0.3">
      <c r="A65" s="225">
        <v>2</v>
      </c>
      <c r="B65" s="225" t="s">
        <v>388</v>
      </c>
      <c r="C65" s="234"/>
      <c r="D65" s="84">
        <f>SUM(D66:D72)</f>
        <v>2550</v>
      </c>
      <c r="E65" s="95"/>
    </row>
    <row r="66" spans="1:5" x14ac:dyDescent="0.3">
      <c r="A66" s="97">
        <v>2.1</v>
      </c>
      <c r="B66" s="235" t="s">
        <v>100</v>
      </c>
      <c r="C66" s="236"/>
      <c r="D66" s="22"/>
      <c r="E66" s="95"/>
    </row>
    <row r="67" spans="1:5" x14ac:dyDescent="0.3">
      <c r="A67" s="97">
        <v>2.2000000000000002</v>
      </c>
      <c r="B67" s="235" t="s">
        <v>389</v>
      </c>
      <c r="C67" s="236"/>
      <c r="D67" s="22"/>
      <c r="E67" s="95"/>
    </row>
    <row r="68" spans="1:5" x14ac:dyDescent="0.3">
      <c r="A68" s="97">
        <v>2.2999999999999998</v>
      </c>
      <c r="B68" s="235" t="s">
        <v>104</v>
      </c>
      <c r="C68" s="236"/>
      <c r="D68" s="22"/>
      <c r="E68" s="95"/>
    </row>
    <row r="69" spans="1:5" x14ac:dyDescent="0.3">
      <c r="A69" s="97">
        <v>2.4</v>
      </c>
      <c r="B69" s="235" t="s">
        <v>103</v>
      </c>
      <c r="C69" s="236"/>
      <c r="D69" s="22"/>
      <c r="E69" s="95"/>
    </row>
    <row r="70" spans="1:5" x14ac:dyDescent="0.3">
      <c r="A70" s="97">
        <v>2.5</v>
      </c>
      <c r="B70" s="235" t="s">
        <v>390</v>
      </c>
      <c r="C70" s="236"/>
      <c r="D70" s="22"/>
      <c r="E70" s="95"/>
    </row>
    <row r="71" spans="1:5" x14ac:dyDescent="0.3">
      <c r="A71" s="97">
        <v>2.6</v>
      </c>
      <c r="B71" s="235" t="s">
        <v>101</v>
      </c>
      <c r="C71" s="236"/>
      <c r="D71" s="22"/>
      <c r="E71" s="95"/>
    </row>
    <row r="72" spans="1:5" x14ac:dyDescent="0.3">
      <c r="A72" s="97">
        <v>2.7</v>
      </c>
      <c r="B72" s="235" t="s">
        <v>102</v>
      </c>
      <c r="C72" s="237"/>
      <c r="D72" s="22">
        <v>2550</v>
      </c>
      <c r="E72" s="95"/>
    </row>
    <row r="73" spans="1:5" x14ac:dyDescent="0.3">
      <c r="A73" s="225">
        <v>3</v>
      </c>
      <c r="B73" s="225" t="s">
        <v>417</v>
      </c>
      <c r="C73" s="84"/>
      <c r="D73" s="22">
        <f>C73</f>
        <v>0</v>
      </c>
      <c r="E73" s="95"/>
    </row>
    <row r="74" spans="1:5" x14ac:dyDescent="0.3">
      <c r="A74" s="225">
        <v>4</v>
      </c>
      <c r="B74" s="225" t="s">
        <v>247</v>
      </c>
      <c r="C74" s="84"/>
      <c r="D74" s="84">
        <f>SUM(D75:D76)</f>
        <v>0</v>
      </c>
      <c r="E74" s="95"/>
    </row>
    <row r="75" spans="1:5" x14ac:dyDescent="0.3">
      <c r="A75" s="97">
        <v>4.0999999999999996</v>
      </c>
      <c r="B75" s="97" t="s">
        <v>248</v>
      </c>
      <c r="C75" s="236"/>
      <c r="D75" s="8"/>
      <c r="E75" s="95"/>
    </row>
    <row r="76" spans="1:5" x14ac:dyDescent="0.3">
      <c r="A76" s="97">
        <v>4.2</v>
      </c>
      <c r="B76" s="97" t="s">
        <v>249</v>
      </c>
      <c r="C76" s="237"/>
      <c r="D76" s="8"/>
      <c r="E76" s="95"/>
    </row>
    <row r="77" spans="1:5" x14ac:dyDescent="0.3">
      <c r="A77" s="225">
        <v>5</v>
      </c>
      <c r="B77" s="225" t="s">
        <v>274</v>
      </c>
      <c r="C77" s="253">
        <v>2246.88</v>
      </c>
      <c r="D77" s="237"/>
      <c r="E77" s="95"/>
    </row>
    <row r="78" spans="1:5" x14ac:dyDescent="0.3">
      <c r="B78" s="44"/>
    </row>
    <row r="79" spans="1:5" x14ac:dyDescent="0.3">
      <c r="A79" s="652" t="s">
        <v>463</v>
      </c>
      <c r="B79" s="652"/>
      <c r="C79" s="652"/>
      <c r="D79" s="652"/>
      <c r="E79" s="5"/>
    </row>
    <row r="80" spans="1:5" x14ac:dyDescent="0.3">
      <c r="B80" s="44"/>
    </row>
    <row r="81" spans="1:9" s="23" customFormat="1" ht="12.75" x14ac:dyDescent="0.2"/>
    <row r="82" spans="1:9" x14ac:dyDescent="0.3">
      <c r="A82" s="68" t="s">
        <v>107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68" t="s">
        <v>414</v>
      </c>
      <c r="D85" s="12"/>
      <c r="E85"/>
      <c r="F85"/>
      <c r="G85"/>
      <c r="H85"/>
      <c r="I85"/>
    </row>
    <row r="86" spans="1:9" x14ac:dyDescent="0.3">
      <c r="A86"/>
      <c r="B86" s="2" t="s">
        <v>415</v>
      </c>
      <c r="D86" s="12"/>
      <c r="E86"/>
      <c r="F86"/>
      <c r="G86"/>
      <c r="H86"/>
      <c r="I86"/>
    </row>
    <row r="87" spans="1:9" customFormat="1" ht="12.75" x14ac:dyDescent="0.2">
      <c r="B87" s="65" t="s">
        <v>139</v>
      </c>
    </row>
    <row r="88" spans="1:9" s="23" customFormat="1" ht="12.75" x14ac:dyDescent="0.2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B20" sqref="B20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313</v>
      </c>
      <c r="B1" s="76"/>
      <c r="C1" s="649" t="s">
        <v>109</v>
      </c>
      <c r="D1" s="649"/>
      <c r="E1" s="90"/>
    </row>
    <row r="2" spans="1:5" s="6" customFormat="1" x14ac:dyDescent="0.3">
      <c r="A2" s="73" t="s">
        <v>314</v>
      </c>
      <c r="B2" s="76"/>
      <c r="C2" s="647" t="str">
        <f>'ფორმა N1'!K2</f>
        <v>01/01/2019-31/12/2019</v>
      </c>
      <c r="D2" s="647"/>
      <c r="E2" s="90"/>
    </row>
    <row r="3" spans="1:5" s="6" customFormat="1" x14ac:dyDescent="0.3">
      <c r="A3" s="75" t="s">
        <v>140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72" t="str">
        <f>'ფორმა N1'!A5</f>
        <v>პ/პ  "თავისუფალი საქართველო"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315</v>
      </c>
      <c r="B10" s="97"/>
      <c r="C10" s="4"/>
      <c r="D10" s="4"/>
      <c r="E10" s="92"/>
    </row>
    <row r="11" spans="1:5" s="10" customFormat="1" x14ac:dyDescent="0.2">
      <c r="A11" s="97" t="s">
        <v>316</v>
      </c>
      <c r="B11" s="97"/>
      <c r="C11" s="4"/>
      <c r="D11" s="4"/>
      <c r="E11" s="93"/>
    </row>
    <row r="12" spans="1:5" s="10" customFormat="1" x14ac:dyDescent="0.2">
      <c r="A12" s="86" t="s">
        <v>273</v>
      </c>
      <c r="B12" s="86"/>
      <c r="C12" s="4"/>
      <c r="D12" s="4"/>
      <c r="E12" s="93"/>
    </row>
    <row r="13" spans="1:5" s="10" customFormat="1" x14ac:dyDescent="0.2">
      <c r="A13" s="86" t="s">
        <v>273</v>
      </c>
      <c r="B13" s="86"/>
      <c r="C13" s="4"/>
      <c r="D13" s="4"/>
      <c r="E13" s="93"/>
    </row>
    <row r="14" spans="1:5" s="10" customFormat="1" x14ac:dyDescent="0.2">
      <c r="A14" s="86" t="s">
        <v>273</v>
      </c>
      <c r="B14" s="86"/>
      <c r="C14" s="4"/>
      <c r="D14" s="4"/>
      <c r="E14" s="93"/>
    </row>
    <row r="15" spans="1:5" s="10" customFormat="1" x14ac:dyDescent="0.2">
      <c r="A15" s="86" t="s">
        <v>273</v>
      </c>
      <c r="B15" s="86"/>
      <c r="C15" s="4"/>
      <c r="D15" s="4"/>
      <c r="E15" s="93"/>
    </row>
    <row r="16" spans="1:5" s="10" customFormat="1" x14ac:dyDescent="0.2">
      <c r="A16" s="86" t="s">
        <v>273</v>
      </c>
      <c r="B16" s="86"/>
      <c r="C16" s="4"/>
      <c r="D16" s="4"/>
      <c r="E16" s="93"/>
    </row>
    <row r="17" spans="1:5" s="10" customFormat="1" ht="17.25" customHeight="1" x14ac:dyDescent="0.2">
      <c r="A17" s="97" t="s">
        <v>317</v>
      </c>
      <c r="B17" s="86"/>
      <c r="C17" s="4"/>
      <c r="D17" s="4"/>
      <c r="E17" s="93"/>
    </row>
    <row r="18" spans="1:5" s="10" customFormat="1" ht="18" customHeight="1" x14ac:dyDescent="0.2">
      <c r="A18" s="97" t="s">
        <v>318</v>
      </c>
      <c r="B18" s="86"/>
      <c r="C18" s="4"/>
      <c r="D18" s="4"/>
      <c r="E18" s="93"/>
    </row>
    <row r="19" spans="1:5" s="10" customFormat="1" x14ac:dyDescent="0.2">
      <c r="A19" s="97" t="s">
        <v>284</v>
      </c>
      <c r="B19" s="86" t="s">
        <v>947</v>
      </c>
      <c r="C19" s="4">
        <v>3000</v>
      </c>
      <c r="D19" s="4">
        <v>3000</v>
      </c>
      <c r="E19" s="93"/>
    </row>
    <row r="20" spans="1:5" s="10" customFormat="1" x14ac:dyDescent="0.2">
      <c r="A20" s="86" t="s">
        <v>273</v>
      </c>
      <c r="B20" s="86"/>
      <c r="C20" s="4"/>
      <c r="D20" s="4"/>
      <c r="E20" s="93"/>
    </row>
    <row r="21" spans="1:5" s="10" customFormat="1" x14ac:dyDescent="0.2">
      <c r="A21" s="86" t="s">
        <v>273</v>
      </c>
      <c r="B21" s="86"/>
      <c r="C21" s="4"/>
      <c r="D21" s="4"/>
      <c r="E21" s="93"/>
    </row>
    <row r="22" spans="1:5" s="10" customFormat="1" x14ac:dyDescent="0.2">
      <c r="A22" s="86" t="s">
        <v>273</v>
      </c>
      <c r="B22" s="86"/>
      <c r="C22" s="4"/>
      <c r="D22" s="4"/>
      <c r="E22" s="93"/>
    </row>
    <row r="23" spans="1:5" s="10" customFormat="1" x14ac:dyDescent="0.2">
      <c r="A23" s="86" t="s">
        <v>273</v>
      </c>
      <c r="B23" s="86"/>
      <c r="C23" s="4"/>
      <c r="D23" s="4"/>
      <c r="E23" s="93"/>
    </row>
    <row r="24" spans="1:5" x14ac:dyDescent="0.3">
      <c r="A24" s="98"/>
      <c r="B24" s="98" t="s">
        <v>322</v>
      </c>
      <c r="C24" s="85">
        <f>SUM(C10:C23)</f>
        <v>3000</v>
      </c>
      <c r="D24" s="85">
        <f>SUM(D10:D23)</f>
        <v>3000</v>
      </c>
      <c r="E24" s="95"/>
    </row>
    <row r="25" spans="1:5" x14ac:dyDescent="0.3">
      <c r="A25" s="44"/>
      <c r="B25" s="44"/>
    </row>
    <row r="26" spans="1:5" x14ac:dyDescent="0.3">
      <c r="A26" s="246" t="s">
        <v>407</v>
      </c>
      <c r="E26" s="5"/>
    </row>
    <row r="27" spans="1:5" x14ac:dyDescent="0.3">
      <c r="A27" s="2" t="s">
        <v>408</v>
      </c>
    </row>
    <row r="28" spans="1:5" x14ac:dyDescent="0.3">
      <c r="A28" s="199" t="s">
        <v>409</v>
      </c>
    </row>
    <row r="29" spans="1:5" x14ac:dyDescent="0.3">
      <c r="A29" s="199"/>
    </row>
    <row r="30" spans="1:5" x14ac:dyDescent="0.3">
      <c r="A30" s="199" t="s">
        <v>337</v>
      </c>
    </row>
    <row r="31" spans="1:5" s="23" customFormat="1" ht="12.75" x14ac:dyDescent="0.2"/>
    <row r="32" spans="1:5" x14ac:dyDescent="0.3">
      <c r="A32" s="68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8"/>
      <c r="B35" s="68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5"/>
      <c r="B37" s="65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view="pageBreakPreview" topLeftCell="A118" zoomScale="80" zoomScaleNormal="100" zoomScaleSheetLayoutView="80" workbookViewId="0">
      <selection activeCell="D132" sqref="D132"/>
    </sheetView>
  </sheetViews>
  <sheetFormatPr defaultRowHeight="12.75" x14ac:dyDescent="0.2"/>
  <cols>
    <col min="1" max="1" width="5.42578125" style="183" customWidth="1"/>
    <col min="2" max="2" width="16.5703125" style="183" customWidth="1"/>
    <col min="3" max="3" width="21.140625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 x14ac:dyDescent="0.3">
      <c r="A1" s="73" t="s">
        <v>391</v>
      </c>
      <c r="B1" s="73"/>
      <c r="C1" s="76"/>
      <c r="D1" s="76"/>
      <c r="E1" s="76"/>
      <c r="F1" s="76"/>
      <c r="G1" s="213"/>
      <c r="H1" s="213"/>
      <c r="I1" s="649" t="s">
        <v>109</v>
      </c>
      <c r="J1" s="649"/>
    </row>
    <row r="2" spans="1:10" ht="15" x14ac:dyDescent="0.3">
      <c r="A2" s="75" t="s">
        <v>140</v>
      </c>
      <c r="B2" s="73"/>
      <c r="C2" s="76"/>
      <c r="D2" s="76"/>
      <c r="E2" s="76"/>
      <c r="F2" s="76"/>
      <c r="G2" s="213"/>
      <c r="H2" s="213"/>
      <c r="I2" s="647" t="str">
        <f>'ფორმა N1'!K2</f>
        <v>01/01/2019-31/12/2019</v>
      </c>
      <c r="J2" s="647"/>
    </row>
    <row r="3" spans="1:10" ht="15" x14ac:dyDescent="0.3">
      <c r="A3" s="75"/>
      <c r="B3" s="75"/>
      <c r="C3" s="73"/>
      <c r="D3" s="73"/>
      <c r="E3" s="73"/>
      <c r="F3" s="73"/>
      <c r="G3" s="160"/>
      <c r="H3" s="160"/>
      <c r="I3" s="213"/>
    </row>
    <row r="4" spans="1:10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372" t="str">
        <f>'ფორმა N1'!A5</f>
        <v>პ/პ  "თავისუფალი საქართველო"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159"/>
      <c r="B7" s="159"/>
      <c r="C7" s="159"/>
      <c r="D7" s="206"/>
      <c r="E7" s="159"/>
      <c r="F7" s="159"/>
      <c r="G7" s="77"/>
      <c r="H7" s="77"/>
      <c r="I7" s="77"/>
    </row>
    <row r="8" spans="1:10" ht="45" x14ac:dyDescent="0.2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6" t="s">
        <v>334</v>
      </c>
    </row>
    <row r="9" spans="1:10" ht="15.75" x14ac:dyDescent="0.3">
      <c r="A9" s="97">
        <v>1</v>
      </c>
      <c r="B9" s="526" t="s">
        <v>710</v>
      </c>
      <c r="C9" s="525" t="s">
        <v>545</v>
      </c>
      <c r="D9" s="536" t="s">
        <v>546</v>
      </c>
      <c r="E9" s="97" t="s">
        <v>716</v>
      </c>
      <c r="F9" s="97"/>
      <c r="G9" s="527">
        <f>638+318</f>
        <v>956</v>
      </c>
      <c r="H9" s="527">
        <f>638+318</f>
        <v>956</v>
      </c>
      <c r="I9" s="530">
        <v>187.38</v>
      </c>
      <c r="J9" s="216" t="s">
        <v>0</v>
      </c>
    </row>
    <row r="10" spans="1:10" ht="15.75" x14ac:dyDescent="0.3">
      <c r="A10" s="97">
        <v>2</v>
      </c>
      <c r="B10" s="526" t="s">
        <v>710</v>
      </c>
      <c r="C10" s="525" t="s">
        <v>545</v>
      </c>
      <c r="D10" s="536" t="s">
        <v>546</v>
      </c>
      <c r="E10" s="97" t="s">
        <v>716</v>
      </c>
      <c r="F10" s="97"/>
      <c r="G10" s="528">
        <v>512</v>
      </c>
      <c r="H10" s="528">
        <v>512</v>
      </c>
      <c r="I10" s="530">
        <v>100.35</v>
      </c>
    </row>
    <row r="11" spans="1:10" ht="15" x14ac:dyDescent="0.25">
      <c r="A11" s="97">
        <v>3</v>
      </c>
      <c r="B11" s="526" t="s">
        <v>713</v>
      </c>
      <c r="C11" s="525" t="s">
        <v>537</v>
      </c>
      <c r="D11" s="537" t="s">
        <v>538</v>
      </c>
      <c r="E11" s="97" t="s">
        <v>539</v>
      </c>
      <c r="F11" s="97"/>
      <c r="G11" s="527">
        <v>385</v>
      </c>
      <c r="H11" s="527">
        <v>385</v>
      </c>
      <c r="I11" s="530">
        <v>75.459999999999994</v>
      </c>
    </row>
    <row r="12" spans="1:10" ht="15" x14ac:dyDescent="0.25">
      <c r="A12" s="97">
        <v>5</v>
      </c>
      <c r="B12" s="526" t="s">
        <v>711</v>
      </c>
      <c r="C12" s="525" t="s">
        <v>549</v>
      </c>
      <c r="D12" s="537" t="s">
        <v>531</v>
      </c>
      <c r="E12" s="443" t="s">
        <v>717</v>
      </c>
      <c r="F12" s="97"/>
      <c r="G12" s="528">
        <v>638</v>
      </c>
      <c r="H12" s="528">
        <v>638</v>
      </c>
      <c r="I12" s="530">
        <v>125.05</v>
      </c>
    </row>
    <row r="13" spans="1:10" ht="15.75" x14ac:dyDescent="0.3">
      <c r="A13" s="97">
        <v>6</v>
      </c>
      <c r="B13" s="526" t="s">
        <v>712</v>
      </c>
      <c r="C13" s="525" t="s">
        <v>552</v>
      </c>
      <c r="D13" s="536" t="s">
        <v>553</v>
      </c>
      <c r="E13" s="97" t="s">
        <v>718</v>
      </c>
      <c r="F13" s="97"/>
      <c r="G13" s="527">
        <v>200</v>
      </c>
      <c r="H13" s="527">
        <v>200</v>
      </c>
      <c r="I13" s="538">
        <v>40</v>
      </c>
    </row>
    <row r="14" spans="1:10" ht="15" x14ac:dyDescent="0.25">
      <c r="A14" s="97">
        <v>7</v>
      </c>
      <c r="B14" s="526" t="s">
        <v>711</v>
      </c>
      <c r="C14" s="525" t="s">
        <v>549</v>
      </c>
      <c r="D14" s="537" t="s">
        <v>531</v>
      </c>
      <c r="E14" s="443" t="s">
        <v>717</v>
      </c>
      <c r="F14" s="97"/>
      <c r="G14" s="529">
        <v>130</v>
      </c>
      <c r="H14" s="529">
        <v>130</v>
      </c>
      <c r="I14" s="530">
        <v>25.48</v>
      </c>
    </row>
    <row r="15" spans="1:10" ht="15" x14ac:dyDescent="0.25">
      <c r="A15" s="97">
        <v>8</v>
      </c>
      <c r="B15" s="526" t="s">
        <v>711</v>
      </c>
      <c r="C15" s="525" t="s">
        <v>549</v>
      </c>
      <c r="D15" s="537" t="s">
        <v>531</v>
      </c>
      <c r="E15" s="443" t="s">
        <v>717</v>
      </c>
      <c r="F15" s="97"/>
      <c r="G15" s="498">
        <v>375</v>
      </c>
      <c r="H15" s="498">
        <v>375</v>
      </c>
      <c r="I15" s="498">
        <v>75</v>
      </c>
    </row>
    <row r="16" spans="1:10" ht="15" x14ac:dyDescent="0.2">
      <c r="A16" s="97">
        <v>9</v>
      </c>
      <c r="B16" s="531" t="s">
        <v>714</v>
      </c>
      <c r="C16" s="532" t="s">
        <v>559</v>
      </c>
      <c r="D16" s="537" t="s">
        <v>590</v>
      </c>
      <c r="E16" s="97" t="s">
        <v>716</v>
      </c>
      <c r="F16" s="97"/>
      <c r="G16" s="498">
        <v>375</v>
      </c>
      <c r="H16" s="498">
        <v>375</v>
      </c>
      <c r="I16" s="498">
        <v>75</v>
      </c>
    </row>
    <row r="17" spans="1:9" ht="15" x14ac:dyDescent="0.25">
      <c r="A17" s="533">
        <v>10</v>
      </c>
      <c r="B17" s="526" t="s">
        <v>711</v>
      </c>
      <c r="C17" s="525" t="s">
        <v>549</v>
      </c>
      <c r="D17" s="537" t="s">
        <v>531</v>
      </c>
      <c r="E17" s="443" t="s">
        <v>717</v>
      </c>
      <c r="F17" s="97"/>
      <c r="G17" s="498">
        <v>319</v>
      </c>
      <c r="H17" s="498">
        <v>319</v>
      </c>
      <c r="I17" s="498">
        <v>62.52</v>
      </c>
    </row>
    <row r="18" spans="1:9" ht="15" x14ac:dyDescent="0.2">
      <c r="A18" s="97">
        <v>11</v>
      </c>
      <c r="B18" s="531" t="s">
        <v>714</v>
      </c>
      <c r="C18" s="532" t="s">
        <v>559</v>
      </c>
      <c r="D18" s="537" t="s">
        <v>590</v>
      </c>
      <c r="E18" s="97" t="s">
        <v>716</v>
      </c>
      <c r="F18" s="97"/>
      <c r="G18" s="498">
        <v>375</v>
      </c>
      <c r="H18" s="498">
        <v>375</v>
      </c>
      <c r="I18" s="498">
        <v>75</v>
      </c>
    </row>
    <row r="19" spans="1:9" ht="15.75" x14ac:dyDescent="0.3">
      <c r="A19" s="97">
        <v>12</v>
      </c>
      <c r="B19" s="526" t="s">
        <v>710</v>
      </c>
      <c r="C19" s="525" t="s">
        <v>545</v>
      </c>
      <c r="D19" s="536" t="s">
        <v>546</v>
      </c>
      <c r="E19" s="97" t="s">
        <v>716</v>
      </c>
      <c r="F19" s="97"/>
      <c r="G19" s="498">
        <v>640</v>
      </c>
      <c r="H19" s="498">
        <v>640</v>
      </c>
      <c r="I19" s="498">
        <v>125.44</v>
      </c>
    </row>
    <row r="20" spans="1:9" ht="15" x14ac:dyDescent="0.25">
      <c r="A20" s="97">
        <v>13</v>
      </c>
      <c r="B20" s="526" t="s">
        <v>711</v>
      </c>
      <c r="C20" s="525" t="s">
        <v>549</v>
      </c>
      <c r="D20" s="537" t="s">
        <v>531</v>
      </c>
      <c r="E20" s="443" t="s">
        <v>717</v>
      </c>
      <c r="F20" s="97"/>
      <c r="G20" s="498">
        <v>956.88</v>
      </c>
      <c r="H20" s="498">
        <v>956.88</v>
      </c>
      <c r="I20" s="498">
        <v>187.55</v>
      </c>
    </row>
    <row r="21" spans="1:9" ht="15" x14ac:dyDescent="0.25">
      <c r="A21" s="97">
        <v>14</v>
      </c>
      <c r="B21" s="526" t="s">
        <v>713</v>
      </c>
      <c r="C21" s="525" t="s">
        <v>537</v>
      </c>
      <c r="D21" s="537" t="s">
        <v>538</v>
      </c>
      <c r="E21" s="97" t="s">
        <v>539</v>
      </c>
      <c r="F21" s="97"/>
      <c r="G21" s="498">
        <v>385</v>
      </c>
      <c r="H21" s="498">
        <v>385</v>
      </c>
      <c r="I21" s="498">
        <v>75.459999999999994</v>
      </c>
    </row>
    <row r="22" spans="1:9" ht="15.75" x14ac:dyDescent="0.3">
      <c r="A22" s="97">
        <v>15</v>
      </c>
      <c r="B22" s="526" t="s">
        <v>710</v>
      </c>
      <c r="C22" s="525" t="s">
        <v>545</v>
      </c>
      <c r="D22" s="536" t="s">
        <v>546</v>
      </c>
      <c r="E22" s="97" t="s">
        <v>716</v>
      </c>
      <c r="F22" s="97"/>
      <c r="G22" s="498">
        <v>312.5</v>
      </c>
      <c r="H22" s="498">
        <v>312.5</v>
      </c>
      <c r="I22" s="498">
        <v>62.5</v>
      </c>
    </row>
    <row r="23" spans="1:9" ht="15.75" x14ac:dyDescent="0.3">
      <c r="A23" s="97"/>
      <c r="B23" s="526" t="s">
        <v>712</v>
      </c>
      <c r="C23" s="525" t="s">
        <v>552</v>
      </c>
      <c r="D23" s="536" t="s">
        <v>553</v>
      </c>
      <c r="E23" s="97" t="s">
        <v>718</v>
      </c>
      <c r="F23" s="97"/>
      <c r="G23" s="498">
        <v>200</v>
      </c>
      <c r="H23" s="498">
        <v>200</v>
      </c>
      <c r="I23" s="498">
        <v>40</v>
      </c>
    </row>
    <row r="24" spans="1:9" ht="15" x14ac:dyDescent="0.25">
      <c r="A24" s="97"/>
      <c r="B24" s="526" t="s">
        <v>711</v>
      </c>
      <c r="C24" s="525" t="s">
        <v>549</v>
      </c>
      <c r="D24" s="537" t="s">
        <v>531</v>
      </c>
      <c r="E24" s="443" t="s">
        <v>717</v>
      </c>
      <c r="F24" s="97"/>
      <c r="G24" s="498">
        <v>127.55</v>
      </c>
      <c r="H24" s="498">
        <v>127.55</v>
      </c>
      <c r="I24" s="498">
        <v>25</v>
      </c>
    </row>
    <row r="25" spans="1:9" ht="15" x14ac:dyDescent="0.25">
      <c r="A25" s="533"/>
      <c r="B25" s="526" t="s">
        <v>711</v>
      </c>
      <c r="C25" s="525" t="s">
        <v>549</v>
      </c>
      <c r="D25" s="537" t="s">
        <v>531</v>
      </c>
      <c r="E25" s="443" t="s">
        <v>717</v>
      </c>
      <c r="F25" s="97"/>
      <c r="G25" s="498">
        <v>382.65</v>
      </c>
      <c r="H25" s="498">
        <v>382.65</v>
      </c>
      <c r="I25" s="498">
        <v>75</v>
      </c>
    </row>
    <row r="26" spans="1:9" ht="15" x14ac:dyDescent="0.2">
      <c r="A26" s="97"/>
      <c r="B26" s="443" t="s">
        <v>650</v>
      </c>
      <c r="C26" s="443" t="s">
        <v>651</v>
      </c>
      <c r="D26" s="537" t="s">
        <v>715</v>
      </c>
      <c r="E26" s="97" t="s">
        <v>720</v>
      </c>
      <c r="F26" s="97"/>
      <c r="G26" s="498">
        <v>255.1</v>
      </c>
      <c r="H26" s="498">
        <v>255.1</v>
      </c>
      <c r="I26" s="498">
        <v>50</v>
      </c>
    </row>
    <row r="27" spans="1:9" ht="15" x14ac:dyDescent="0.2">
      <c r="A27" s="97"/>
      <c r="B27" s="443" t="s">
        <v>596</v>
      </c>
      <c r="C27" s="443" t="s">
        <v>541</v>
      </c>
      <c r="D27" s="537" t="s">
        <v>633</v>
      </c>
      <c r="E27" s="534" t="s">
        <v>719</v>
      </c>
      <c r="F27" s="534"/>
      <c r="G27" s="498">
        <v>765.3</v>
      </c>
      <c r="H27" s="498">
        <v>765.3</v>
      </c>
      <c r="I27" s="498">
        <v>150</v>
      </c>
    </row>
    <row r="28" spans="1:9" ht="15.75" x14ac:dyDescent="0.3">
      <c r="A28" s="97"/>
      <c r="B28" s="526" t="s">
        <v>710</v>
      </c>
      <c r="C28" s="525" t="s">
        <v>545</v>
      </c>
      <c r="D28" s="536" t="s">
        <v>546</v>
      </c>
      <c r="E28" s="97" t="s">
        <v>716</v>
      </c>
      <c r="F28" s="97"/>
      <c r="G28" s="498">
        <v>637.75</v>
      </c>
      <c r="H28" s="498">
        <v>637.75</v>
      </c>
      <c r="I28" s="498">
        <v>137.5</v>
      </c>
    </row>
    <row r="29" spans="1:9" ht="15.75" x14ac:dyDescent="0.3">
      <c r="A29" s="97"/>
      <c r="B29" s="526" t="s">
        <v>710</v>
      </c>
      <c r="C29" s="525" t="s">
        <v>545</v>
      </c>
      <c r="D29" s="536" t="s">
        <v>546</v>
      </c>
      <c r="E29" s="97" t="s">
        <v>716</v>
      </c>
      <c r="F29" s="97"/>
      <c r="G29" s="498">
        <v>1460.7</v>
      </c>
      <c r="H29" s="498">
        <v>1460.7</v>
      </c>
      <c r="I29" s="498">
        <v>287.55</v>
      </c>
    </row>
    <row r="30" spans="1:9" ht="15" x14ac:dyDescent="0.25">
      <c r="A30" s="97"/>
      <c r="B30" s="526" t="s">
        <v>713</v>
      </c>
      <c r="C30" s="525" t="s">
        <v>537</v>
      </c>
      <c r="D30" s="537" t="s">
        <v>538</v>
      </c>
      <c r="E30" s="97" t="s">
        <v>539</v>
      </c>
      <c r="F30" s="97"/>
      <c r="G30" s="498">
        <v>640.1</v>
      </c>
      <c r="H30" s="498">
        <v>640.1</v>
      </c>
      <c r="I30" s="498">
        <v>125.46</v>
      </c>
    </row>
    <row r="31" spans="1:9" ht="15" x14ac:dyDescent="0.25">
      <c r="A31" s="97"/>
      <c r="B31" s="526" t="s">
        <v>711</v>
      </c>
      <c r="C31" s="525" t="s">
        <v>549</v>
      </c>
      <c r="D31" s="537" t="s">
        <v>531</v>
      </c>
      <c r="E31" s="443" t="s">
        <v>717</v>
      </c>
      <c r="F31" s="97"/>
      <c r="G31" s="498">
        <v>830</v>
      </c>
      <c r="H31" s="498">
        <v>830</v>
      </c>
      <c r="I31" s="498">
        <v>162.68</v>
      </c>
    </row>
    <row r="32" spans="1:9" ht="15.75" x14ac:dyDescent="0.3">
      <c r="A32" s="97"/>
      <c r="B32" s="526" t="s">
        <v>712</v>
      </c>
      <c r="C32" s="525" t="s">
        <v>552</v>
      </c>
      <c r="D32" s="536" t="s">
        <v>553</v>
      </c>
      <c r="E32" s="97" t="s">
        <v>718</v>
      </c>
      <c r="F32" s="97"/>
      <c r="G32" s="498">
        <v>250</v>
      </c>
      <c r="H32" s="498">
        <v>250</v>
      </c>
      <c r="I32" s="498">
        <v>50</v>
      </c>
    </row>
    <row r="33" spans="1:9" ht="15.75" x14ac:dyDescent="0.3">
      <c r="A33" s="533"/>
      <c r="B33" s="526" t="s">
        <v>710</v>
      </c>
      <c r="C33" s="525" t="s">
        <v>545</v>
      </c>
      <c r="D33" s="536" t="s">
        <v>546</v>
      </c>
      <c r="E33" s="97" t="s">
        <v>716</v>
      </c>
      <c r="F33" s="97"/>
      <c r="G33" s="498">
        <v>637.75</v>
      </c>
      <c r="H33" s="498">
        <v>637.75</v>
      </c>
      <c r="I33" s="498">
        <v>125</v>
      </c>
    </row>
    <row r="34" spans="1:9" ht="15.75" x14ac:dyDescent="0.3">
      <c r="A34" s="97"/>
      <c r="B34" s="526" t="s">
        <v>710</v>
      </c>
      <c r="C34" s="525" t="s">
        <v>545</v>
      </c>
      <c r="D34" s="535" t="s">
        <v>546</v>
      </c>
      <c r="E34" s="97" t="s">
        <v>716</v>
      </c>
      <c r="F34" s="97"/>
      <c r="G34" s="498">
        <v>822.7</v>
      </c>
      <c r="H34" s="498">
        <v>822.7</v>
      </c>
      <c r="I34" s="498">
        <v>162.5</v>
      </c>
    </row>
    <row r="35" spans="1:9" ht="15" x14ac:dyDescent="0.25">
      <c r="A35" s="97"/>
      <c r="B35" s="526" t="s">
        <v>713</v>
      </c>
      <c r="C35" s="525" t="s">
        <v>537</v>
      </c>
      <c r="D35" s="537" t="s">
        <v>538</v>
      </c>
      <c r="E35" s="97" t="s">
        <v>539</v>
      </c>
      <c r="F35" s="97"/>
      <c r="G35" s="498">
        <v>385</v>
      </c>
      <c r="H35" s="498">
        <v>385</v>
      </c>
      <c r="I35" s="498">
        <v>75.459999999999994</v>
      </c>
    </row>
    <row r="36" spans="1:9" ht="15" x14ac:dyDescent="0.25">
      <c r="A36" s="97"/>
      <c r="B36" s="526" t="s">
        <v>711</v>
      </c>
      <c r="C36" s="525" t="s">
        <v>549</v>
      </c>
      <c r="D36" s="537" t="s">
        <v>531</v>
      </c>
      <c r="E36" s="443" t="s">
        <v>717</v>
      </c>
      <c r="F36" s="97"/>
      <c r="G36" s="498">
        <v>830</v>
      </c>
      <c r="H36" s="498">
        <v>830</v>
      </c>
      <c r="I36" s="498">
        <v>162.68</v>
      </c>
    </row>
    <row r="37" spans="1:9" ht="15.75" x14ac:dyDescent="0.3">
      <c r="A37" s="97"/>
      <c r="B37" s="443" t="s">
        <v>582</v>
      </c>
      <c r="C37" s="443" t="s">
        <v>552</v>
      </c>
      <c r="D37" s="536" t="s">
        <v>553</v>
      </c>
      <c r="E37" s="97" t="s">
        <v>718</v>
      </c>
      <c r="F37" s="97"/>
      <c r="G37" s="498">
        <v>250</v>
      </c>
      <c r="H37" s="498">
        <v>250</v>
      </c>
      <c r="I37" s="498">
        <v>50</v>
      </c>
    </row>
    <row r="38" spans="1:9" ht="15.75" x14ac:dyDescent="0.3">
      <c r="A38" s="533"/>
      <c r="B38" s="526" t="s">
        <v>710</v>
      </c>
      <c r="C38" s="525" t="s">
        <v>545</v>
      </c>
      <c r="D38" s="535" t="s">
        <v>546</v>
      </c>
      <c r="E38" s="97" t="s">
        <v>716</v>
      </c>
      <c r="F38" s="97"/>
      <c r="G38" s="498">
        <v>950.26</v>
      </c>
      <c r="H38" s="498">
        <v>950.26</v>
      </c>
      <c r="I38" s="498">
        <v>187.5</v>
      </c>
    </row>
    <row r="39" spans="1:9" ht="15" x14ac:dyDescent="0.25">
      <c r="A39" s="97"/>
      <c r="B39" s="526" t="s">
        <v>711</v>
      </c>
      <c r="C39" s="525" t="s">
        <v>549</v>
      </c>
      <c r="D39" s="537" t="s">
        <v>531</v>
      </c>
      <c r="E39" s="443" t="s">
        <v>717</v>
      </c>
      <c r="F39" s="97"/>
      <c r="G39" s="498">
        <v>1914.2</v>
      </c>
      <c r="H39" s="498">
        <v>1914.2</v>
      </c>
      <c r="I39" s="498">
        <v>375.18</v>
      </c>
    </row>
    <row r="40" spans="1:9" ht="15" x14ac:dyDescent="0.25">
      <c r="A40" s="97"/>
      <c r="B40" s="526" t="s">
        <v>713</v>
      </c>
      <c r="C40" s="525" t="s">
        <v>537</v>
      </c>
      <c r="D40" s="537" t="s">
        <v>538</v>
      </c>
      <c r="E40" s="97" t="s">
        <v>539</v>
      </c>
      <c r="F40" s="97"/>
      <c r="G40" s="498">
        <v>637.76</v>
      </c>
      <c r="H40" s="498">
        <v>637.76</v>
      </c>
      <c r="I40" s="498">
        <v>125</v>
      </c>
    </row>
    <row r="41" spans="1:9" ht="15.75" x14ac:dyDescent="0.3">
      <c r="A41" s="97"/>
      <c r="B41" s="443" t="s">
        <v>582</v>
      </c>
      <c r="C41" s="443" t="s">
        <v>552</v>
      </c>
      <c r="D41" s="536" t="s">
        <v>553</v>
      </c>
      <c r="E41" s="97" t="s">
        <v>718</v>
      </c>
      <c r="F41" s="97"/>
      <c r="G41" s="498">
        <v>250</v>
      </c>
      <c r="H41" s="498">
        <v>250</v>
      </c>
      <c r="I41" s="498">
        <v>50</v>
      </c>
    </row>
    <row r="42" spans="1:9" ht="15" x14ac:dyDescent="0.25">
      <c r="A42" s="97"/>
      <c r="B42" s="526" t="s">
        <v>711</v>
      </c>
      <c r="C42" s="525" t="s">
        <v>549</v>
      </c>
      <c r="D42" s="537" t="s">
        <v>531</v>
      </c>
      <c r="E42" s="443" t="s">
        <v>717</v>
      </c>
      <c r="F42" s="97"/>
      <c r="G42" s="498">
        <v>574</v>
      </c>
      <c r="H42" s="498">
        <v>574</v>
      </c>
      <c r="I42" s="498">
        <v>112.5</v>
      </c>
    </row>
    <row r="43" spans="1:9" ht="15.75" x14ac:dyDescent="0.3">
      <c r="A43" s="533"/>
      <c r="B43" s="526" t="s">
        <v>710</v>
      </c>
      <c r="C43" s="525" t="s">
        <v>545</v>
      </c>
      <c r="D43" s="535" t="s">
        <v>546</v>
      </c>
      <c r="E43" s="97" t="s">
        <v>716</v>
      </c>
      <c r="F43" s="97"/>
      <c r="G43" s="539">
        <v>1332.9</v>
      </c>
      <c r="H43" s="539">
        <v>1332.9</v>
      </c>
      <c r="I43" s="539">
        <v>262.5</v>
      </c>
    </row>
    <row r="44" spans="1:9" ht="15" x14ac:dyDescent="0.25">
      <c r="A44" s="97"/>
      <c r="B44" s="526" t="s">
        <v>711</v>
      </c>
      <c r="C44" s="525" t="s">
        <v>549</v>
      </c>
      <c r="D44" s="537" t="s">
        <v>531</v>
      </c>
      <c r="E44" s="443" t="s">
        <v>717</v>
      </c>
      <c r="F44" s="97"/>
      <c r="G44" s="498">
        <v>1339.29</v>
      </c>
      <c r="H44" s="498">
        <v>1339.29</v>
      </c>
      <c r="I44" s="498">
        <v>262.5</v>
      </c>
    </row>
    <row r="45" spans="1:9" ht="15" x14ac:dyDescent="0.25">
      <c r="A45" s="97"/>
      <c r="B45" s="526" t="s">
        <v>713</v>
      </c>
      <c r="C45" s="525" t="s">
        <v>537</v>
      </c>
      <c r="D45" s="537" t="s">
        <v>538</v>
      </c>
      <c r="E45" s="97" t="s">
        <v>539</v>
      </c>
      <c r="F45" s="97"/>
      <c r="G45" s="498">
        <v>375</v>
      </c>
      <c r="H45" s="498">
        <v>375</v>
      </c>
      <c r="I45" s="498">
        <v>75</v>
      </c>
    </row>
    <row r="46" spans="1:9" ht="15.75" x14ac:dyDescent="0.3">
      <c r="A46" s="97"/>
      <c r="B46" s="443" t="s">
        <v>582</v>
      </c>
      <c r="C46" s="443" t="s">
        <v>552</v>
      </c>
      <c r="D46" s="536" t="s">
        <v>553</v>
      </c>
      <c r="E46" s="97" t="s">
        <v>718</v>
      </c>
      <c r="F46" s="97"/>
      <c r="G46" s="498">
        <v>200</v>
      </c>
      <c r="H46" s="498">
        <v>200</v>
      </c>
      <c r="I46" s="498">
        <v>40</v>
      </c>
    </row>
    <row r="47" spans="1:9" ht="15" x14ac:dyDescent="0.2">
      <c r="A47" s="97"/>
      <c r="B47" s="531" t="s">
        <v>714</v>
      </c>
      <c r="C47" s="532" t="s">
        <v>559</v>
      </c>
      <c r="D47" s="537" t="s">
        <v>590</v>
      </c>
      <c r="E47" s="97" t="s">
        <v>716</v>
      </c>
      <c r="F47" s="97"/>
      <c r="G47" s="498">
        <v>375</v>
      </c>
      <c r="H47" s="498">
        <v>375</v>
      </c>
      <c r="I47" s="498">
        <v>75</v>
      </c>
    </row>
    <row r="48" spans="1:9" ht="15.75" x14ac:dyDescent="0.3">
      <c r="A48" s="533"/>
      <c r="B48" s="526" t="s">
        <v>710</v>
      </c>
      <c r="C48" s="525" t="s">
        <v>545</v>
      </c>
      <c r="D48" s="535" t="s">
        <v>546</v>
      </c>
      <c r="E48" s="97" t="s">
        <v>716</v>
      </c>
      <c r="F48" s="97"/>
      <c r="G48" s="498">
        <v>950.26</v>
      </c>
      <c r="H48" s="498">
        <v>950.26</v>
      </c>
      <c r="I48" s="498">
        <v>187.5</v>
      </c>
    </row>
    <row r="49" spans="1:9" ht="15" x14ac:dyDescent="0.25">
      <c r="A49" s="97"/>
      <c r="B49" s="526" t="s">
        <v>711</v>
      </c>
      <c r="C49" s="525" t="s">
        <v>549</v>
      </c>
      <c r="D49" s="537" t="s">
        <v>531</v>
      </c>
      <c r="E49" s="443" t="s">
        <v>717</v>
      </c>
      <c r="F49" s="97"/>
      <c r="G49" s="498">
        <v>1658.15</v>
      </c>
      <c r="H49" s="498">
        <v>1658.15</v>
      </c>
      <c r="I49" s="498">
        <v>325</v>
      </c>
    </row>
    <row r="50" spans="1:9" ht="15" x14ac:dyDescent="0.25">
      <c r="A50" s="97"/>
      <c r="B50" s="526" t="s">
        <v>713</v>
      </c>
      <c r="C50" s="525" t="s">
        <v>537</v>
      </c>
      <c r="D50" s="537" t="s">
        <v>538</v>
      </c>
      <c r="E50" s="97" t="s">
        <v>539</v>
      </c>
      <c r="F50" s="97"/>
      <c r="G50" s="498">
        <v>375</v>
      </c>
      <c r="H50" s="498">
        <v>375</v>
      </c>
      <c r="I50" s="498">
        <v>75</v>
      </c>
    </row>
    <row r="51" spans="1:9" ht="15.75" x14ac:dyDescent="0.3">
      <c r="A51" s="97"/>
      <c r="B51" s="443" t="s">
        <v>582</v>
      </c>
      <c r="C51" s="443" t="s">
        <v>552</v>
      </c>
      <c r="D51" s="536" t="s">
        <v>553</v>
      </c>
      <c r="E51" s="97" t="s">
        <v>718</v>
      </c>
      <c r="F51" s="97"/>
      <c r="G51" s="498">
        <v>200</v>
      </c>
      <c r="H51" s="498">
        <v>200</v>
      </c>
      <c r="I51" s="498">
        <v>40</v>
      </c>
    </row>
    <row r="52" spans="1:9" ht="15" x14ac:dyDescent="0.25">
      <c r="A52" s="97"/>
      <c r="B52" s="443" t="s">
        <v>721</v>
      </c>
      <c r="C52" s="443" t="s">
        <v>581</v>
      </c>
      <c r="D52" s="541" t="s">
        <v>583</v>
      </c>
      <c r="E52" s="547" t="s">
        <v>744</v>
      </c>
      <c r="F52" s="97"/>
      <c r="G52" s="498">
        <v>382.65</v>
      </c>
      <c r="H52" s="498">
        <v>382.65</v>
      </c>
      <c r="I52" s="498">
        <v>75</v>
      </c>
    </row>
    <row r="53" spans="1:9" ht="15" x14ac:dyDescent="0.2">
      <c r="A53" s="97"/>
      <c r="B53" s="531" t="s">
        <v>714</v>
      </c>
      <c r="C53" s="532" t="s">
        <v>559</v>
      </c>
      <c r="D53" s="537" t="s">
        <v>590</v>
      </c>
      <c r="E53" s="97" t="s">
        <v>716</v>
      </c>
      <c r="F53" s="97"/>
      <c r="G53" s="498">
        <v>375</v>
      </c>
      <c r="H53" s="498">
        <v>375</v>
      </c>
      <c r="I53" s="498">
        <v>75</v>
      </c>
    </row>
    <row r="54" spans="1:9" ht="15" x14ac:dyDescent="0.25">
      <c r="A54" s="97"/>
      <c r="B54" s="443" t="s">
        <v>722</v>
      </c>
      <c r="C54" s="443" t="s">
        <v>723</v>
      </c>
      <c r="D54" s="541" t="s">
        <v>725</v>
      </c>
      <c r="E54" s="548" t="s">
        <v>745</v>
      </c>
      <c r="F54" s="97"/>
      <c r="G54" s="498">
        <v>183.68</v>
      </c>
      <c r="H54" s="498">
        <v>183.68</v>
      </c>
      <c r="I54" s="540">
        <v>36</v>
      </c>
    </row>
    <row r="55" spans="1:9" ht="15" x14ac:dyDescent="0.25">
      <c r="A55" s="97"/>
      <c r="B55" s="443" t="s">
        <v>582</v>
      </c>
      <c r="C55" s="443" t="s">
        <v>724</v>
      </c>
      <c r="D55" s="541" t="s">
        <v>726</v>
      </c>
      <c r="E55" s="548" t="s">
        <v>745</v>
      </c>
      <c r="F55" s="97"/>
      <c r="G55" s="498">
        <v>183.68</v>
      </c>
      <c r="H55" s="498">
        <v>183.68</v>
      </c>
      <c r="I55" s="540">
        <v>36</v>
      </c>
    </row>
    <row r="56" spans="1:9" ht="15.75" x14ac:dyDescent="0.3">
      <c r="A56" s="533"/>
      <c r="B56" s="526" t="s">
        <v>710</v>
      </c>
      <c r="C56" s="525" t="s">
        <v>545</v>
      </c>
      <c r="D56" s="535" t="s">
        <v>546</v>
      </c>
      <c r="E56" s="97" t="s">
        <v>716</v>
      </c>
      <c r="F56" s="97"/>
      <c r="G56" s="498">
        <v>637.76</v>
      </c>
      <c r="H56" s="498">
        <v>637.76</v>
      </c>
      <c r="I56" s="498">
        <v>125</v>
      </c>
    </row>
    <row r="57" spans="1:9" ht="15" x14ac:dyDescent="0.25">
      <c r="A57" s="97"/>
      <c r="B57" s="443" t="s">
        <v>727</v>
      </c>
      <c r="C57" s="443" t="s">
        <v>622</v>
      </c>
      <c r="D57" s="541" t="s">
        <v>623</v>
      </c>
      <c r="E57" s="547" t="s">
        <v>744</v>
      </c>
      <c r="F57" s="97"/>
      <c r="G57" s="498">
        <v>950.26</v>
      </c>
      <c r="H57" s="498">
        <v>950.26</v>
      </c>
      <c r="I57" s="498">
        <v>187.5</v>
      </c>
    </row>
    <row r="58" spans="1:9" ht="15" x14ac:dyDescent="0.25">
      <c r="A58" s="97"/>
      <c r="B58" s="526" t="s">
        <v>713</v>
      </c>
      <c r="C58" s="525" t="s">
        <v>537</v>
      </c>
      <c r="D58" s="537" t="s">
        <v>538</v>
      </c>
      <c r="E58" s="97" t="s">
        <v>539</v>
      </c>
      <c r="F58" s="97"/>
      <c r="G58" s="498">
        <v>429.43</v>
      </c>
      <c r="H58" s="498">
        <v>429.43</v>
      </c>
      <c r="I58" s="498">
        <v>85.89</v>
      </c>
    </row>
    <row r="59" spans="1:9" ht="15" x14ac:dyDescent="0.25">
      <c r="A59" s="97"/>
      <c r="B59" s="526" t="s">
        <v>711</v>
      </c>
      <c r="C59" s="525" t="s">
        <v>549</v>
      </c>
      <c r="D59" s="537" t="s">
        <v>531</v>
      </c>
      <c r="E59" s="443" t="s">
        <v>717</v>
      </c>
      <c r="F59" s="97"/>
      <c r="G59" s="498">
        <v>637.76</v>
      </c>
      <c r="H59" s="498">
        <v>637.76</v>
      </c>
      <c r="I59" s="498">
        <v>125</v>
      </c>
    </row>
    <row r="60" spans="1:9" ht="15.75" x14ac:dyDescent="0.3">
      <c r="A60" s="97"/>
      <c r="B60" s="443" t="s">
        <v>582</v>
      </c>
      <c r="C60" s="443" t="s">
        <v>552</v>
      </c>
      <c r="D60" s="536" t="s">
        <v>553</v>
      </c>
      <c r="E60" s="97" t="s">
        <v>718</v>
      </c>
      <c r="F60" s="97"/>
      <c r="G60" s="498">
        <v>200</v>
      </c>
      <c r="H60" s="498">
        <v>200</v>
      </c>
      <c r="I60" s="498">
        <v>40</v>
      </c>
    </row>
    <row r="61" spans="1:9" ht="15" x14ac:dyDescent="0.25">
      <c r="A61" s="97"/>
      <c r="B61" s="443" t="s">
        <v>721</v>
      </c>
      <c r="C61" s="443" t="s">
        <v>581</v>
      </c>
      <c r="D61" s="541" t="s">
        <v>583</v>
      </c>
      <c r="E61" s="547" t="s">
        <v>744</v>
      </c>
      <c r="F61" s="97"/>
      <c r="G61" s="498">
        <v>382.65</v>
      </c>
      <c r="H61" s="498">
        <v>382.65</v>
      </c>
      <c r="I61" s="498">
        <v>75</v>
      </c>
    </row>
    <row r="62" spans="1:9" ht="15" x14ac:dyDescent="0.25">
      <c r="A62" s="97"/>
      <c r="B62" s="526" t="s">
        <v>711</v>
      </c>
      <c r="C62" s="525" t="s">
        <v>549</v>
      </c>
      <c r="D62" s="537" t="s">
        <v>531</v>
      </c>
      <c r="E62" s="443" t="s">
        <v>717</v>
      </c>
      <c r="F62" s="97"/>
      <c r="G62" s="498">
        <v>892.86</v>
      </c>
      <c r="H62" s="498">
        <v>892.86</v>
      </c>
      <c r="I62" s="498">
        <v>175</v>
      </c>
    </row>
    <row r="63" spans="1:9" ht="15" x14ac:dyDescent="0.25">
      <c r="A63" s="97"/>
      <c r="B63" s="443" t="s">
        <v>722</v>
      </c>
      <c r="C63" s="443" t="s">
        <v>723</v>
      </c>
      <c r="D63" s="537" t="s">
        <v>725</v>
      </c>
      <c r="E63" s="548" t="s">
        <v>745</v>
      </c>
      <c r="F63" s="97"/>
      <c r="G63" s="543">
        <v>382.65</v>
      </c>
      <c r="H63" s="543">
        <v>382.65</v>
      </c>
      <c r="I63" s="542">
        <v>75</v>
      </c>
    </row>
    <row r="64" spans="1:9" ht="15" x14ac:dyDescent="0.25">
      <c r="A64" s="97"/>
      <c r="B64" s="443" t="s">
        <v>582</v>
      </c>
      <c r="C64" s="443" t="s">
        <v>724</v>
      </c>
      <c r="D64" s="537" t="s">
        <v>726</v>
      </c>
      <c r="E64" s="548" t="s">
        <v>766</v>
      </c>
      <c r="F64" s="97"/>
      <c r="G64" s="543">
        <v>382.65</v>
      </c>
      <c r="H64" s="543">
        <v>382.65</v>
      </c>
      <c r="I64" s="542">
        <v>75</v>
      </c>
    </row>
    <row r="65" spans="1:9" ht="15" x14ac:dyDescent="0.2">
      <c r="A65" s="533"/>
      <c r="B65" s="443" t="s">
        <v>564</v>
      </c>
      <c r="C65" s="443" t="s">
        <v>565</v>
      </c>
      <c r="D65" s="544" t="s">
        <v>517</v>
      </c>
      <c r="E65" s="97" t="s">
        <v>728</v>
      </c>
      <c r="F65" s="97"/>
      <c r="G65" s="498">
        <v>875</v>
      </c>
      <c r="H65" s="498">
        <v>875</v>
      </c>
      <c r="I65" s="498">
        <v>175</v>
      </c>
    </row>
    <row r="66" spans="1:9" ht="15.75" x14ac:dyDescent="0.3">
      <c r="A66" s="97"/>
      <c r="B66" s="526" t="s">
        <v>710</v>
      </c>
      <c r="C66" s="525" t="s">
        <v>545</v>
      </c>
      <c r="D66" s="536" t="s">
        <v>546</v>
      </c>
      <c r="E66" s="97" t="s">
        <v>716</v>
      </c>
      <c r="F66" s="97"/>
      <c r="G66" s="498">
        <v>950.26</v>
      </c>
      <c r="H66" s="498">
        <v>950.26</v>
      </c>
      <c r="I66" s="498">
        <v>187.5</v>
      </c>
    </row>
    <row r="67" spans="1:9" ht="15" x14ac:dyDescent="0.25">
      <c r="A67" s="97"/>
      <c r="B67" s="443" t="s">
        <v>727</v>
      </c>
      <c r="C67" s="443" t="s">
        <v>622</v>
      </c>
      <c r="D67" s="537" t="s">
        <v>623</v>
      </c>
      <c r="E67" s="547" t="s">
        <v>744</v>
      </c>
      <c r="F67" s="97"/>
      <c r="G67" s="498">
        <v>510.2</v>
      </c>
      <c r="H67" s="498">
        <v>510.2</v>
      </c>
      <c r="I67" s="498">
        <v>100</v>
      </c>
    </row>
    <row r="68" spans="1:9" ht="15" x14ac:dyDescent="0.25">
      <c r="A68" s="97"/>
      <c r="B68" s="526" t="s">
        <v>713</v>
      </c>
      <c r="C68" s="525" t="s">
        <v>537</v>
      </c>
      <c r="D68" s="537" t="s">
        <v>538</v>
      </c>
      <c r="E68" s="97" t="s">
        <v>539</v>
      </c>
      <c r="F68" s="97"/>
      <c r="G68" s="498">
        <v>625</v>
      </c>
      <c r="H68" s="498">
        <v>625</v>
      </c>
      <c r="I68" s="498">
        <v>125</v>
      </c>
    </row>
    <row r="69" spans="1:9" ht="15" x14ac:dyDescent="0.25">
      <c r="A69" s="97"/>
      <c r="B69" s="526" t="s">
        <v>711</v>
      </c>
      <c r="C69" s="525" t="s">
        <v>549</v>
      </c>
      <c r="D69" s="537" t="s">
        <v>531</v>
      </c>
      <c r="E69" s="443" t="s">
        <v>717</v>
      </c>
      <c r="F69" s="97"/>
      <c r="G69" s="498">
        <v>1275.51</v>
      </c>
      <c r="H69" s="498">
        <v>1275.51</v>
      </c>
      <c r="I69" s="498">
        <v>250</v>
      </c>
    </row>
    <row r="70" spans="1:9" ht="15.75" x14ac:dyDescent="0.3">
      <c r="A70" s="97"/>
      <c r="B70" s="443" t="s">
        <v>582</v>
      </c>
      <c r="C70" s="443" t="s">
        <v>552</v>
      </c>
      <c r="D70" s="536" t="s">
        <v>553</v>
      </c>
      <c r="E70" s="97" t="s">
        <v>718</v>
      </c>
      <c r="F70" s="97"/>
      <c r="G70" s="498">
        <v>200</v>
      </c>
      <c r="H70" s="498">
        <v>200</v>
      </c>
      <c r="I70" s="498">
        <v>40</v>
      </c>
    </row>
    <row r="71" spans="1:9" ht="15" x14ac:dyDescent="0.25">
      <c r="A71" s="97"/>
      <c r="B71" s="443" t="s">
        <v>721</v>
      </c>
      <c r="C71" s="443" t="s">
        <v>581</v>
      </c>
      <c r="D71" s="537" t="s">
        <v>583</v>
      </c>
      <c r="E71" s="547" t="s">
        <v>744</v>
      </c>
      <c r="F71" s="97"/>
      <c r="G71" s="498">
        <v>382.65</v>
      </c>
      <c r="H71" s="498">
        <v>382.65</v>
      </c>
      <c r="I71" s="498">
        <v>75</v>
      </c>
    </row>
    <row r="72" spans="1:9" ht="15" x14ac:dyDescent="0.2">
      <c r="A72" s="97"/>
      <c r="B72" s="443" t="s">
        <v>729</v>
      </c>
      <c r="C72" s="443" t="s">
        <v>730</v>
      </c>
      <c r="D72" s="545" t="s">
        <v>732</v>
      </c>
      <c r="E72" s="97" t="s">
        <v>731</v>
      </c>
      <c r="F72" s="97"/>
      <c r="G72" s="498">
        <v>625</v>
      </c>
      <c r="H72" s="498">
        <v>625</v>
      </c>
      <c r="I72" s="498">
        <v>125</v>
      </c>
    </row>
    <row r="73" spans="1:9" ht="15" x14ac:dyDescent="0.25">
      <c r="A73" s="97"/>
      <c r="B73" s="443" t="s">
        <v>722</v>
      </c>
      <c r="C73" s="443" t="s">
        <v>723</v>
      </c>
      <c r="D73" s="537" t="s">
        <v>725</v>
      </c>
      <c r="E73" s="548" t="s">
        <v>745</v>
      </c>
      <c r="F73" s="97"/>
      <c r="G73" s="498">
        <v>306.12</v>
      </c>
      <c r="H73" s="498">
        <v>306.12</v>
      </c>
      <c r="I73" s="498">
        <v>60</v>
      </c>
    </row>
    <row r="74" spans="1:9" ht="15" x14ac:dyDescent="0.25">
      <c r="A74" s="97"/>
      <c r="B74" s="443" t="s">
        <v>582</v>
      </c>
      <c r="C74" s="443" t="s">
        <v>724</v>
      </c>
      <c r="D74" s="537" t="s">
        <v>726</v>
      </c>
      <c r="E74" s="548" t="s">
        <v>766</v>
      </c>
      <c r="F74" s="97"/>
      <c r="G74" s="498">
        <v>459.18</v>
      </c>
      <c r="H74" s="498">
        <v>459.18</v>
      </c>
      <c r="I74" s="498">
        <v>90</v>
      </c>
    </row>
    <row r="75" spans="1:9" ht="15" x14ac:dyDescent="0.2">
      <c r="A75" s="533"/>
      <c r="B75" s="443" t="s">
        <v>564</v>
      </c>
      <c r="C75" s="443" t="s">
        <v>565</v>
      </c>
      <c r="D75" s="544" t="s">
        <v>517</v>
      </c>
      <c r="E75" s="97" t="s">
        <v>728</v>
      </c>
      <c r="F75" s="97"/>
      <c r="G75" s="498">
        <v>875</v>
      </c>
      <c r="H75" s="498">
        <v>875</v>
      </c>
      <c r="I75" s="498">
        <v>175</v>
      </c>
    </row>
    <row r="76" spans="1:9" ht="15.75" x14ac:dyDescent="0.3">
      <c r="A76" s="97"/>
      <c r="B76" s="526" t="s">
        <v>710</v>
      </c>
      <c r="C76" s="525" t="s">
        <v>545</v>
      </c>
      <c r="D76" s="536" t="s">
        <v>546</v>
      </c>
      <c r="E76" s="97" t="s">
        <v>716</v>
      </c>
      <c r="F76" s="97"/>
      <c r="G76" s="498">
        <v>1841.84</v>
      </c>
      <c r="H76" s="498">
        <v>1841.84</v>
      </c>
      <c r="I76" s="498">
        <v>362.5</v>
      </c>
    </row>
    <row r="77" spans="1:9" ht="15" x14ac:dyDescent="0.25">
      <c r="A77" s="97"/>
      <c r="B77" s="443" t="s">
        <v>727</v>
      </c>
      <c r="C77" s="443" t="s">
        <v>622</v>
      </c>
      <c r="D77" s="537" t="s">
        <v>623</v>
      </c>
      <c r="E77" s="547" t="s">
        <v>744</v>
      </c>
      <c r="F77" s="97"/>
      <c r="G77" s="498">
        <v>892.85</v>
      </c>
      <c r="H77" s="498">
        <v>892.85</v>
      </c>
      <c r="I77" s="498">
        <v>175</v>
      </c>
    </row>
    <row r="78" spans="1:9" ht="15" x14ac:dyDescent="0.25">
      <c r="A78" s="97"/>
      <c r="B78" s="526" t="s">
        <v>713</v>
      </c>
      <c r="C78" s="525" t="s">
        <v>537</v>
      </c>
      <c r="D78" s="537" t="s">
        <v>538</v>
      </c>
      <c r="E78" s="97" t="s">
        <v>539</v>
      </c>
      <c r="F78" s="97"/>
      <c r="G78" s="498">
        <v>625</v>
      </c>
      <c r="H78" s="498">
        <v>625</v>
      </c>
      <c r="I78" s="498">
        <v>125</v>
      </c>
    </row>
    <row r="79" spans="1:9" ht="15" x14ac:dyDescent="0.25">
      <c r="A79" s="97"/>
      <c r="B79" s="526" t="s">
        <v>711</v>
      </c>
      <c r="C79" s="525" t="s">
        <v>549</v>
      </c>
      <c r="D79" s="537" t="s">
        <v>531</v>
      </c>
      <c r="E79" s="443" t="s">
        <v>717</v>
      </c>
      <c r="F79" s="97"/>
      <c r="G79" s="498">
        <v>765.3</v>
      </c>
      <c r="H79" s="498">
        <v>765.3</v>
      </c>
      <c r="I79" s="498">
        <v>150</v>
      </c>
    </row>
    <row r="80" spans="1:9" ht="15.75" x14ac:dyDescent="0.3">
      <c r="A80" s="97"/>
      <c r="B80" s="443" t="s">
        <v>582</v>
      </c>
      <c r="C80" s="443" t="s">
        <v>552</v>
      </c>
      <c r="D80" s="536" t="s">
        <v>553</v>
      </c>
      <c r="E80" s="97" t="s">
        <v>718</v>
      </c>
      <c r="F80" s="97"/>
      <c r="G80" s="498">
        <v>200</v>
      </c>
      <c r="H80" s="498">
        <v>200</v>
      </c>
      <c r="I80" s="498">
        <v>40</v>
      </c>
    </row>
    <row r="81" spans="1:9" ht="15" x14ac:dyDescent="0.25">
      <c r="A81" s="97"/>
      <c r="B81" s="443" t="s">
        <v>721</v>
      </c>
      <c r="C81" s="443" t="s">
        <v>581</v>
      </c>
      <c r="D81" s="537" t="s">
        <v>583</v>
      </c>
      <c r="E81" s="547" t="s">
        <v>744</v>
      </c>
      <c r="F81" s="97"/>
      <c r="G81" s="498">
        <v>574.69000000000005</v>
      </c>
      <c r="H81" s="498">
        <v>574.69000000000005</v>
      </c>
      <c r="I81" s="498">
        <v>112.64</v>
      </c>
    </row>
    <row r="82" spans="1:9" ht="15" x14ac:dyDescent="0.2">
      <c r="A82" s="97"/>
      <c r="B82" s="531" t="s">
        <v>714</v>
      </c>
      <c r="C82" s="532" t="s">
        <v>559</v>
      </c>
      <c r="D82" s="537" t="s">
        <v>590</v>
      </c>
      <c r="E82" s="97" t="s">
        <v>716</v>
      </c>
      <c r="F82" s="97"/>
      <c r="G82" s="498">
        <v>375</v>
      </c>
      <c r="H82" s="498">
        <v>375</v>
      </c>
      <c r="I82" s="498">
        <v>75</v>
      </c>
    </row>
    <row r="83" spans="1:9" ht="15" x14ac:dyDescent="0.25">
      <c r="A83" s="97"/>
      <c r="B83" s="443" t="s">
        <v>582</v>
      </c>
      <c r="C83" s="443" t="s">
        <v>733</v>
      </c>
      <c r="D83" s="541" t="s">
        <v>734</v>
      </c>
      <c r="E83" s="547" t="s">
        <v>746</v>
      </c>
      <c r="F83" s="97"/>
      <c r="G83" s="498">
        <v>637.76</v>
      </c>
      <c r="H83" s="498">
        <v>637.76</v>
      </c>
      <c r="I83" s="498">
        <v>125</v>
      </c>
    </row>
    <row r="84" spans="1:9" ht="15" x14ac:dyDescent="0.2">
      <c r="A84" s="97"/>
      <c r="B84" s="443" t="s">
        <v>729</v>
      </c>
      <c r="C84" s="443" t="s">
        <v>730</v>
      </c>
      <c r="D84" s="545" t="s">
        <v>732</v>
      </c>
      <c r="E84" s="97" t="s">
        <v>731</v>
      </c>
      <c r="F84" s="97"/>
      <c r="G84" s="498">
        <v>625</v>
      </c>
      <c r="H84" s="498">
        <v>625</v>
      </c>
      <c r="I84" s="498">
        <v>125</v>
      </c>
    </row>
    <row r="85" spans="1:9" ht="15" x14ac:dyDescent="0.25">
      <c r="A85" s="97"/>
      <c r="B85" s="443" t="s">
        <v>722</v>
      </c>
      <c r="C85" s="443" t="s">
        <v>723</v>
      </c>
      <c r="D85" s="537" t="s">
        <v>725</v>
      </c>
      <c r="E85" s="548" t="s">
        <v>745</v>
      </c>
      <c r="F85" s="97"/>
      <c r="G85" s="498">
        <v>382.65</v>
      </c>
      <c r="H85" s="498">
        <v>382.65</v>
      </c>
      <c r="I85" s="498">
        <v>75</v>
      </c>
    </row>
    <row r="86" spans="1:9" ht="15" x14ac:dyDescent="0.25">
      <c r="A86" s="97"/>
      <c r="B86" s="443" t="s">
        <v>582</v>
      </c>
      <c r="C86" s="443" t="s">
        <v>724</v>
      </c>
      <c r="D86" s="537" t="s">
        <v>726</v>
      </c>
      <c r="E86" s="548" t="s">
        <v>766</v>
      </c>
      <c r="F86" s="97"/>
      <c r="G86" s="498">
        <v>637.76</v>
      </c>
      <c r="H86" s="498">
        <v>637.76</v>
      </c>
      <c r="I86" s="498">
        <v>125</v>
      </c>
    </row>
    <row r="87" spans="1:9" ht="15" x14ac:dyDescent="0.25">
      <c r="A87" s="97"/>
      <c r="B87" s="443" t="s">
        <v>735</v>
      </c>
      <c r="C87" s="443" t="s">
        <v>736</v>
      </c>
      <c r="D87" s="541" t="s">
        <v>737</v>
      </c>
      <c r="E87" s="548" t="s">
        <v>747</v>
      </c>
      <c r="F87" s="97"/>
      <c r="G87" s="498">
        <v>382.65</v>
      </c>
      <c r="H87" s="498">
        <v>382.65</v>
      </c>
      <c r="I87" s="498">
        <v>75</v>
      </c>
    </row>
    <row r="88" spans="1:9" ht="15" x14ac:dyDescent="0.25">
      <c r="A88" s="97"/>
      <c r="B88" s="443" t="s">
        <v>738</v>
      </c>
      <c r="C88" s="443" t="s">
        <v>739</v>
      </c>
      <c r="D88" s="541" t="s">
        <v>740</v>
      </c>
      <c r="E88" s="548" t="s">
        <v>747</v>
      </c>
      <c r="F88" s="97"/>
      <c r="G88" s="498">
        <v>125</v>
      </c>
      <c r="H88" s="498">
        <v>125</v>
      </c>
      <c r="I88" s="498">
        <v>25</v>
      </c>
    </row>
    <row r="89" spans="1:9" ht="15.75" x14ac:dyDescent="0.3">
      <c r="A89" s="97"/>
      <c r="B89" s="443" t="s">
        <v>741</v>
      </c>
      <c r="C89" s="443" t="s">
        <v>742</v>
      </c>
      <c r="D89" s="546" t="s">
        <v>743</v>
      </c>
      <c r="E89" s="549" t="s">
        <v>748</v>
      </c>
      <c r="F89" s="97"/>
      <c r="G89" s="498">
        <v>125</v>
      </c>
      <c r="H89" s="498">
        <v>125</v>
      </c>
      <c r="I89" s="498">
        <v>25</v>
      </c>
    </row>
    <row r="90" spans="1:9" ht="15" x14ac:dyDescent="0.2">
      <c r="A90" s="533"/>
      <c r="B90" s="443" t="s">
        <v>564</v>
      </c>
      <c r="C90" s="443" t="s">
        <v>565</v>
      </c>
      <c r="D90" s="544" t="s">
        <v>517</v>
      </c>
      <c r="E90" s="97" t="s">
        <v>728</v>
      </c>
      <c r="F90" s="97"/>
      <c r="G90" s="498">
        <v>875</v>
      </c>
      <c r="H90" s="498">
        <v>875</v>
      </c>
      <c r="I90" s="498">
        <v>175</v>
      </c>
    </row>
    <row r="91" spans="1:9" ht="15.75" x14ac:dyDescent="0.3">
      <c r="A91" s="97"/>
      <c r="B91" s="526" t="s">
        <v>710</v>
      </c>
      <c r="C91" s="525" t="s">
        <v>545</v>
      </c>
      <c r="D91" s="536" t="s">
        <v>546</v>
      </c>
      <c r="E91" s="97" t="s">
        <v>716</v>
      </c>
      <c r="F91" s="97"/>
      <c r="G91" s="498">
        <v>1650.51</v>
      </c>
      <c r="H91" s="498">
        <v>1650.51</v>
      </c>
      <c r="I91" s="498">
        <v>325</v>
      </c>
    </row>
    <row r="92" spans="1:9" ht="15" x14ac:dyDescent="0.2">
      <c r="A92" s="97"/>
      <c r="B92" s="531" t="s">
        <v>714</v>
      </c>
      <c r="C92" s="532" t="s">
        <v>559</v>
      </c>
      <c r="D92" s="537" t="s">
        <v>590</v>
      </c>
      <c r="E92" s="97" t="s">
        <v>716</v>
      </c>
      <c r="F92" s="97"/>
      <c r="G92" s="498">
        <v>1625</v>
      </c>
      <c r="H92" s="498">
        <v>1625</v>
      </c>
      <c r="I92" s="498">
        <v>325</v>
      </c>
    </row>
    <row r="93" spans="1:9" ht="15" x14ac:dyDescent="0.25">
      <c r="A93" s="97"/>
      <c r="B93" s="443" t="s">
        <v>582</v>
      </c>
      <c r="C93" s="443" t="s">
        <v>724</v>
      </c>
      <c r="D93" s="537" t="s">
        <v>726</v>
      </c>
      <c r="E93" s="548" t="s">
        <v>766</v>
      </c>
      <c r="F93" s="97"/>
      <c r="G93" s="498">
        <v>637.76</v>
      </c>
      <c r="H93" s="498">
        <v>637.76</v>
      </c>
      <c r="I93" s="498">
        <v>125</v>
      </c>
    </row>
    <row r="94" spans="1:9" ht="15" x14ac:dyDescent="0.25">
      <c r="A94" s="97"/>
      <c r="B94" s="443" t="s">
        <v>722</v>
      </c>
      <c r="C94" s="443" t="s">
        <v>723</v>
      </c>
      <c r="D94" s="537" t="s">
        <v>725</v>
      </c>
      <c r="E94" s="548" t="s">
        <v>745</v>
      </c>
      <c r="F94" s="97"/>
      <c r="G94" s="498">
        <v>382.65</v>
      </c>
      <c r="H94" s="498">
        <v>382.65</v>
      </c>
      <c r="I94" s="498">
        <v>75</v>
      </c>
    </row>
    <row r="95" spans="1:9" ht="15" x14ac:dyDescent="0.25">
      <c r="A95" s="97"/>
      <c r="B95" s="443" t="s">
        <v>749</v>
      </c>
      <c r="C95" s="443" t="s">
        <v>750</v>
      </c>
      <c r="D95" s="550" t="s">
        <v>760</v>
      </c>
      <c r="E95" s="548" t="s">
        <v>745</v>
      </c>
      <c r="F95" s="97"/>
      <c r="G95" s="498">
        <v>153.06</v>
      </c>
      <c r="H95" s="498">
        <v>153.06</v>
      </c>
      <c r="I95" s="498">
        <v>30</v>
      </c>
    </row>
    <row r="96" spans="1:9" ht="15" x14ac:dyDescent="0.25">
      <c r="A96" s="97"/>
      <c r="B96" s="443" t="s">
        <v>582</v>
      </c>
      <c r="C96" s="443" t="s">
        <v>733</v>
      </c>
      <c r="D96" s="541" t="s">
        <v>734</v>
      </c>
      <c r="E96" s="547" t="s">
        <v>746</v>
      </c>
      <c r="F96" s="97"/>
      <c r="G96" s="498">
        <v>637.76</v>
      </c>
      <c r="H96" s="498">
        <v>637.76</v>
      </c>
      <c r="I96" s="498">
        <v>125</v>
      </c>
    </row>
    <row r="97" spans="1:9" ht="15" x14ac:dyDescent="0.2">
      <c r="A97" s="97"/>
      <c r="B97" s="443" t="s">
        <v>729</v>
      </c>
      <c r="C97" s="443" t="s">
        <v>730</v>
      </c>
      <c r="D97" s="545" t="s">
        <v>732</v>
      </c>
      <c r="E97" s="97" t="s">
        <v>731</v>
      </c>
      <c r="F97" s="97"/>
      <c r="G97" s="498">
        <v>625</v>
      </c>
      <c r="H97" s="498">
        <v>625</v>
      </c>
      <c r="I97" s="498">
        <v>125</v>
      </c>
    </row>
    <row r="98" spans="1:9" ht="15" x14ac:dyDescent="0.25">
      <c r="A98" s="97"/>
      <c r="B98" s="443" t="s">
        <v>727</v>
      </c>
      <c r="C98" s="443" t="s">
        <v>622</v>
      </c>
      <c r="D98" s="537" t="s">
        <v>623</v>
      </c>
      <c r="E98" s="547" t="s">
        <v>744</v>
      </c>
      <c r="F98" s="97"/>
      <c r="G98" s="498">
        <v>510.2</v>
      </c>
      <c r="H98" s="498">
        <v>510.2</v>
      </c>
      <c r="I98" s="498">
        <v>100</v>
      </c>
    </row>
    <row r="99" spans="1:9" ht="15" x14ac:dyDescent="0.2">
      <c r="A99" s="97"/>
      <c r="B99" s="443" t="s">
        <v>751</v>
      </c>
      <c r="C99" s="443" t="s">
        <v>627</v>
      </c>
      <c r="D99" s="550" t="s">
        <v>628</v>
      </c>
      <c r="E99" s="443" t="s">
        <v>720</v>
      </c>
      <c r="F99" s="97"/>
      <c r="G99" s="498">
        <v>255.1</v>
      </c>
      <c r="H99" s="498">
        <v>255.1</v>
      </c>
      <c r="I99" s="498">
        <v>50</v>
      </c>
    </row>
    <row r="100" spans="1:9" ht="15" x14ac:dyDescent="0.2">
      <c r="A100" s="97"/>
      <c r="B100" s="443" t="s">
        <v>741</v>
      </c>
      <c r="C100" s="443" t="s">
        <v>752</v>
      </c>
      <c r="D100" s="550" t="s">
        <v>761</v>
      </c>
      <c r="E100" s="97" t="s">
        <v>744</v>
      </c>
      <c r="F100" s="97"/>
      <c r="G100" s="498">
        <v>127.55</v>
      </c>
      <c r="H100" s="498">
        <v>127.55</v>
      </c>
      <c r="I100" s="498">
        <v>25</v>
      </c>
    </row>
    <row r="101" spans="1:9" ht="15" x14ac:dyDescent="0.25">
      <c r="A101" s="97"/>
      <c r="B101" s="526" t="s">
        <v>713</v>
      </c>
      <c r="C101" s="525" t="s">
        <v>537</v>
      </c>
      <c r="D101" s="537" t="s">
        <v>538</v>
      </c>
      <c r="E101" s="97" t="s">
        <v>539</v>
      </c>
      <c r="F101" s="97"/>
      <c r="G101" s="498">
        <v>625</v>
      </c>
      <c r="H101" s="498">
        <v>625</v>
      </c>
      <c r="I101" s="498">
        <v>125</v>
      </c>
    </row>
    <row r="102" spans="1:9" ht="15" x14ac:dyDescent="0.2">
      <c r="A102" s="97"/>
      <c r="B102" s="443" t="s">
        <v>621</v>
      </c>
      <c r="C102" s="443" t="s">
        <v>753</v>
      </c>
      <c r="D102" s="550" t="s">
        <v>762</v>
      </c>
      <c r="E102" s="97" t="s">
        <v>754</v>
      </c>
      <c r="F102" s="97"/>
      <c r="G102" s="498">
        <v>382.65</v>
      </c>
      <c r="H102" s="498">
        <v>382.65</v>
      </c>
      <c r="I102" s="498">
        <v>75</v>
      </c>
    </row>
    <row r="103" spans="1:9" ht="15" x14ac:dyDescent="0.2">
      <c r="A103" s="97"/>
      <c r="B103" s="443" t="s">
        <v>755</v>
      </c>
      <c r="C103" s="443" t="s">
        <v>756</v>
      </c>
      <c r="D103" s="550" t="s">
        <v>763</v>
      </c>
      <c r="E103" s="97" t="s">
        <v>754</v>
      </c>
      <c r="F103" s="97"/>
      <c r="G103" s="498">
        <v>382.65</v>
      </c>
      <c r="H103" s="498">
        <v>382.65</v>
      </c>
      <c r="I103" s="498">
        <v>75</v>
      </c>
    </row>
    <row r="104" spans="1:9" ht="15" x14ac:dyDescent="0.25">
      <c r="A104" s="97"/>
      <c r="B104" s="443" t="s">
        <v>735</v>
      </c>
      <c r="C104" s="443" t="s">
        <v>736</v>
      </c>
      <c r="D104" s="541" t="s">
        <v>737</v>
      </c>
      <c r="E104" s="548" t="s">
        <v>747</v>
      </c>
      <c r="F104" s="97"/>
      <c r="G104" s="498">
        <v>382.65</v>
      </c>
      <c r="H104" s="498">
        <v>382.65</v>
      </c>
      <c r="I104" s="498">
        <v>75</v>
      </c>
    </row>
    <row r="105" spans="1:9" ht="15" x14ac:dyDescent="0.25">
      <c r="A105" s="97"/>
      <c r="B105" s="443" t="s">
        <v>721</v>
      </c>
      <c r="C105" s="443" t="s">
        <v>581</v>
      </c>
      <c r="D105" s="537" t="s">
        <v>583</v>
      </c>
      <c r="E105" s="547" t="s">
        <v>744</v>
      </c>
      <c r="F105" s="97"/>
      <c r="G105" s="498">
        <v>892.86</v>
      </c>
      <c r="H105" s="498">
        <v>892.86</v>
      </c>
      <c r="I105" s="498">
        <v>175</v>
      </c>
    </row>
    <row r="106" spans="1:9" ht="15" x14ac:dyDescent="0.25">
      <c r="A106" s="97"/>
      <c r="B106" s="526" t="s">
        <v>711</v>
      </c>
      <c r="C106" s="525" t="s">
        <v>549</v>
      </c>
      <c r="D106" s="537" t="s">
        <v>531</v>
      </c>
      <c r="E106" s="443" t="s">
        <v>717</v>
      </c>
      <c r="F106" s="97"/>
      <c r="G106" s="498">
        <v>637.76</v>
      </c>
      <c r="H106" s="498">
        <v>637.76</v>
      </c>
      <c r="I106" s="498">
        <v>125</v>
      </c>
    </row>
    <row r="107" spans="1:9" ht="15.75" x14ac:dyDescent="0.3">
      <c r="A107" s="97"/>
      <c r="B107" s="443" t="s">
        <v>741</v>
      </c>
      <c r="C107" s="443" t="s">
        <v>742</v>
      </c>
      <c r="D107" s="546" t="s">
        <v>743</v>
      </c>
      <c r="E107" s="549" t="s">
        <v>748</v>
      </c>
      <c r="F107" s="97"/>
      <c r="G107" s="498">
        <v>562.5</v>
      </c>
      <c r="H107" s="498">
        <v>562.5</v>
      </c>
      <c r="I107" s="498">
        <v>112.5</v>
      </c>
    </row>
    <row r="108" spans="1:9" ht="15.75" x14ac:dyDescent="0.3">
      <c r="A108" s="97"/>
      <c r="B108" s="443" t="s">
        <v>582</v>
      </c>
      <c r="C108" s="443" t="s">
        <v>552</v>
      </c>
      <c r="D108" s="536" t="s">
        <v>553</v>
      </c>
      <c r="E108" s="97" t="s">
        <v>718</v>
      </c>
      <c r="F108" s="97"/>
      <c r="G108" s="498">
        <v>200</v>
      </c>
      <c r="H108" s="498">
        <v>200</v>
      </c>
      <c r="I108" s="498">
        <v>40</v>
      </c>
    </row>
    <row r="109" spans="1:9" ht="15" x14ac:dyDescent="0.2">
      <c r="A109" s="97"/>
      <c r="B109" s="443" t="s">
        <v>757</v>
      </c>
      <c r="C109" s="443" t="s">
        <v>758</v>
      </c>
      <c r="D109" s="550" t="s">
        <v>764</v>
      </c>
      <c r="E109" s="97" t="s">
        <v>744</v>
      </c>
      <c r="F109" s="97"/>
      <c r="G109" s="498">
        <v>127.55</v>
      </c>
      <c r="H109" s="498">
        <v>127.55</v>
      </c>
      <c r="I109" s="498">
        <v>25</v>
      </c>
    </row>
    <row r="110" spans="1:9" ht="15" x14ac:dyDescent="0.2">
      <c r="A110" s="97"/>
      <c r="B110" s="443" t="s">
        <v>759</v>
      </c>
      <c r="C110" s="443" t="s">
        <v>549</v>
      </c>
      <c r="D110" s="550" t="s">
        <v>765</v>
      </c>
      <c r="E110" s="443" t="s">
        <v>719</v>
      </c>
      <c r="F110" s="97"/>
      <c r="G110" s="498">
        <v>382.65</v>
      </c>
      <c r="H110" s="498">
        <v>382.65</v>
      </c>
      <c r="I110" s="498">
        <v>75</v>
      </c>
    </row>
    <row r="111" spans="1:9" ht="15" x14ac:dyDescent="0.2">
      <c r="A111" s="533"/>
      <c r="B111" s="443" t="s">
        <v>564</v>
      </c>
      <c r="C111" s="443" t="s">
        <v>565</v>
      </c>
      <c r="D111" s="544" t="s">
        <v>517</v>
      </c>
      <c r="E111" s="97" t="s">
        <v>728</v>
      </c>
      <c r="F111" s="97"/>
      <c r="G111" s="498">
        <v>875</v>
      </c>
      <c r="H111" s="498">
        <v>875</v>
      </c>
      <c r="I111" s="498">
        <v>175</v>
      </c>
    </row>
    <row r="112" spans="1:9" ht="15.75" x14ac:dyDescent="0.3">
      <c r="A112" s="97"/>
      <c r="B112" s="526" t="s">
        <v>710</v>
      </c>
      <c r="C112" s="525" t="s">
        <v>545</v>
      </c>
      <c r="D112" s="536" t="s">
        <v>546</v>
      </c>
      <c r="E112" s="97" t="s">
        <v>716</v>
      </c>
      <c r="F112" s="97"/>
      <c r="G112" s="498">
        <v>1012.75</v>
      </c>
      <c r="H112" s="498">
        <v>1012.75</v>
      </c>
      <c r="I112" s="498">
        <v>200</v>
      </c>
    </row>
    <row r="113" spans="1:9" ht="15" x14ac:dyDescent="0.2">
      <c r="A113" s="97"/>
      <c r="B113" s="531" t="s">
        <v>714</v>
      </c>
      <c r="C113" s="532" t="s">
        <v>559</v>
      </c>
      <c r="D113" s="537" t="s">
        <v>590</v>
      </c>
      <c r="E113" s="97" t="s">
        <v>716</v>
      </c>
      <c r="F113" s="97"/>
      <c r="G113" s="498">
        <v>375</v>
      </c>
      <c r="H113" s="498">
        <v>375</v>
      </c>
      <c r="I113" s="498">
        <v>75</v>
      </c>
    </row>
    <row r="114" spans="1:9" ht="15" x14ac:dyDescent="0.25">
      <c r="A114" s="97"/>
      <c r="B114" s="443" t="s">
        <v>582</v>
      </c>
      <c r="C114" s="443" t="s">
        <v>724</v>
      </c>
      <c r="D114" s="537" t="s">
        <v>726</v>
      </c>
      <c r="E114" s="548" t="s">
        <v>766</v>
      </c>
      <c r="F114" s="97"/>
      <c r="G114" s="498">
        <v>637.76</v>
      </c>
      <c r="H114" s="498">
        <v>637.76</v>
      </c>
      <c r="I114" s="498">
        <v>125</v>
      </c>
    </row>
    <row r="115" spans="1:9" ht="15" x14ac:dyDescent="0.25">
      <c r="A115" s="97"/>
      <c r="B115" s="443" t="s">
        <v>722</v>
      </c>
      <c r="C115" s="443" t="s">
        <v>723</v>
      </c>
      <c r="D115" s="537" t="s">
        <v>725</v>
      </c>
      <c r="E115" s="548" t="s">
        <v>745</v>
      </c>
      <c r="F115" s="97"/>
      <c r="G115" s="498">
        <v>382.65</v>
      </c>
      <c r="H115" s="498">
        <v>382.65</v>
      </c>
      <c r="I115" s="498">
        <v>75</v>
      </c>
    </row>
    <row r="116" spans="1:9" ht="15" x14ac:dyDescent="0.25">
      <c r="A116" s="97"/>
      <c r="B116" s="443" t="s">
        <v>749</v>
      </c>
      <c r="C116" s="443" t="s">
        <v>750</v>
      </c>
      <c r="D116" s="550" t="s">
        <v>760</v>
      </c>
      <c r="E116" s="548" t="s">
        <v>745</v>
      </c>
      <c r="F116" s="97"/>
      <c r="G116" s="498">
        <v>153.06</v>
      </c>
      <c r="H116" s="498">
        <v>153.06</v>
      </c>
      <c r="I116" s="498">
        <v>30</v>
      </c>
    </row>
    <row r="117" spans="1:9" ht="15" x14ac:dyDescent="0.25">
      <c r="A117" s="97"/>
      <c r="B117" s="443" t="s">
        <v>582</v>
      </c>
      <c r="C117" s="443" t="s">
        <v>733</v>
      </c>
      <c r="D117" s="541" t="s">
        <v>734</v>
      </c>
      <c r="E117" s="547" t="s">
        <v>746</v>
      </c>
      <c r="F117" s="97"/>
      <c r="G117" s="498">
        <v>637.76</v>
      </c>
      <c r="H117" s="498">
        <v>637.76</v>
      </c>
      <c r="I117" s="498">
        <v>125</v>
      </c>
    </row>
    <row r="118" spans="1:9" ht="15" x14ac:dyDescent="0.2">
      <c r="A118" s="97"/>
      <c r="B118" s="443" t="s">
        <v>729</v>
      </c>
      <c r="C118" s="443" t="s">
        <v>730</v>
      </c>
      <c r="D118" s="545" t="s">
        <v>732</v>
      </c>
      <c r="E118" s="97" t="s">
        <v>731</v>
      </c>
      <c r="F118" s="97"/>
      <c r="G118" s="498">
        <v>625</v>
      </c>
      <c r="H118" s="498">
        <v>625</v>
      </c>
      <c r="I118" s="498">
        <v>125</v>
      </c>
    </row>
    <row r="119" spans="1:9" ht="15" x14ac:dyDescent="0.25">
      <c r="A119" s="97"/>
      <c r="B119" s="443" t="s">
        <v>727</v>
      </c>
      <c r="C119" s="443" t="s">
        <v>622</v>
      </c>
      <c r="D119" s="537" t="s">
        <v>623</v>
      </c>
      <c r="E119" s="547" t="s">
        <v>744</v>
      </c>
      <c r="F119" s="97"/>
      <c r="G119" s="498">
        <v>1020.41</v>
      </c>
      <c r="H119" s="498">
        <v>1020.41</v>
      </c>
      <c r="I119" s="498">
        <v>200</v>
      </c>
    </row>
    <row r="120" spans="1:9" ht="15" x14ac:dyDescent="0.2">
      <c r="A120" s="97"/>
      <c r="B120" s="443" t="s">
        <v>751</v>
      </c>
      <c r="C120" s="443" t="s">
        <v>627</v>
      </c>
      <c r="D120" s="550" t="s">
        <v>628</v>
      </c>
      <c r="E120" s="443" t="s">
        <v>720</v>
      </c>
      <c r="F120" s="97"/>
      <c r="G120" s="498">
        <v>255.1</v>
      </c>
      <c r="H120" s="498">
        <v>255.1</v>
      </c>
      <c r="I120" s="498">
        <v>50</v>
      </c>
    </row>
    <row r="121" spans="1:9" ht="15" x14ac:dyDescent="0.2">
      <c r="A121" s="97"/>
      <c r="B121" s="443" t="s">
        <v>767</v>
      </c>
      <c r="C121" s="443" t="s">
        <v>768</v>
      </c>
      <c r="D121" s="86"/>
      <c r="E121" s="97" t="s">
        <v>744</v>
      </c>
      <c r="F121" s="97"/>
      <c r="G121" s="498">
        <v>191.33</v>
      </c>
      <c r="H121" s="498">
        <v>191.33</v>
      </c>
      <c r="I121" s="498">
        <v>37.5</v>
      </c>
    </row>
    <row r="122" spans="1:9" ht="15" x14ac:dyDescent="0.25">
      <c r="A122" s="97"/>
      <c r="B122" s="526" t="s">
        <v>713</v>
      </c>
      <c r="C122" s="525" t="s">
        <v>537</v>
      </c>
      <c r="D122" s="537" t="s">
        <v>538</v>
      </c>
      <c r="E122" s="97" t="s">
        <v>539</v>
      </c>
      <c r="F122" s="97"/>
      <c r="G122" s="498">
        <v>625</v>
      </c>
      <c r="H122" s="498">
        <v>625</v>
      </c>
      <c r="I122" s="498">
        <v>125</v>
      </c>
    </row>
    <row r="123" spans="1:9" ht="15" x14ac:dyDescent="0.2">
      <c r="A123" s="97"/>
      <c r="B123" s="443" t="s">
        <v>621</v>
      </c>
      <c r="C123" s="443" t="s">
        <v>753</v>
      </c>
      <c r="D123" s="550" t="s">
        <v>762</v>
      </c>
      <c r="E123" s="97" t="s">
        <v>754</v>
      </c>
      <c r="F123" s="97"/>
      <c r="G123" s="498">
        <v>382.65</v>
      </c>
      <c r="H123" s="498">
        <v>382.65</v>
      </c>
      <c r="I123" s="498">
        <v>75</v>
      </c>
    </row>
    <row r="124" spans="1:9" ht="15" x14ac:dyDescent="0.2">
      <c r="A124" s="97"/>
      <c r="B124" s="443" t="s">
        <v>757</v>
      </c>
      <c r="C124" s="443" t="s">
        <v>758</v>
      </c>
      <c r="D124" s="550" t="s">
        <v>764</v>
      </c>
      <c r="E124" s="97" t="s">
        <v>744</v>
      </c>
      <c r="F124" s="97"/>
      <c r="G124" s="498">
        <v>127.55</v>
      </c>
      <c r="H124" s="498">
        <v>127.55</v>
      </c>
      <c r="I124" s="498">
        <v>25</v>
      </c>
    </row>
    <row r="125" spans="1:9" ht="15" x14ac:dyDescent="0.25">
      <c r="A125" s="97"/>
      <c r="B125" s="443" t="s">
        <v>735</v>
      </c>
      <c r="C125" s="443" t="s">
        <v>736</v>
      </c>
      <c r="D125" s="541" t="s">
        <v>737</v>
      </c>
      <c r="E125" s="548" t="s">
        <v>747</v>
      </c>
      <c r="F125" s="97"/>
      <c r="G125" s="498">
        <v>382.65</v>
      </c>
      <c r="H125" s="498">
        <v>382.65</v>
      </c>
      <c r="I125" s="498">
        <v>75</v>
      </c>
    </row>
    <row r="126" spans="1:9" ht="15" x14ac:dyDescent="0.25">
      <c r="A126" s="97"/>
      <c r="B126" s="443" t="s">
        <v>721</v>
      </c>
      <c r="C126" s="443" t="s">
        <v>581</v>
      </c>
      <c r="D126" s="537" t="s">
        <v>583</v>
      </c>
      <c r="E126" s="547" t="s">
        <v>744</v>
      </c>
      <c r="F126" s="97"/>
      <c r="G126" s="498">
        <v>593.12</v>
      </c>
      <c r="H126" s="498">
        <v>593.12</v>
      </c>
      <c r="I126" s="498">
        <v>116.25</v>
      </c>
    </row>
    <row r="127" spans="1:9" ht="15" x14ac:dyDescent="0.25">
      <c r="A127" s="97"/>
      <c r="B127" s="526" t="s">
        <v>711</v>
      </c>
      <c r="C127" s="525" t="s">
        <v>549</v>
      </c>
      <c r="D127" s="537" t="s">
        <v>531</v>
      </c>
      <c r="E127" s="443" t="s">
        <v>717</v>
      </c>
      <c r="F127" s="97"/>
      <c r="G127" s="498">
        <v>637.76</v>
      </c>
      <c r="H127" s="498">
        <v>637.76</v>
      </c>
      <c r="I127" s="498">
        <v>125</v>
      </c>
    </row>
    <row r="128" spans="1:9" ht="15.75" x14ac:dyDescent="0.3">
      <c r="A128" s="97"/>
      <c r="B128" s="443" t="s">
        <v>741</v>
      </c>
      <c r="C128" s="443" t="s">
        <v>742</v>
      </c>
      <c r="D128" s="546" t="s">
        <v>743</v>
      </c>
      <c r="E128" s="549" t="s">
        <v>748</v>
      </c>
      <c r="F128" s="97"/>
      <c r="G128" s="498">
        <v>375</v>
      </c>
      <c r="H128" s="498">
        <v>375</v>
      </c>
      <c r="I128" s="498">
        <v>75</v>
      </c>
    </row>
    <row r="129" spans="1:9" ht="15.75" x14ac:dyDescent="0.3">
      <c r="A129" s="97"/>
      <c r="B129" s="443" t="s">
        <v>582</v>
      </c>
      <c r="C129" s="443" t="s">
        <v>552</v>
      </c>
      <c r="D129" s="536" t="s">
        <v>553</v>
      </c>
      <c r="E129" s="97" t="s">
        <v>718</v>
      </c>
      <c r="F129" s="97"/>
      <c r="G129" s="498">
        <v>200</v>
      </c>
      <c r="H129" s="498">
        <v>200</v>
      </c>
      <c r="I129" s="498">
        <v>40</v>
      </c>
    </row>
    <row r="130" spans="1:9" ht="15" x14ac:dyDescent="0.2">
      <c r="A130" s="97"/>
      <c r="B130" s="443" t="s">
        <v>755</v>
      </c>
      <c r="C130" s="443" t="s">
        <v>756</v>
      </c>
      <c r="D130" s="550" t="s">
        <v>763</v>
      </c>
      <c r="E130" s="97" t="s">
        <v>754</v>
      </c>
      <c r="F130" s="97"/>
      <c r="G130" s="498">
        <v>382.65</v>
      </c>
      <c r="H130" s="498">
        <v>382.65</v>
      </c>
      <c r="I130" s="498">
        <v>75</v>
      </c>
    </row>
    <row r="131" spans="1:9" ht="15" x14ac:dyDescent="0.2">
      <c r="A131" s="97"/>
      <c r="B131" s="443" t="s">
        <v>759</v>
      </c>
      <c r="C131" s="443" t="s">
        <v>549</v>
      </c>
      <c r="D131" s="550" t="s">
        <v>765</v>
      </c>
      <c r="E131" s="443" t="s">
        <v>719</v>
      </c>
      <c r="F131" s="97"/>
      <c r="G131" s="498">
        <v>382.65</v>
      </c>
      <c r="H131" s="498">
        <v>382.65</v>
      </c>
      <c r="I131" s="498">
        <v>75</v>
      </c>
    </row>
    <row r="132" spans="1:9" ht="15" x14ac:dyDescent="0.2">
      <c r="A132" s="97"/>
      <c r="B132" s="443" t="s">
        <v>769</v>
      </c>
      <c r="C132" s="443" t="s">
        <v>770</v>
      </c>
      <c r="D132" s="550" t="s">
        <v>774</v>
      </c>
      <c r="E132" s="97" t="s">
        <v>754</v>
      </c>
      <c r="F132" s="97"/>
      <c r="G132" s="498">
        <v>437.5</v>
      </c>
      <c r="H132" s="498">
        <v>437.5</v>
      </c>
      <c r="I132" s="498">
        <v>87.5</v>
      </c>
    </row>
    <row r="133" spans="1:9" ht="15" x14ac:dyDescent="0.2">
      <c r="A133" s="97"/>
      <c r="B133" s="443" t="s">
        <v>771</v>
      </c>
      <c r="C133" s="443" t="s">
        <v>772</v>
      </c>
      <c r="D133" s="550" t="s">
        <v>773</v>
      </c>
      <c r="E133" s="97" t="s">
        <v>754</v>
      </c>
      <c r="F133" s="97"/>
      <c r="G133" s="498">
        <v>625</v>
      </c>
      <c r="H133" s="498">
        <v>625</v>
      </c>
      <c r="I133" s="498">
        <v>125</v>
      </c>
    </row>
    <row r="134" spans="1:9" ht="15" x14ac:dyDescent="0.2">
      <c r="A134" s="97"/>
      <c r="B134" s="86"/>
      <c r="C134" s="86"/>
      <c r="D134" s="86"/>
      <c r="E134" s="86"/>
      <c r="F134" s="97"/>
      <c r="G134" s="498"/>
      <c r="H134" s="498"/>
      <c r="I134" s="498"/>
    </row>
    <row r="135" spans="1:9" ht="15" x14ac:dyDescent="0.2">
      <c r="A135" s="86" t="s">
        <v>271</v>
      </c>
      <c r="B135" s="86"/>
      <c r="C135" s="86"/>
      <c r="D135" s="86"/>
      <c r="E135" s="86"/>
      <c r="F135" s="97"/>
      <c r="G135" s="4"/>
      <c r="H135" s="4"/>
      <c r="I135" s="4"/>
    </row>
    <row r="136" spans="1:9" ht="15" x14ac:dyDescent="0.3">
      <c r="A136" s="86"/>
      <c r="B136" s="98"/>
      <c r="C136" s="98"/>
      <c r="D136" s="98"/>
      <c r="E136" s="98"/>
      <c r="F136" s="86" t="s">
        <v>421</v>
      </c>
      <c r="G136" s="496">
        <f>SUM(G9:G135)</f>
        <v>70834.460000000006</v>
      </c>
      <c r="H136" s="496">
        <f>SUM(H9:H135)</f>
        <v>70834.460000000006</v>
      </c>
      <c r="I136" s="496">
        <f>SUM(I9:I135)</f>
        <v>13985.48</v>
      </c>
    </row>
    <row r="137" spans="1:9" ht="15" x14ac:dyDescent="0.3">
      <c r="A137" s="214"/>
      <c r="B137" s="214"/>
      <c r="C137" s="214"/>
      <c r="D137" s="214"/>
      <c r="E137" s="214"/>
      <c r="F137" s="214"/>
      <c r="G137" s="214"/>
      <c r="H137" s="182"/>
      <c r="I137" s="182"/>
    </row>
    <row r="138" spans="1:9" ht="15" x14ac:dyDescent="0.3">
      <c r="A138" s="215" t="s">
        <v>411</v>
      </c>
      <c r="B138" s="215"/>
      <c r="C138" s="214"/>
      <c r="D138" s="214"/>
      <c r="E138" s="214"/>
      <c r="F138" s="214"/>
      <c r="G138" s="214"/>
      <c r="H138" s="182"/>
      <c r="I138" s="182"/>
    </row>
    <row r="139" spans="1:9" ht="15" x14ac:dyDescent="0.3">
      <c r="A139" s="215"/>
      <c r="B139" s="215"/>
      <c r="C139" s="214"/>
      <c r="D139" s="214"/>
      <c r="E139" s="214"/>
      <c r="F139" s="214"/>
      <c r="G139" s="214"/>
      <c r="H139" s="182"/>
      <c r="I139" s="182"/>
    </row>
    <row r="140" spans="1:9" x14ac:dyDescent="0.2">
      <c r="A140" s="211"/>
      <c r="B140" s="211"/>
      <c r="C140" s="211"/>
      <c r="D140" s="211"/>
      <c r="E140" s="211"/>
      <c r="F140" s="211"/>
      <c r="G140" s="211"/>
      <c r="H140" s="211"/>
      <c r="I140" s="211"/>
    </row>
    <row r="141" spans="1:9" ht="15" x14ac:dyDescent="0.3">
      <c r="A141" s="188" t="s">
        <v>107</v>
      </c>
      <c r="B141" s="188"/>
      <c r="C141" s="182"/>
      <c r="D141" s="182"/>
      <c r="E141" s="182"/>
      <c r="F141" s="182"/>
      <c r="G141" s="182"/>
      <c r="H141" s="182"/>
      <c r="I141" s="182"/>
    </row>
    <row r="142" spans="1:9" ht="15" x14ac:dyDescent="0.3">
      <c r="A142" s="182"/>
      <c r="B142" s="182"/>
      <c r="C142" s="182"/>
      <c r="D142" s="182"/>
      <c r="E142" s="182"/>
      <c r="F142" s="182"/>
      <c r="G142" s="182"/>
      <c r="H142" s="182"/>
      <c r="I142" s="182"/>
    </row>
    <row r="143" spans="1:9" ht="15" x14ac:dyDescent="0.3">
      <c r="A143" s="182"/>
      <c r="B143" s="182"/>
      <c r="C143" s="182"/>
      <c r="D143" s="182"/>
      <c r="E143" s="186"/>
      <c r="F143" s="186"/>
      <c r="G143" s="186"/>
      <c r="H143" s="182"/>
      <c r="I143" s="182"/>
    </row>
    <row r="144" spans="1:9" ht="15" x14ac:dyDescent="0.3">
      <c r="A144" s="188"/>
      <c r="B144" s="188"/>
      <c r="C144" s="188" t="s">
        <v>375</v>
      </c>
      <c r="D144" s="188"/>
      <c r="E144" s="188"/>
      <c r="F144" s="188"/>
      <c r="G144" s="188"/>
      <c r="H144" s="182"/>
      <c r="I144" s="182"/>
    </row>
    <row r="145" spans="1:9" ht="15" x14ac:dyDescent="0.3">
      <c r="A145" s="182"/>
      <c r="B145" s="182"/>
      <c r="C145" s="182" t="s">
        <v>374</v>
      </c>
      <c r="D145" s="182"/>
      <c r="E145" s="182"/>
      <c r="F145" s="182"/>
      <c r="G145" s="182"/>
      <c r="H145" s="182"/>
      <c r="I145" s="182"/>
    </row>
    <row r="146" spans="1:9" x14ac:dyDescent="0.2">
      <c r="A146" s="190"/>
      <c r="B146" s="190"/>
      <c r="C146" s="190" t="s">
        <v>139</v>
      </c>
      <c r="D146" s="190"/>
      <c r="E146" s="190"/>
      <c r="F146" s="190"/>
      <c r="G146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0"/>
  <sheetViews>
    <sheetView view="pageBreakPreview" topLeftCell="A256" zoomScale="80" zoomScaleNormal="100" zoomScaleSheetLayoutView="80" workbookViewId="0">
      <selection activeCell="M8" sqref="M8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21.42578125" customWidth="1"/>
    <col min="8" max="8" width="12" customWidth="1"/>
    <col min="9" max="9" width="11.42578125" bestFit="1" customWidth="1"/>
  </cols>
  <sheetData>
    <row r="1" spans="1:9" ht="15" x14ac:dyDescent="0.3">
      <c r="A1" s="73" t="s">
        <v>352</v>
      </c>
      <c r="B1" s="76"/>
      <c r="C1" s="76"/>
      <c r="D1" s="76"/>
      <c r="E1" s="76"/>
      <c r="F1" s="76"/>
      <c r="G1" s="649" t="s">
        <v>109</v>
      </c>
      <c r="H1" s="649"/>
      <c r="I1" s="305"/>
    </row>
    <row r="2" spans="1:9" ht="15" x14ac:dyDescent="0.3">
      <c r="A2" s="75" t="s">
        <v>140</v>
      </c>
      <c r="B2" s="76"/>
      <c r="C2" s="76"/>
      <c r="D2" s="76"/>
      <c r="E2" s="76"/>
      <c r="F2" s="76"/>
      <c r="G2" s="647" t="str">
        <f>'ფორმა N1'!K2</f>
        <v>01/01/2019-31/12/2019</v>
      </c>
      <c r="H2" s="647"/>
      <c r="I2" s="75"/>
    </row>
    <row r="3" spans="1:9" ht="15" x14ac:dyDescent="0.3">
      <c r="A3" s="75"/>
      <c r="B3" s="75"/>
      <c r="C3" s="75"/>
      <c r="D3" s="75"/>
      <c r="E3" s="75"/>
      <c r="F3" s="75"/>
      <c r="G3" s="160"/>
      <c r="H3" s="160"/>
      <c r="I3" s="305"/>
    </row>
    <row r="4" spans="1:9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372" t="str">
        <f>'ფორმა N1'!A5</f>
        <v>პ/პ  "თავისუფალი საქართველო"</v>
      </c>
      <c r="B5" s="79"/>
      <c r="C5" s="79"/>
      <c r="D5" s="79"/>
      <c r="E5" s="79"/>
      <c r="F5" s="79"/>
      <c r="G5" s="80"/>
      <c r="H5" s="80"/>
      <c r="I5" s="305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3">
      <c r="A7" s="159"/>
      <c r="B7" s="159"/>
      <c r="C7" s="248"/>
      <c r="D7" s="159"/>
      <c r="E7" s="159"/>
      <c r="F7" s="159"/>
      <c r="G7" s="77"/>
      <c r="H7" s="77"/>
      <c r="I7" s="75"/>
    </row>
    <row r="8" spans="1:9" ht="45" x14ac:dyDescent="0.2">
      <c r="A8" s="301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89" t="s">
        <v>371</v>
      </c>
      <c r="H8" s="78" t="s">
        <v>10</v>
      </c>
      <c r="I8" s="78" t="s">
        <v>9</v>
      </c>
    </row>
    <row r="9" spans="1:9" ht="15" x14ac:dyDescent="0.3">
      <c r="A9" s="302"/>
      <c r="B9" s="492" t="s">
        <v>584</v>
      </c>
      <c r="C9" s="492" t="s">
        <v>559</v>
      </c>
      <c r="D9" s="551" t="s">
        <v>590</v>
      </c>
      <c r="E9" s="97"/>
      <c r="F9" s="552" t="s">
        <v>619</v>
      </c>
      <c r="G9" s="553" t="s">
        <v>776</v>
      </c>
      <c r="H9" s="554">
        <v>100</v>
      </c>
      <c r="I9" s="554">
        <v>100</v>
      </c>
    </row>
    <row r="10" spans="1:9" ht="15" x14ac:dyDescent="0.3">
      <c r="A10" s="302"/>
      <c r="B10" s="492" t="s">
        <v>584</v>
      </c>
      <c r="C10" s="492" t="s">
        <v>559</v>
      </c>
      <c r="D10" s="551" t="s">
        <v>590</v>
      </c>
      <c r="E10" s="97"/>
      <c r="F10" s="552" t="s">
        <v>775</v>
      </c>
      <c r="G10" s="553" t="s">
        <v>777</v>
      </c>
      <c r="H10" s="554">
        <v>100</v>
      </c>
      <c r="I10" s="554">
        <v>100</v>
      </c>
    </row>
    <row r="11" spans="1:9" ht="15" x14ac:dyDescent="0.3">
      <c r="A11" s="302"/>
      <c r="B11" s="492" t="s">
        <v>584</v>
      </c>
      <c r="C11" s="492" t="s">
        <v>559</v>
      </c>
      <c r="D11" s="551" t="s">
        <v>590</v>
      </c>
      <c r="E11" s="86"/>
      <c r="F11" s="552" t="s">
        <v>648</v>
      </c>
      <c r="G11" s="553" t="s">
        <v>778</v>
      </c>
      <c r="H11" s="554">
        <v>100</v>
      </c>
      <c r="I11" s="554">
        <v>100</v>
      </c>
    </row>
    <row r="12" spans="1:9" ht="15" x14ac:dyDescent="0.3">
      <c r="A12" s="565"/>
      <c r="B12" s="492" t="s">
        <v>607</v>
      </c>
      <c r="C12" s="492" t="s">
        <v>608</v>
      </c>
      <c r="D12" s="555" t="s">
        <v>609</v>
      </c>
      <c r="E12" s="86"/>
      <c r="F12" s="552" t="s">
        <v>788</v>
      </c>
      <c r="G12" s="553" t="s">
        <v>789</v>
      </c>
      <c r="H12" s="554">
        <v>75</v>
      </c>
      <c r="I12" s="554">
        <v>75</v>
      </c>
    </row>
    <row r="13" spans="1:9" ht="15" x14ac:dyDescent="0.3">
      <c r="A13" s="302"/>
      <c r="B13" s="556" t="s">
        <v>749</v>
      </c>
      <c r="C13" s="556" t="s">
        <v>779</v>
      </c>
      <c r="D13" s="555" t="s">
        <v>780</v>
      </c>
      <c r="E13" s="86"/>
      <c r="F13" s="552" t="s">
        <v>788</v>
      </c>
      <c r="G13" s="553" t="s">
        <v>789</v>
      </c>
      <c r="H13" s="554">
        <v>75</v>
      </c>
      <c r="I13" s="554">
        <v>75</v>
      </c>
    </row>
    <row r="14" spans="1:9" ht="15" x14ac:dyDescent="0.3">
      <c r="A14" s="302"/>
      <c r="B14" s="557" t="s">
        <v>781</v>
      </c>
      <c r="C14" s="557" t="s">
        <v>782</v>
      </c>
      <c r="D14" s="555" t="s">
        <v>783</v>
      </c>
      <c r="E14" s="86"/>
      <c r="F14" s="552" t="s">
        <v>788</v>
      </c>
      <c r="G14" s="553" t="s">
        <v>789</v>
      </c>
      <c r="H14" s="554">
        <v>75</v>
      </c>
      <c r="I14" s="554">
        <v>75</v>
      </c>
    </row>
    <row r="15" spans="1:9" ht="15" x14ac:dyDescent="0.3">
      <c r="A15" s="302"/>
      <c r="B15" s="492" t="s">
        <v>784</v>
      </c>
      <c r="C15" s="492" t="s">
        <v>580</v>
      </c>
      <c r="D15" s="555">
        <v>36101055018</v>
      </c>
      <c r="E15" s="86"/>
      <c r="F15" s="552" t="s">
        <v>788</v>
      </c>
      <c r="G15" s="553" t="s">
        <v>789</v>
      </c>
      <c r="H15" s="554">
        <v>75</v>
      </c>
      <c r="I15" s="554">
        <v>75</v>
      </c>
    </row>
    <row r="16" spans="1:9" ht="15" x14ac:dyDescent="0.3">
      <c r="A16" s="302"/>
      <c r="B16" s="557" t="s">
        <v>569</v>
      </c>
      <c r="C16" s="557" t="s">
        <v>570</v>
      </c>
      <c r="D16" s="555" t="s">
        <v>571</v>
      </c>
      <c r="E16" s="86"/>
      <c r="F16" s="552" t="s">
        <v>788</v>
      </c>
      <c r="G16" s="553" t="s">
        <v>789</v>
      </c>
      <c r="H16" s="554">
        <v>75</v>
      </c>
      <c r="I16" s="554">
        <v>75</v>
      </c>
    </row>
    <row r="17" spans="1:9" ht="15" x14ac:dyDescent="0.3">
      <c r="A17" s="302"/>
      <c r="B17" s="557" t="s">
        <v>636</v>
      </c>
      <c r="C17" s="557" t="s">
        <v>637</v>
      </c>
      <c r="D17" s="555">
        <v>58001005935</v>
      </c>
      <c r="E17" s="86"/>
      <c r="F17" s="552" t="s">
        <v>788</v>
      </c>
      <c r="G17" s="553" t="s">
        <v>789</v>
      </c>
      <c r="H17" s="554">
        <v>75</v>
      </c>
      <c r="I17" s="554">
        <v>75</v>
      </c>
    </row>
    <row r="18" spans="1:9" ht="15" x14ac:dyDescent="0.3">
      <c r="A18" s="302"/>
      <c r="B18" s="558" t="s">
        <v>610</v>
      </c>
      <c r="C18" s="558" t="s">
        <v>611</v>
      </c>
      <c r="D18" s="559" t="s">
        <v>612</v>
      </c>
      <c r="E18" s="86"/>
      <c r="F18" s="552" t="s">
        <v>788</v>
      </c>
      <c r="G18" s="553" t="s">
        <v>789</v>
      </c>
      <c r="H18" s="554">
        <v>75</v>
      </c>
      <c r="I18" s="554">
        <v>75</v>
      </c>
    </row>
    <row r="19" spans="1:9" ht="15" x14ac:dyDescent="0.3">
      <c r="A19" s="302"/>
      <c r="B19" s="558" t="s">
        <v>564</v>
      </c>
      <c r="C19" s="558" t="s">
        <v>613</v>
      </c>
      <c r="D19" s="559" t="s">
        <v>614</v>
      </c>
      <c r="E19" s="86"/>
      <c r="F19" s="552" t="s">
        <v>788</v>
      </c>
      <c r="G19" s="553" t="s">
        <v>789</v>
      </c>
      <c r="H19" s="554">
        <v>75</v>
      </c>
      <c r="I19" s="554">
        <v>75</v>
      </c>
    </row>
    <row r="20" spans="1:9" ht="15" x14ac:dyDescent="0.3">
      <c r="A20" s="302"/>
      <c r="B20" s="560" t="s">
        <v>574</v>
      </c>
      <c r="C20" s="560" t="s">
        <v>575</v>
      </c>
      <c r="D20" s="559">
        <v>36001006291</v>
      </c>
      <c r="E20" s="86"/>
      <c r="F20" s="552" t="s">
        <v>788</v>
      </c>
      <c r="G20" s="553" t="s">
        <v>789</v>
      </c>
      <c r="H20" s="554">
        <v>75</v>
      </c>
      <c r="I20" s="554">
        <v>75</v>
      </c>
    </row>
    <row r="21" spans="1:9" ht="15" x14ac:dyDescent="0.3">
      <c r="A21" s="302"/>
      <c r="B21" s="558" t="s">
        <v>579</v>
      </c>
      <c r="C21" s="558" t="s">
        <v>580</v>
      </c>
      <c r="D21" s="559">
        <v>36001025465</v>
      </c>
      <c r="E21" s="86"/>
      <c r="F21" s="552" t="s">
        <v>788</v>
      </c>
      <c r="G21" s="553" t="s">
        <v>789</v>
      </c>
      <c r="H21" s="554">
        <v>75</v>
      </c>
      <c r="I21" s="554">
        <v>75</v>
      </c>
    </row>
    <row r="22" spans="1:9" ht="15" x14ac:dyDescent="0.3">
      <c r="A22" s="302"/>
      <c r="B22" s="561" t="s">
        <v>785</v>
      </c>
      <c r="C22" s="561" t="s">
        <v>786</v>
      </c>
      <c r="D22" s="559">
        <v>43001004333</v>
      </c>
      <c r="E22" s="86"/>
      <c r="F22" s="552" t="s">
        <v>788</v>
      </c>
      <c r="G22" s="553" t="s">
        <v>789</v>
      </c>
      <c r="H22" s="554">
        <v>75</v>
      </c>
      <c r="I22" s="554">
        <v>75</v>
      </c>
    </row>
    <row r="23" spans="1:9" ht="15" x14ac:dyDescent="0.3">
      <c r="A23" s="302"/>
      <c r="B23" s="560" t="s">
        <v>638</v>
      </c>
      <c r="C23" s="560" t="s">
        <v>639</v>
      </c>
      <c r="D23" s="559" t="s">
        <v>640</v>
      </c>
      <c r="E23" s="86"/>
      <c r="F23" s="552" t="s">
        <v>788</v>
      </c>
      <c r="G23" s="553" t="s">
        <v>789</v>
      </c>
      <c r="H23" s="554">
        <v>75</v>
      </c>
      <c r="I23" s="554">
        <v>75</v>
      </c>
    </row>
    <row r="24" spans="1:9" ht="15" x14ac:dyDescent="0.3">
      <c r="A24" s="302"/>
      <c r="B24" s="562" t="s">
        <v>641</v>
      </c>
      <c r="C24" s="562" t="s">
        <v>642</v>
      </c>
      <c r="D24" s="551">
        <v>26001005851</v>
      </c>
      <c r="E24" s="86"/>
      <c r="F24" s="552" t="s">
        <v>788</v>
      </c>
      <c r="G24" s="553" t="s">
        <v>789</v>
      </c>
      <c r="H24" s="554">
        <v>75</v>
      </c>
      <c r="I24" s="554">
        <v>75</v>
      </c>
    </row>
    <row r="25" spans="1:9" ht="15" x14ac:dyDescent="0.3">
      <c r="A25" s="302"/>
      <c r="B25" s="563" t="s">
        <v>584</v>
      </c>
      <c r="C25" s="563" t="s">
        <v>559</v>
      </c>
      <c r="D25" s="551" t="s">
        <v>590</v>
      </c>
      <c r="E25" s="86"/>
      <c r="F25" s="552" t="s">
        <v>788</v>
      </c>
      <c r="G25" s="553" t="s">
        <v>789</v>
      </c>
      <c r="H25" s="554">
        <v>75</v>
      </c>
      <c r="I25" s="554">
        <v>75</v>
      </c>
    </row>
    <row r="26" spans="1:9" ht="15" x14ac:dyDescent="0.3">
      <c r="A26" s="302"/>
      <c r="B26" s="558" t="s">
        <v>749</v>
      </c>
      <c r="C26" s="558" t="s">
        <v>787</v>
      </c>
      <c r="D26" s="561">
        <v>35001019789</v>
      </c>
      <c r="E26" s="86"/>
      <c r="F26" s="552" t="s">
        <v>788</v>
      </c>
      <c r="G26" s="553" t="s">
        <v>789</v>
      </c>
      <c r="H26" s="554">
        <v>75</v>
      </c>
      <c r="I26" s="554">
        <v>75</v>
      </c>
    </row>
    <row r="27" spans="1:9" ht="15" x14ac:dyDescent="0.3">
      <c r="A27" s="302"/>
      <c r="B27" s="564" t="s">
        <v>582</v>
      </c>
      <c r="C27" s="564" t="s">
        <v>643</v>
      </c>
      <c r="D27" s="551">
        <v>60001028234</v>
      </c>
      <c r="E27" s="86"/>
      <c r="F27" s="552" t="s">
        <v>788</v>
      </c>
      <c r="G27" s="553" t="s">
        <v>789</v>
      </c>
      <c r="H27" s="554">
        <v>75</v>
      </c>
      <c r="I27" s="554">
        <v>75</v>
      </c>
    </row>
    <row r="28" spans="1:9" ht="15" x14ac:dyDescent="0.3">
      <c r="A28" s="302"/>
      <c r="B28" s="562" t="s">
        <v>644</v>
      </c>
      <c r="C28" s="562" t="s">
        <v>645</v>
      </c>
      <c r="D28" s="551">
        <v>51001031150</v>
      </c>
      <c r="E28" s="86"/>
      <c r="F28" s="552" t="s">
        <v>788</v>
      </c>
      <c r="G28" s="553" t="s">
        <v>789</v>
      </c>
      <c r="H28" s="554">
        <v>75</v>
      </c>
      <c r="I28" s="554">
        <v>75</v>
      </c>
    </row>
    <row r="29" spans="1:9" ht="15" x14ac:dyDescent="0.3">
      <c r="A29" s="302"/>
      <c r="B29" s="492" t="s">
        <v>581</v>
      </c>
      <c r="C29" s="492" t="s">
        <v>582</v>
      </c>
      <c r="D29" s="555" t="s">
        <v>583</v>
      </c>
      <c r="E29" s="86"/>
      <c r="F29" s="552" t="s">
        <v>788</v>
      </c>
      <c r="G29" s="553" t="s">
        <v>789</v>
      </c>
      <c r="H29" s="554">
        <v>75</v>
      </c>
      <c r="I29" s="554">
        <v>75</v>
      </c>
    </row>
    <row r="30" spans="1:9" ht="15" x14ac:dyDescent="0.3">
      <c r="A30" s="302"/>
      <c r="B30" s="492" t="s">
        <v>621</v>
      </c>
      <c r="C30" s="492" t="s">
        <v>622</v>
      </c>
      <c r="D30" s="555" t="s">
        <v>623</v>
      </c>
      <c r="E30" s="86"/>
      <c r="F30" s="552" t="s">
        <v>790</v>
      </c>
      <c r="G30" s="553" t="s">
        <v>791</v>
      </c>
      <c r="H30" s="554">
        <v>90</v>
      </c>
      <c r="I30" s="554">
        <v>90</v>
      </c>
    </row>
    <row r="31" spans="1:9" ht="15" x14ac:dyDescent="0.3">
      <c r="A31" s="302"/>
      <c r="B31" s="556" t="s">
        <v>749</v>
      </c>
      <c r="C31" s="556" t="s">
        <v>779</v>
      </c>
      <c r="D31" s="555" t="s">
        <v>780</v>
      </c>
      <c r="E31" s="86"/>
      <c r="F31" s="552" t="s">
        <v>790</v>
      </c>
      <c r="G31" s="553" t="s">
        <v>791</v>
      </c>
      <c r="H31" s="554">
        <v>90</v>
      </c>
      <c r="I31" s="554">
        <v>90</v>
      </c>
    </row>
    <row r="32" spans="1:9" ht="15" x14ac:dyDescent="0.3">
      <c r="A32" s="302"/>
      <c r="B32" s="566" t="s">
        <v>626</v>
      </c>
      <c r="C32" s="566" t="s">
        <v>627</v>
      </c>
      <c r="D32" s="555" t="s">
        <v>628</v>
      </c>
      <c r="E32" s="86"/>
      <c r="F32" s="552" t="s">
        <v>790</v>
      </c>
      <c r="G32" s="553" t="s">
        <v>791</v>
      </c>
      <c r="H32" s="554">
        <v>90</v>
      </c>
      <c r="I32" s="554">
        <v>90</v>
      </c>
    </row>
    <row r="33" spans="1:9" ht="15" x14ac:dyDescent="0.3">
      <c r="A33" s="302"/>
      <c r="B33" s="557" t="s">
        <v>569</v>
      </c>
      <c r="C33" s="557" t="s">
        <v>570</v>
      </c>
      <c r="D33" s="555" t="s">
        <v>571</v>
      </c>
      <c r="E33" s="86"/>
      <c r="F33" s="552" t="s">
        <v>790</v>
      </c>
      <c r="G33" s="553" t="s">
        <v>791</v>
      </c>
      <c r="H33" s="554">
        <v>90</v>
      </c>
      <c r="I33" s="554">
        <v>90</v>
      </c>
    </row>
    <row r="34" spans="1:9" ht="15" x14ac:dyDescent="0.3">
      <c r="A34" s="302"/>
      <c r="B34" s="557" t="s">
        <v>636</v>
      </c>
      <c r="C34" s="557" t="s">
        <v>637</v>
      </c>
      <c r="D34" s="555">
        <v>58001005935</v>
      </c>
      <c r="E34" s="86"/>
      <c r="F34" s="552" t="s">
        <v>790</v>
      </c>
      <c r="G34" s="553" t="s">
        <v>791</v>
      </c>
      <c r="H34" s="554">
        <v>90</v>
      </c>
      <c r="I34" s="554">
        <v>90</v>
      </c>
    </row>
    <row r="35" spans="1:9" ht="15" x14ac:dyDescent="0.3">
      <c r="A35" s="302"/>
      <c r="B35" s="557" t="s">
        <v>574</v>
      </c>
      <c r="C35" s="557" t="s">
        <v>575</v>
      </c>
      <c r="D35" s="555">
        <v>36001006291</v>
      </c>
      <c r="E35" s="86"/>
      <c r="F35" s="552" t="s">
        <v>790</v>
      </c>
      <c r="G35" s="553" t="s">
        <v>791</v>
      </c>
      <c r="H35" s="554">
        <v>90</v>
      </c>
      <c r="I35" s="554">
        <v>90</v>
      </c>
    </row>
    <row r="36" spans="1:9" ht="15" x14ac:dyDescent="0.3">
      <c r="A36" s="302"/>
      <c r="B36" s="560" t="s">
        <v>576</v>
      </c>
      <c r="C36" s="560" t="s">
        <v>577</v>
      </c>
      <c r="D36" s="559" t="s">
        <v>578</v>
      </c>
      <c r="E36" s="86"/>
      <c r="F36" s="552" t="s">
        <v>790</v>
      </c>
      <c r="G36" s="553" t="s">
        <v>791</v>
      </c>
      <c r="H36" s="554">
        <v>90</v>
      </c>
      <c r="I36" s="554">
        <v>90</v>
      </c>
    </row>
    <row r="37" spans="1:9" ht="15" x14ac:dyDescent="0.3">
      <c r="A37" s="302"/>
      <c r="B37" s="566" t="s">
        <v>579</v>
      </c>
      <c r="C37" s="566" t="s">
        <v>580</v>
      </c>
      <c r="D37" s="555">
        <v>36001025465</v>
      </c>
      <c r="E37" s="86"/>
      <c r="F37" s="552" t="s">
        <v>790</v>
      </c>
      <c r="G37" s="553" t="s">
        <v>791</v>
      </c>
      <c r="H37" s="554">
        <v>90</v>
      </c>
      <c r="I37" s="554">
        <v>90</v>
      </c>
    </row>
    <row r="38" spans="1:9" ht="15" x14ac:dyDescent="0.3">
      <c r="A38" s="302"/>
      <c r="B38" s="556" t="s">
        <v>785</v>
      </c>
      <c r="C38" s="556" t="s">
        <v>786</v>
      </c>
      <c r="D38" s="555">
        <v>43001004333</v>
      </c>
      <c r="E38" s="86"/>
      <c r="F38" s="552" t="s">
        <v>790</v>
      </c>
      <c r="G38" s="553" t="s">
        <v>791</v>
      </c>
      <c r="H38" s="554">
        <v>90</v>
      </c>
      <c r="I38" s="554">
        <v>90</v>
      </c>
    </row>
    <row r="39" spans="1:9" ht="15" x14ac:dyDescent="0.3">
      <c r="A39" s="302"/>
      <c r="B39" s="557" t="s">
        <v>629</v>
      </c>
      <c r="C39" s="557" t="s">
        <v>630</v>
      </c>
      <c r="D39" s="555" t="s">
        <v>631</v>
      </c>
      <c r="E39" s="86"/>
      <c r="F39" s="552" t="s">
        <v>790</v>
      </c>
      <c r="G39" s="553" t="s">
        <v>791</v>
      </c>
      <c r="H39" s="554">
        <v>90</v>
      </c>
      <c r="I39" s="554">
        <v>90</v>
      </c>
    </row>
    <row r="40" spans="1:9" ht="15" x14ac:dyDescent="0.3">
      <c r="A40" s="302"/>
      <c r="B40" s="556" t="s">
        <v>544</v>
      </c>
      <c r="C40" s="556" t="s">
        <v>545</v>
      </c>
      <c r="D40" s="555" t="s">
        <v>546</v>
      </c>
      <c r="E40" s="86"/>
      <c r="F40" s="552" t="s">
        <v>790</v>
      </c>
      <c r="G40" s="553" t="s">
        <v>791</v>
      </c>
      <c r="H40" s="554">
        <v>90</v>
      </c>
      <c r="I40" s="554">
        <v>90</v>
      </c>
    </row>
    <row r="41" spans="1:9" ht="15" x14ac:dyDescent="0.3">
      <c r="A41" s="302"/>
      <c r="B41" s="492" t="s">
        <v>581</v>
      </c>
      <c r="C41" s="492" t="s">
        <v>582</v>
      </c>
      <c r="D41" s="555" t="s">
        <v>583</v>
      </c>
      <c r="E41" s="86"/>
      <c r="F41" s="552" t="s">
        <v>790</v>
      </c>
      <c r="G41" s="553" t="s">
        <v>791</v>
      </c>
      <c r="H41" s="554">
        <v>90</v>
      </c>
      <c r="I41" s="554">
        <v>90</v>
      </c>
    </row>
    <row r="42" spans="1:9" ht="15" x14ac:dyDescent="0.3">
      <c r="A42" s="302"/>
      <c r="B42" s="556" t="s">
        <v>552</v>
      </c>
      <c r="C42" s="556" t="s">
        <v>582</v>
      </c>
      <c r="D42" s="555" t="s">
        <v>553</v>
      </c>
      <c r="E42" s="86"/>
      <c r="F42" s="552" t="s">
        <v>790</v>
      </c>
      <c r="G42" s="553" t="s">
        <v>791</v>
      </c>
      <c r="H42" s="554">
        <v>90</v>
      </c>
      <c r="I42" s="554">
        <v>90</v>
      </c>
    </row>
    <row r="43" spans="1:9" ht="15" x14ac:dyDescent="0.3">
      <c r="A43" s="302"/>
      <c r="B43" s="562" t="s">
        <v>632</v>
      </c>
      <c r="C43" s="562" t="s">
        <v>541</v>
      </c>
      <c r="D43" s="563" t="s">
        <v>633</v>
      </c>
      <c r="E43" s="86"/>
      <c r="F43" s="552" t="s">
        <v>790</v>
      </c>
      <c r="G43" s="553" t="s">
        <v>791</v>
      </c>
      <c r="H43" s="554">
        <v>90</v>
      </c>
      <c r="I43" s="554">
        <v>90</v>
      </c>
    </row>
    <row r="44" spans="1:9" ht="15" x14ac:dyDescent="0.3">
      <c r="A44" s="302"/>
      <c r="B44" s="562" t="s">
        <v>584</v>
      </c>
      <c r="C44" s="562" t="s">
        <v>585</v>
      </c>
      <c r="D44" s="551" t="s">
        <v>586</v>
      </c>
      <c r="E44" s="86"/>
      <c r="F44" s="552" t="s">
        <v>790</v>
      </c>
      <c r="G44" s="553" t="s">
        <v>791</v>
      </c>
      <c r="H44" s="554">
        <v>90</v>
      </c>
      <c r="I44" s="554">
        <v>90</v>
      </c>
    </row>
    <row r="45" spans="1:9" ht="15" x14ac:dyDescent="0.3">
      <c r="A45" s="302"/>
      <c r="B45" s="562" t="s">
        <v>587</v>
      </c>
      <c r="C45" s="562" t="s">
        <v>588</v>
      </c>
      <c r="D45" s="551" t="s">
        <v>589</v>
      </c>
      <c r="E45" s="86"/>
      <c r="F45" s="552" t="s">
        <v>790</v>
      </c>
      <c r="G45" s="553" t="s">
        <v>791</v>
      </c>
      <c r="H45" s="554">
        <v>90</v>
      </c>
      <c r="I45" s="554">
        <v>90</v>
      </c>
    </row>
    <row r="46" spans="1:9" ht="15" x14ac:dyDescent="0.3">
      <c r="A46" s="302"/>
      <c r="B46" s="563" t="s">
        <v>584</v>
      </c>
      <c r="C46" s="563" t="s">
        <v>559</v>
      </c>
      <c r="D46" s="551" t="s">
        <v>590</v>
      </c>
      <c r="E46" s="86"/>
      <c r="F46" s="552" t="s">
        <v>790</v>
      </c>
      <c r="G46" s="553" t="s">
        <v>791</v>
      </c>
      <c r="H46" s="554">
        <v>90</v>
      </c>
      <c r="I46" s="554">
        <v>90</v>
      </c>
    </row>
    <row r="47" spans="1:9" ht="15" x14ac:dyDescent="0.3">
      <c r="A47" s="302"/>
      <c r="B47" s="562" t="s">
        <v>591</v>
      </c>
      <c r="C47" s="562" t="s">
        <v>592</v>
      </c>
      <c r="D47" s="563">
        <v>56001004938</v>
      </c>
      <c r="E47" s="86"/>
      <c r="F47" s="552" t="s">
        <v>790</v>
      </c>
      <c r="G47" s="553" t="s">
        <v>791</v>
      </c>
      <c r="H47" s="554">
        <v>90</v>
      </c>
      <c r="I47" s="554">
        <v>90</v>
      </c>
    </row>
    <row r="48" spans="1:9" ht="15" x14ac:dyDescent="0.3">
      <c r="A48" s="565"/>
      <c r="B48" s="492" t="s">
        <v>607</v>
      </c>
      <c r="C48" s="492" t="s">
        <v>608</v>
      </c>
      <c r="D48" s="555" t="s">
        <v>609</v>
      </c>
      <c r="E48" s="86"/>
      <c r="F48" s="552" t="s">
        <v>795</v>
      </c>
      <c r="G48" s="553" t="s">
        <v>796</v>
      </c>
      <c r="H48" s="554">
        <v>90</v>
      </c>
      <c r="I48" s="554">
        <v>90</v>
      </c>
    </row>
    <row r="49" spans="1:9" ht="15" x14ac:dyDescent="0.3">
      <c r="A49" s="302"/>
      <c r="B49" s="556" t="s">
        <v>749</v>
      </c>
      <c r="C49" s="556" t="s">
        <v>779</v>
      </c>
      <c r="D49" s="555" t="s">
        <v>780</v>
      </c>
      <c r="E49" s="86"/>
      <c r="F49" s="552" t="s">
        <v>795</v>
      </c>
      <c r="G49" s="553" t="s">
        <v>796</v>
      </c>
      <c r="H49" s="554">
        <v>90</v>
      </c>
      <c r="I49" s="554">
        <v>90</v>
      </c>
    </row>
    <row r="50" spans="1:9" ht="15" x14ac:dyDescent="0.3">
      <c r="A50" s="302"/>
      <c r="B50" s="557" t="s">
        <v>569</v>
      </c>
      <c r="C50" s="557" t="s">
        <v>570</v>
      </c>
      <c r="D50" s="555" t="s">
        <v>571</v>
      </c>
      <c r="E50" s="86"/>
      <c r="F50" s="552" t="s">
        <v>795</v>
      </c>
      <c r="G50" s="553" t="s">
        <v>796</v>
      </c>
      <c r="H50" s="554">
        <v>90</v>
      </c>
      <c r="I50" s="554">
        <v>90</v>
      </c>
    </row>
    <row r="51" spans="1:9" ht="15" x14ac:dyDescent="0.3">
      <c r="A51" s="302"/>
      <c r="B51" s="557" t="s">
        <v>636</v>
      </c>
      <c r="C51" s="557" t="s">
        <v>637</v>
      </c>
      <c r="D51" s="555">
        <v>58001005935</v>
      </c>
      <c r="E51" s="86"/>
      <c r="F51" s="552" t="s">
        <v>795</v>
      </c>
      <c r="G51" s="553" t="s">
        <v>796</v>
      </c>
      <c r="H51" s="554">
        <v>90</v>
      </c>
      <c r="I51" s="554">
        <v>90</v>
      </c>
    </row>
    <row r="52" spans="1:9" ht="15" x14ac:dyDescent="0.3">
      <c r="A52" s="302"/>
      <c r="B52" s="558" t="s">
        <v>610</v>
      </c>
      <c r="C52" s="558" t="s">
        <v>611</v>
      </c>
      <c r="D52" s="559" t="s">
        <v>612</v>
      </c>
      <c r="E52" s="86"/>
      <c r="F52" s="552" t="s">
        <v>795</v>
      </c>
      <c r="G52" s="553" t="s">
        <v>796</v>
      </c>
      <c r="H52" s="554">
        <v>90</v>
      </c>
      <c r="I52" s="554">
        <v>90</v>
      </c>
    </row>
    <row r="53" spans="1:9" ht="15" x14ac:dyDescent="0.3">
      <c r="A53" s="302"/>
      <c r="B53" s="560" t="s">
        <v>574</v>
      </c>
      <c r="C53" s="560" t="s">
        <v>575</v>
      </c>
      <c r="D53" s="559">
        <v>36001006291</v>
      </c>
      <c r="E53" s="86"/>
      <c r="F53" s="552" t="s">
        <v>795</v>
      </c>
      <c r="G53" s="553" t="s">
        <v>796</v>
      </c>
      <c r="H53" s="554">
        <v>90</v>
      </c>
      <c r="I53" s="554">
        <v>90</v>
      </c>
    </row>
    <row r="54" spans="1:9" ht="15" x14ac:dyDescent="0.3">
      <c r="A54" s="302"/>
      <c r="B54" s="558" t="s">
        <v>579</v>
      </c>
      <c r="C54" s="558" t="s">
        <v>580</v>
      </c>
      <c r="D54" s="559">
        <v>36001025465</v>
      </c>
      <c r="E54" s="86"/>
      <c r="F54" s="552" t="s">
        <v>795</v>
      </c>
      <c r="G54" s="553" t="s">
        <v>796</v>
      </c>
      <c r="H54" s="554">
        <v>90</v>
      </c>
      <c r="I54" s="554">
        <v>90</v>
      </c>
    </row>
    <row r="55" spans="1:9" ht="15" x14ac:dyDescent="0.3">
      <c r="A55" s="302"/>
      <c r="B55" s="561" t="s">
        <v>785</v>
      </c>
      <c r="C55" s="561" t="s">
        <v>786</v>
      </c>
      <c r="D55" s="559">
        <v>43001004333</v>
      </c>
      <c r="E55" s="86"/>
      <c r="F55" s="552" t="s">
        <v>795</v>
      </c>
      <c r="G55" s="553" t="s">
        <v>796</v>
      </c>
      <c r="H55" s="554">
        <v>90</v>
      </c>
      <c r="I55" s="554">
        <v>90</v>
      </c>
    </row>
    <row r="56" spans="1:9" ht="15" x14ac:dyDescent="0.3">
      <c r="A56" s="302"/>
      <c r="B56" s="560" t="s">
        <v>638</v>
      </c>
      <c r="C56" s="560" t="s">
        <v>639</v>
      </c>
      <c r="D56" s="559" t="s">
        <v>640</v>
      </c>
      <c r="E56" s="86"/>
      <c r="F56" s="552" t="s">
        <v>795</v>
      </c>
      <c r="G56" s="553" t="s">
        <v>796</v>
      </c>
      <c r="H56" s="554">
        <v>90</v>
      </c>
      <c r="I56" s="554">
        <v>90</v>
      </c>
    </row>
    <row r="57" spans="1:9" ht="15" x14ac:dyDescent="0.3">
      <c r="A57" s="302"/>
      <c r="B57" s="560" t="s">
        <v>792</v>
      </c>
      <c r="C57" s="560" t="s">
        <v>793</v>
      </c>
      <c r="D57" s="559" t="s">
        <v>794</v>
      </c>
      <c r="E57" s="86"/>
      <c r="F57" s="552" t="s">
        <v>795</v>
      </c>
      <c r="G57" s="553" t="s">
        <v>796</v>
      </c>
      <c r="H57" s="554">
        <v>90</v>
      </c>
      <c r="I57" s="554">
        <v>90</v>
      </c>
    </row>
    <row r="58" spans="1:9" ht="15" x14ac:dyDescent="0.3">
      <c r="A58" s="302"/>
      <c r="B58" s="562" t="s">
        <v>641</v>
      </c>
      <c r="C58" s="562" t="s">
        <v>642</v>
      </c>
      <c r="D58" s="551">
        <v>26001005851</v>
      </c>
      <c r="E58" s="86"/>
      <c r="F58" s="552" t="s">
        <v>795</v>
      </c>
      <c r="G58" s="553" t="s">
        <v>796</v>
      </c>
      <c r="H58" s="554">
        <v>90</v>
      </c>
      <c r="I58" s="554">
        <v>90</v>
      </c>
    </row>
    <row r="59" spans="1:9" ht="15" x14ac:dyDescent="0.3">
      <c r="A59" s="302"/>
      <c r="B59" s="563" t="s">
        <v>584</v>
      </c>
      <c r="C59" s="563" t="s">
        <v>559</v>
      </c>
      <c r="D59" s="551" t="s">
        <v>590</v>
      </c>
      <c r="E59" s="86"/>
      <c r="F59" s="552" t="s">
        <v>795</v>
      </c>
      <c r="G59" s="553" t="s">
        <v>796</v>
      </c>
      <c r="H59" s="554">
        <v>90</v>
      </c>
      <c r="I59" s="554">
        <v>90</v>
      </c>
    </row>
    <row r="60" spans="1:9" ht="15" x14ac:dyDescent="0.3">
      <c r="A60" s="302"/>
      <c r="B60" s="564" t="s">
        <v>582</v>
      </c>
      <c r="C60" s="564" t="s">
        <v>643</v>
      </c>
      <c r="D60" s="551">
        <v>60001028234</v>
      </c>
      <c r="E60" s="86"/>
      <c r="F60" s="552" t="s">
        <v>795</v>
      </c>
      <c r="G60" s="553" t="s">
        <v>796</v>
      </c>
      <c r="H60" s="554">
        <v>90</v>
      </c>
      <c r="I60" s="554">
        <v>90</v>
      </c>
    </row>
    <row r="61" spans="1:9" ht="15" x14ac:dyDescent="0.3">
      <c r="A61" s="302"/>
      <c r="B61" s="562" t="s">
        <v>644</v>
      </c>
      <c r="C61" s="562" t="s">
        <v>645</v>
      </c>
      <c r="D61" s="551">
        <v>51001031150</v>
      </c>
      <c r="E61" s="86"/>
      <c r="F61" s="552" t="s">
        <v>795</v>
      </c>
      <c r="G61" s="553" t="s">
        <v>796</v>
      </c>
      <c r="H61" s="554">
        <v>90</v>
      </c>
      <c r="I61" s="554">
        <v>90</v>
      </c>
    </row>
    <row r="62" spans="1:9" ht="15" x14ac:dyDescent="0.3">
      <c r="A62" s="302"/>
      <c r="B62" s="562" t="s">
        <v>548</v>
      </c>
      <c r="C62" s="562" t="s">
        <v>549</v>
      </c>
      <c r="D62" s="551" t="s">
        <v>531</v>
      </c>
      <c r="E62" s="86"/>
      <c r="F62" s="552" t="s">
        <v>795</v>
      </c>
      <c r="G62" s="553" t="s">
        <v>796</v>
      </c>
      <c r="H62" s="554">
        <v>100</v>
      </c>
      <c r="I62" s="554">
        <v>100</v>
      </c>
    </row>
    <row r="63" spans="1:9" ht="15" x14ac:dyDescent="0.3">
      <c r="A63" s="302"/>
      <c r="B63" s="562" t="s">
        <v>544</v>
      </c>
      <c r="C63" s="562" t="s">
        <v>545</v>
      </c>
      <c r="D63" s="555" t="s">
        <v>546</v>
      </c>
      <c r="E63" s="86"/>
      <c r="F63" s="552" t="s">
        <v>795</v>
      </c>
      <c r="G63" s="553" t="s">
        <v>796</v>
      </c>
      <c r="H63" s="554">
        <v>100</v>
      </c>
      <c r="I63" s="554">
        <v>100</v>
      </c>
    </row>
    <row r="64" spans="1:9" ht="15" x14ac:dyDescent="0.3">
      <c r="A64" s="302"/>
      <c r="B64" s="492" t="s">
        <v>621</v>
      </c>
      <c r="C64" s="492" t="s">
        <v>622</v>
      </c>
      <c r="D64" s="555" t="s">
        <v>623</v>
      </c>
      <c r="E64" s="86"/>
      <c r="F64" s="552" t="s">
        <v>624</v>
      </c>
      <c r="G64" s="553" t="s">
        <v>797</v>
      </c>
      <c r="H64" s="554">
        <v>90</v>
      </c>
      <c r="I64" s="554">
        <v>90</v>
      </c>
    </row>
    <row r="65" spans="1:9" ht="15" x14ac:dyDescent="0.3">
      <c r="A65" s="302"/>
      <c r="B65" s="566" t="s">
        <v>626</v>
      </c>
      <c r="C65" s="566" t="s">
        <v>627</v>
      </c>
      <c r="D65" s="555" t="s">
        <v>628</v>
      </c>
      <c r="E65" s="86"/>
      <c r="F65" s="552" t="s">
        <v>624</v>
      </c>
      <c r="G65" s="553" t="s">
        <v>797</v>
      </c>
      <c r="H65" s="554">
        <v>90</v>
      </c>
      <c r="I65" s="554">
        <v>90</v>
      </c>
    </row>
    <row r="66" spans="1:9" ht="15" x14ac:dyDescent="0.3">
      <c r="A66" s="302"/>
      <c r="B66" s="557" t="s">
        <v>636</v>
      </c>
      <c r="C66" s="557" t="s">
        <v>637</v>
      </c>
      <c r="D66" s="555">
        <v>58001005935</v>
      </c>
      <c r="E66" s="86"/>
      <c r="F66" s="552" t="s">
        <v>624</v>
      </c>
      <c r="G66" s="553" t="s">
        <v>797</v>
      </c>
      <c r="H66" s="554">
        <v>90</v>
      </c>
      <c r="I66" s="554">
        <v>90</v>
      </c>
    </row>
    <row r="67" spans="1:9" ht="15" x14ac:dyDescent="0.3">
      <c r="A67" s="302"/>
      <c r="B67" s="557" t="s">
        <v>574</v>
      </c>
      <c r="C67" s="557" t="s">
        <v>575</v>
      </c>
      <c r="D67" s="555">
        <v>36001006291</v>
      </c>
      <c r="E67" s="86"/>
      <c r="F67" s="552" t="s">
        <v>624</v>
      </c>
      <c r="G67" s="553" t="s">
        <v>797</v>
      </c>
      <c r="H67" s="554">
        <v>90</v>
      </c>
      <c r="I67" s="554">
        <v>90</v>
      </c>
    </row>
    <row r="68" spans="1:9" ht="15" x14ac:dyDescent="0.3">
      <c r="A68" s="302"/>
      <c r="B68" s="560" t="s">
        <v>576</v>
      </c>
      <c r="C68" s="560" t="s">
        <v>577</v>
      </c>
      <c r="D68" s="559" t="s">
        <v>578</v>
      </c>
      <c r="E68" s="86"/>
      <c r="F68" s="567" t="s">
        <v>624</v>
      </c>
      <c r="G68" s="568" t="s">
        <v>797</v>
      </c>
      <c r="H68" s="569">
        <v>90</v>
      </c>
      <c r="I68" s="569">
        <v>90</v>
      </c>
    </row>
    <row r="69" spans="1:9" ht="15" x14ac:dyDescent="0.3">
      <c r="A69" s="302"/>
      <c r="B69" s="566" t="s">
        <v>579</v>
      </c>
      <c r="C69" s="566" t="s">
        <v>580</v>
      </c>
      <c r="D69" s="555">
        <v>36001025465</v>
      </c>
      <c r="E69" s="86"/>
      <c r="F69" s="552" t="s">
        <v>624</v>
      </c>
      <c r="G69" s="553" t="s">
        <v>797</v>
      </c>
      <c r="H69" s="554">
        <v>90</v>
      </c>
      <c r="I69" s="554">
        <v>90</v>
      </c>
    </row>
    <row r="70" spans="1:9" ht="15" x14ac:dyDescent="0.3">
      <c r="A70" s="302"/>
      <c r="B70" s="557" t="s">
        <v>629</v>
      </c>
      <c r="C70" s="557" t="s">
        <v>630</v>
      </c>
      <c r="D70" s="555" t="s">
        <v>631</v>
      </c>
      <c r="E70" s="86"/>
      <c r="F70" s="552" t="s">
        <v>624</v>
      </c>
      <c r="G70" s="553" t="s">
        <v>797</v>
      </c>
      <c r="H70" s="554">
        <v>90</v>
      </c>
      <c r="I70" s="554">
        <v>90</v>
      </c>
    </row>
    <row r="71" spans="1:9" ht="15" x14ac:dyDescent="0.3">
      <c r="A71" s="302"/>
      <c r="B71" s="556" t="s">
        <v>544</v>
      </c>
      <c r="C71" s="556" t="s">
        <v>545</v>
      </c>
      <c r="D71" s="555" t="s">
        <v>546</v>
      </c>
      <c r="E71" s="86"/>
      <c r="F71" s="552" t="s">
        <v>624</v>
      </c>
      <c r="G71" s="553" t="s">
        <v>797</v>
      </c>
      <c r="H71" s="554">
        <v>90</v>
      </c>
      <c r="I71" s="554">
        <v>90</v>
      </c>
    </row>
    <row r="72" spans="1:9" ht="15" x14ac:dyDescent="0.3">
      <c r="A72" s="302"/>
      <c r="B72" s="492" t="s">
        <v>581</v>
      </c>
      <c r="C72" s="492" t="s">
        <v>582</v>
      </c>
      <c r="D72" s="555" t="s">
        <v>583</v>
      </c>
      <c r="E72" s="86"/>
      <c r="F72" s="552" t="s">
        <v>624</v>
      </c>
      <c r="G72" s="553" t="s">
        <v>797</v>
      </c>
      <c r="H72" s="554">
        <v>90</v>
      </c>
      <c r="I72" s="554">
        <v>90</v>
      </c>
    </row>
    <row r="73" spans="1:9" ht="15" x14ac:dyDescent="0.3">
      <c r="A73" s="302"/>
      <c r="B73" s="556" t="s">
        <v>552</v>
      </c>
      <c r="C73" s="556" t="s">
        <v>582</v>
      </c>
      <c r="D73" s="555" t="s">
        <v>553</v>
      </c>
      <c r="E73" s="86"/>
      <c r="F73" s="552" t="s">
        <v>624</v>
      </c>
      <c r="G73" s="553" t="s">
        <v>797</v>
      </c>
      <c r="H73" s="554">
        <v>90</v>
      </c>
      <c r="I73" s="554">
        <v>90</v>
      </c>
    </row>
    <row r="74" spans="1:9" ht="15" x14ac:dyDescent="0.3">
      <c r="A74" s="302"/>
      <c r="B74" s="562" t="s">
        <v>632</v>
      </c>
      <c r="C74" s="562" t="s">
        <v>541</v>
      </c>
      <c r="D74" s="563" t="s">
        <v>633</v>
      </c>
      <c r="E74" s="86"/>
      <c r="F74" s="552" t="s">
        <v>624</v>
      </c>
      <c r="G74" s="553" t="s">
        <v>797</v>
      </c>
      <c r="H74" s="554">
        <v>90</v>
      </c>
      <c r="I74" s="554">
        <v>90</v>
      </c>
    </row>
    <row r="75" spans="1:9" ht="15" x14ac:dyDescent="0.3">
      <c r="A75" s="302"/>
      <c r="B75" s="562" t="s">
        <v>584</v>
      </c>
      <c r="C75" s="562" t="s">
        <v>585</v>
      </c>
      <c r="D75" s="551" t="s">
        <v>586</v>
      </c>
      <c r="E75" s="86"/>
      <c r="F75" s="552" t="s">
        <v>624</v>
      </c>
      <c r="G75" s="553" t="s">
        <v>797</v>
      </c>
      <c r="H75" s="554">
        <v>90</v>
      </c>
      <c r="I75" s="554">
        <v>90</v>
      </c>
    </row>
    <row r="76" spans="1:9" ht="15" x14ac:dyDescent="0.3">
      <c r="A76" s="302"/>
      <c r="B76" s="562" t="s">
        <v>587</v>
      </c>
      <c r="C76" s="562" t="s">
        <v>588</v>
      </c>
      <c r="D76" s="551" t="s">
        <v>589</v>
      </c>
      <c r="E76" s="86"/>
      <c r="F76" s="552" t="s">
        <v>624</v>
      </c>
      <c r="G76" s="553" t="s">
        <v>797</v>
      </c>
      <c r="H76" s="554">
        <v>90</v>
      </c>
      <c r="I76" s="554">
        <v>90</v>
      </c>
    </row>
    <row r="77" spans="1:9" ht="15" x14ac:dyDescent="0.3">
      <c r="A77" s="302"/>
      <c r="B77" s="563" t="s">
        <v>584</v>
      </c>
      <c r="C77" s="563" t="s">
        <v>559</v>
      </c>
      <c r="D77" s="551" t="s">
        <v>590</v>
      </c>
      <c r="E77" s="86"/>
      <c r="F77" s="552" t="s">
        <v>624</v>
      </c>
      <c r="G77" s="553" t="s">
        <v>797</v>
      </c>
      <c r="H77" s="554">
        <v>90</v>
      </c>
      <c r="I77" s="554">
        <v>90</v>
      </c>
    </row>
    <row r="78" spans="1:9" ht="15" x14ac:dyDescent="0.3">
      <c r="A78" s="302"/>
      <c r="B78" s="562" t="s">
        <v>591</v>
      </c>
      <c r="C78" s="562" t="s">
        <v>592</v>
      </c>
      <c r="D78" s="563">
        <v>56001004938</v>
      </c>
      <c r="E78" s="86"/>
      <c r="F78" s="552" t="s">
        <v>624</v>
      </c>
      <c r="G78" s="553" t="s">
        <v>797</v>
      </c>
      <c r="H78" s="554">
        <v>100</v>
      </c>
      <c r="I78" s="554">
        <v>100</v>
      </c>
    </row>
    <row r="79" spans="1:9" ht="15" x14ac:dyDescent="0.3">
      <c r="A79" s="302"/>
      <c r="B79" s="562" t="s">
        <v>548</v>
      </c>
      <c r="C79" s="562" t="s">
        <v>549</v>
      </c>
      <c r="D79" s="563">
        <v>1001099558</v>
      </c>
      <c r="E79" s="86"/>
      <c r="F79" s="552" t="s">
        <v>624</v>
      </c>
      <c r="G79" s="553" t="s">
        <v>797</v>
      </c>
      <c r="H79" s="554">
        <v>100</v>
      </c>
      <c r="I79" s="554">
        <v>100</v>
      </c>
    </row>
    <row r="80" spans="1:9" ht="15" x14ac:dyDescent="0.3">
      <c r="A80" s="565"/>
      <c r="B80" s="492" t="s">
        <v>621</v>
      </c>
      <c r="C80" s="492" t="s">
        <v>622</v>
      </c>
      <c r="D80" s="555" t="s">
        <v>623</v>
      </c>
      <c r="E80" s="86"/>
      <c r="F80" s="552" t="s">
        <v>624</v>
      </c>
      <c r="G80" s="553" t="s">
        <v>798</v>
      </c>
      <c r="H80" s="554">
        <v>60</v>
      </c>
      <c r="I80" s="554">
        <v>60</v>
      </c>
    </row>
    <row r="81" spans="1:9" ht="15" x14ac:dyDescent="0.3">
      <c r="A81" s="302"/>
      <c r="B81" s="566" t="s">
        <v>626</v>
      </c>
      <c r="C81" s="566" t="s">
        <v>627</v>
      </c>
      <c r="D81" s="555" t="s">
        <v>628</v>
      </c>
      <c r="E81" s="86"/>
      <c r="F81" s="552" t="s">
        <v>624</v>
      </c>
      <c r="G81" s="553" t="s">
        <v>798</v>
      </c>
      <c r="H81" s="554">
        <v>60</v>
      </c>
      <c r="I81" s="554">
        <v>60</v>
      </c>
    </row>
    <row r="82" spans="1:9" ht="15" x14ac:dyDescent="0.3">
      <c r="A82" s="302"/>
      <c r="B82" s="560" t="s">
        <v>576</v>
      </c>
      <c r="C82" s="560" t="s">
        <v>577</v>
      </c>
      <c r="D82" s="559" t="s">
        <v>578</v>
      </c>
      <c r="E82" s="86"/>
      <c r="F82" s="567" t="s">
        <v>624</v>
      </c>
      <c r="G82" s="553" t="s">
        <v>798</v>
      </c>
      <c r="H82" s="554">
        <v>60</v>
      </c>
      <c r="I82" s="554">
        <v>60</v>
      </c>
    </row>
    <row r="83" spans="1:9" ht="15" x14ac:dyDescent="0.3">
      <c r="A83" s="302"/>
      <c r="B83" s="566" t="s">
        <v>579</v>
      </c>
      <c r="C83" s="566" t="s">
        <v>580</v>
      </c>
      <c r="D83" s="555">
        <v>36001025465</v>
      </c>
      <c r="E83" s="86"/>
      <c r="F83" s="552" t="s">
        <v>624</v>
      </c>
      <c r="G83" s="553" t="s">
        <v>798</v>
      </c>
      <c r="H83" s="554">
        <v>60</v>
      </c>
      <c r="I83" s="554">
        <v>60</v>
      </c>
    </row>
    <row r="84" spans="1:9" ht="15" x14ac:dyDescent="0.3">
      <c r="A84" s="302"/>
      <c r="B84" s="557" t="s">
        <v>629</v>
      </c>
      <c r="C84" s="557" t="s">
        <v>630</v>
      </c>
      <c r="D84" s="555" t="s">
        <v>631</v>
      </c>
      <c r="E84" s="86"/>
      <c r="F84" s="552" t="s">
        <v>624</v>
      </c>
      <c r="G84" s="553" t="s">
        <v>798</v>
      </c>
      <c r="H84" s="554">
        <v>60</v>
      </c>
      <c r="I84" s="554">
        <v>60</v>
      </c>
    </row>
    <row r="85" spans="1:9" ht="15" x14ac:dyDescent="0.3">
      <c r="A85" s="302"/>
      <c r="B85" s="556" t="s">
        <v>544</v>
      </c>
      <c r="C85" s="556" t="s">
        <v>545</v>
      </c>
      <c r="D85" s="555" t="s">
        <v>546</v>
      </c>
      <c r="E85" s="86"/>
      <c r="F85" s="552" t="s">
        <v>624</v>
      </c>
      <c r="G85" s="553" t="s">
        <v>798</v>
      </c>
      <c r="H85" s="554">
        <v>60</v>
      </c>
      <c r="I85" s="554">
        <v>60</v>
      </c>
    </row>
    <row r="86" spans="1:9" ht="15" x14ac:dyDescent="0.3">
      <c r="A86" s="302"/>
      <c r="B86" s="492" t="s">
        <v>582</v>
      </c>
      <c r="C86" s="492" t="s">
        <v>581</v>
      </c>
      <c r="D86" s="555" t="s">
        <v>583</v>
      </c>
      <c r="E86" s="86"/>
      <c r="F86" s="552" t="s">
        <v>624</v>
      </c>
      <c r="G86" s="553" t="s">
        <v>798</v>
      </c>
      <c r="H86" s="554">
        <v>60</v>
      </c>
      <c r="I86" s="554">
        <v>60</v>
      </c>
    </row>
    <row r="87" spans="1:9" ht="15" x14ac:dyDescent="0.3">
      <c r="A87" s="302"/>
      <c r="B87" s="556" t="s">
        <v>582</v>
      </c>
      <c r="C87" s="556" t="s">
        <v>552</v>
      </c>
      <c r="D87" s="555" t="s">
        <v>553</v>
      </c>
      <c r="E87" s="86"/>
      <c r="F87" s="552" t="s">
        <v>624</v>
      </c>
      <c r="G87" s="553" t="s">
        <v>798</v>
      </c>
      <c r="H87" s="554">
        <v>60</v>
      </c>
      <c r="I87" s="554">
        <v>60</v>
      </c>
    </row>
    <row r="88" spans="1:9" ht="15" x14ac:dyDescent="0.3">
      <c r="A88" s="302"/>
      <c r="B88" s="562" t="s">
        <v>632</v>
      </c>
      <c r="C88" s="562" t="s">
        <v>541</v>
      </c>
      <c r="D88" s="563" t="s">
        <v>633</v>
      </c>
      <c r="E88" s="86"/>
      <c r="F88" s="552" t="s">
        <v>624</v>
      </c>
      <c r="G88" s="553" t="s">
        <v>798</v>
      </c>
      <c r="H88" s="554">
        <v>60</v>
      </c>
      <c r="I88" s="554">
        <v>60</v>
      </c>
    </row>
    <row r="89" spans="1:9" ht="15" x14ac:dyDescent="0.3">
      <c r="A89" s="302"/>
      <c r="B89" s="562" t="s">
        <v>584</v>
      </c>
      <c r="C89" s="562" t="s">
        <v>585</v>
      </c>
      <c r="D89" s="551" t="s">
        <v>586</v>
      </c>
      <c r="E89" s="86"/>
      <c r="F89" s="552" t="s">
        <v>624</v>
      </c>
      <c r="G89" s="553" t="s">
        <v>798</v>
      </c>
      <c r="H89" s="554">
        <v>60</v>
      </c>
      <c r="I89" s="554">
        <v>60</v>
      </c>
    </row>
    <row r="90" spans="1:9" ht="15" x14ac:dyDescent="0.3">
      <c r="A90" s="302"/>
      <c r="B90" s="562" t="s">
        <v>587</v>
      </c>
      <c r="C90" s="562" t="s">
        <v>588</v>
      </c>
      <c r="D90" s="551" t="s">
        <v>589</v>
      </c>
      <c r="E90" s="86"/>
      <c r="F90" s="552" t="s">
        <v>624</v>
      </c>
      <c r="G90" s="553" t="s">
        <v>798</v>
      </c>
      <c r="H90" s="554">
        <v>60</v>
      </c>
      <c r="I90" s="554">
        <v>60</v>
      </c>
    </row>
    <row r="91" spans="1:9" ht="15" x14ac:dyDescent="0.3">
      <c r="A91" s="302"/>
      <c r="B91" s="563" t="s">
        <v>584</v>
      </c>
      <c r="C91" s="563" t="s">
        <v>559</v>
      </c>
      <c r="D91" s="551" t="s">
        <v>590</v>
      </c>
      <c r="E91" s="86"/>
      <c r="F91" s="552" t="s">
        <v>624</v>
      </c>
      <c r="G91" s="553" t="s">
        <v>798</v>
      </c>
      <c r="H91" s="554">
        <v>60</v>
      </c>
      <c r="I91" s="554">
        <v>60</v>
      </c>
    </row>
    <row r="92" spans="1:9" ht="15" x14ac:dyDescent="0.3">
      <c r="A92" s="302"/>
      <c r="B92" s="562" t="s">
        <v>591</v>
      </c>
      <c r="C92" s="562" t="s">
        <v>592</v>
      </c>
      <c r="D92" s="563">
        <v>56001004938</v>
      </c>
      <c r="E92" s="86"/>
      <c r="F92" s="552" t="s">
        <v>624</v>
      </c>
      <c r="G92" s="553" t="s">
        <v>798</v>
      </c>
      <c r="H92" s="554">
        <v>60</v>
      </c>
      <c r="I92" s="554">
        <v>60</v>
      </c>
    </row>
    <row r="93" spans="1:9" ht="15" x14ac:dyDescent="0.3">
      <c r="A93" s="302"/>
      <c r="B93" s="562" t="s">
        <v>548</v>
      </c>
      <c r="C93" s="562" t="s">
        <v>549</v>
      </c>
      <c r="D93" s="563">
        <v>1001099558</v>
      </c>
      <c r="E93" s="86"/>
      <c r="F93" s="552" t="s">
        <v>624</v>
      </c>
      <c r="G93" s="553" t="s">
        <v>798</v>
      </c>
      <c r="H93" s="554">
        <v>60</v>
      </c>
      <c r="I93" s="554">
        <v>60</v>
      </c>
    </row>
    <row r="94" spans="1:9" ht="15" x14ac:dyDescent="0.3">
      <c r="A94" s="302"/>
      <c r="B94" s="492" t="s">
        <v>607</v>
      </c>
      <c r="C94" s="492" t="s">
        <v>608</v>
      </c>
      <c r="D94" s="555" t="s">
        <v>609</v>
      </c>
      <c r="E94" s="86"/>
      <c r="F94" s="552" t="s">
        <v>799</v>
      </c>
      <c r="G94" s="553" t="s">
        <v>800</v>
      </c>
      <c r="H94" s="554">
        <v>90</v>
      </c>
      <c r="I94" s="554">
        <v>90</v>
      </c>
    </row>
    <row r="95" spans="1:9" ht="15" x14ac:dyDescent="0.3">
      <c r="A95" s="302"/>
      <c r="B95" s="556" t="s">
        <v>749</v>
      </c>
      <c r="C95" s="556" t="s">
        <v>779</v>
      </c>
      <c r="D95" s="555" t="s">
        <v>780</v>
      </c>
      <c r="E95" s="86"/>
      <c r="F95" s="552" t="s">
        <v>799</v>
      </c>
      <c r="G95" s="553" t="s">
        <v>800</v>
      </c>
      <c r="H95" s="554">
        <v>90</v>
      </c>
      <c r="I95" s="554">
        <v>90</v>
      </c>
    </row>
    <row r="96" spans="1:9" ht="15" x14ac:dyDescent="0.3">
      <c r="A96" s="302"/>
      <c r="B96" s="557" t="s">
        <v>569</v>
      </c>
      <c r="C96" s="557" t="s">
        <v>570</v>
      </c>
      <c r="D96" s="555" t="s">
        <v>571</v>
      </c>
      <c r="E96" s="86"/>
      <c r="F96" s="552" t="s">
        <v>799</v>
      </c>
      <c r="G96" s="553" t="s">
        <v>800</v>
      </c>
      <c r="H96" s="554">
        <v>90</v>
      </c>
      <c r="I96" s="554">
        <v>90</v>
      </c>
    </row>
    <row r="97" spans="1:9" ht="15" x14ac:dyDescent="0.3">
      <c r="A97" s="302"/>
      <c r="B97" s="557" t="s">
        <v>636</v>
      </c>
      <c r="C97" s="557" t="s">
        <v>637</v>
      </c>
      <c r="D97" s="555">
        <v>58001005935</v>
      </c>
      <c r="E97" s="86"/>
      <c r="F97" s="552" t="s">
        <v>799</v>
      </c>
      <c r="G97" s="553" t="s">
        <v>800</v>
      </c>
      <c r="H97" s="554">
        <v>90</v>
      </c>
      <c r="I97" s="554">
        <v>90</v>
      </c>
    </row>
    <row r="98" spans="1:9" ht="15" x14ac:dyDescent="0.3">
      <c r="A98" s="302"/>
      <c r="B98" s="558" t="s">
        <v>610</v>
      </c>
      <c r="C98" s="558" t="s">
        <v>611</v>
      </c>
      <c r="D98" s="559" t="s">
        <v>612</v>
      </c>
      <c r="E98" s="86"/>
      <c r="F98" s="552" t="s">
        <v>799</v>
      </c>
      <c r="G98" s="553" t="s">
        <v>800</v>
      </c>
      <c r="H98" s="554">
        <v>90</v>
      </c>
      <c r="I98" s="554">
        <v>90</v>
      </c>
    </row>
    <row r="99" spans="1:9" ht="15" x14ac:dyDescent="0.3">
      <c r="A99" s="302"/>
      <c r="B99" s="560" t="s">
        <v>574</v>
      </c>
      <c r="C99" s="560" t="s">
        <v>575</v>
      </c>
      <c r="D99" s="559">
        <v>36001006291</v>
      </c>
      <c r="E99" s="86"/>
      <c r="F99" s="552" t="s">
        <v>799</v>
      </c>
      <c r="G99" s="553" t="s">
        <v>800</v>
      </c>
      <c r="H99" s="554">
        <v>90</v>
      </c>
      <c r="I99" s="554">
        <v>90</v>
      </c>
    </row>
    <row r="100" spans="1:9" ht="15" x14ac:dyDescent="0.3">
      <c r="A100" s="302"/>
      <c r="B100" s="558" t="s">
        <v>579</v>
      </c>
      <c r="C100" s="558" t="s">
        <v>580</v>
      </c>
      <c r="D100" s="559">
        <v>36001025465</v>
      </c>
      <c r="E100" s="86"/>
      <c r="F100" s="552" t="s">
        <v>799</v>
      </c>
      <c r="G100" s="553" t="s">
        <v>800</v>
      </c>
      <c r="H100" s="554">
        <v>90</v>
      </c>
      <c r="I100" s="554">
        <v>90</v>
      </c>
    </row>
    <row r="101" spans="1:9" ht="15" x14ac:dyDescent="0.3">
      <c r="A101" s="302"/>
      <c r="B101" s="561" t="s">
        <v>785</v>
      </c>
      <c r="C101" s="561" t="s">
        <v>786</v>
      </c>
      <c r="D101" s="559">
        <v>43001004333</v>
      </c>
      <c r="E101" s="86"/>
      <c r="F101" s="552" t="s">
        <v>799</v>
      </c>
      <c r="G101" s="553" t="s">
        <v>800</v>
      </c>
      <c r="H101" s="554">
        <v>90</v>
      </c>
      <c r="I101" s="554">
        <v>90</v>
      </c>
    </row>
    <row r="102" spans="1:9" ht="15" x14ac:dyDescent="0.3">
      <c r="A102" s="302"/>
      <c r="B102" s="560" t="s">
        <v>638</v>
      </c>
      <c r="C102" s="560" t="s">
        <v>639</v>
      </c>
      <c r="D102" s="559" t="s">
        <v>640</v>
      </c>
      <c r="E102" s="86"/>
      <c r="F102" s="552" t="s">
        <v>799</v>
      </c>
      <c r="G102" s="553" t="s">
        <v>800</v>
      </c>
      <c r="H102" s="554">
        <v>90</v>
      </c>
      <c r="I102" s="554">
        <v>90</v>
      </c>
    </row>
    <row r="103" spans="1:9" ht="15" x14ac:dyDescent="0.3">
      <c r="A103" s="302"/>
      <c r="B103" s="562" t="s">
        <v>641</v>
      </c>
      <c r="C103" s="562" t="s">
        <v>642</v>
      </c>
      <c r="D103" s="551">
        <v>26001005851</v>
      </c>
      <c r="E103" s="86"/>
      <c r="F103" s="552" t="s">
        <v>799</v>
      </c>
      <c r="G103" s="553" t="s">
        <v>800</v>
      </c>
      <c r="H103" s="554">
        <v>90</v>
      </c>
      <c r="I103" s="554">
        <v>90</v>
      </c>
    </row>
    <row r="104" spans="1:9" ht="15" x14ac:dyDescent="0.3">
      <c r="A104" s="302"/>
      <c r="B104" s="563" t="s">
        <v>584</v>
      </c>
      <c r="C104" s="563" t="s">
        <v>559</v>
      </c>
      <c r="D104" s="551" t="s">
        <v>590</v>
      </c>
      <c r="E104" s="86"/>
      <c r="F104" s="552" t="s">
        <v>799</v>
      </c>
      <c r="G104" s="553" t="s">
        <v>800</v>
      </c>
      <c r="H104" s="554">
        <v>90</v>
      </c>
      <c r="I104" s="554">
        <v>90</v>
      </c>
    </row>
    <row r="105" spans="1:9" ht="15" x14ac:dyDescent="0.3">
      <c r="A105" s="302"/>
      <c r="B105" s="564" t="s">
        <v>582</v>
      </c>
      <c r="C105" s="564" t="s">
        <v>643</v>
      </c>
      <c r="D105" s="551">
        <v>60001028234</v>
      </c>
      <c r="E105" s="86"/>
      <c r="F105" s="552" t="s">
        <v>799</v>
      </c>
      <c r="G105" s="553" t="s">
        <v>800</v>
      </c>
      <c r="H105" s="554">
        <v>90</v>
      </c>
      <c r="I105" s="554">
        <v>90</v>
      </c>
    </row>
    <row r="106" spans="1:9" ht="15" x14ac:dyDescent="0.3">
      <c r="A106" s="302"/>
      <c r="B106" s="562" t="s">
        <v>644</v>
      </c>
      <c r="C106" s="562" t="s">
        <v>645</v>
      </c>
      <c r="D106" s="551">
        <v>51001031150</v>
      </c>
      <c r="E106" s="86"/>
      <c r="F106" s="552" t="s">
        <v>799</v>
      </c>
      <c r="G106" s="553" t="s">
        <v>800</v>
      </c>
      <c r="H106" s="554">
        <v>90</v>
      </c>
      <c r="I106" s="554">
        <v>90</v>
      </c>
    </row>
    <row r="107" spans="1:9" ht="15" x14ac:dyDescent="0.3">
      <c r="A107" s="302"/>
      <c r="B107" s="562" t="s">
        <v>548</v>
      </c>
      <c r="C107" s="562" t="s">
        <v>549</v>
      </c>
      <c r="D107" s="551" t="s">
        <v>531</v>
      </c>
      <c r="E107" s="86"/>
      <c r="F107" s="552" t="s">
        <v>799</v>
      </c>
      <c r="G107" s="553" t="s">
        <v>800</v>
      </c>
      <c r="H107" s="554">
        <v>100</v>
      </c>
      <c r="I107" s="554">
        <v>100</v>
      </c>
    </row>
    <row r="108" spans="1:9" ht="15" x14ac:dyDescent="0.3">
      <c r="A108" s="302"/>
      <c r="B108" s="562" t="s">
        <v>544</v>
      </c>
      <c r="C108" s="562" t="s">
        <v>545</v>
      </c>
      <c r="D108" s="555" t="s">
        <v>546</v>
      </c>
      <c r="E108" s="86"/>
      <c r="F108" s="552" t="s">
        <v>799</v>
      </c>
      <c r="G108" s="553" t="s">
        <v>800</v>
      </c>
      <c r="H108" s="554">
        <v>90</v>
      </c>
      <c r="I108" s="554">
        <v>90</v>
      </c>
    </row>
    <row r="109" spans="1:9" ht="15" x14ac:dyDescent="0.3">
      <c r="A109" s="302"/>
      <c r="B109" s="492" t="s">
        <v>621</v>
      </c>
      <c r="C109" s="492" t="s">
        <v>622</v>
      </c>
      <c r="D109" s="555" t="s">
        <v>623</v>
      </c>
      <c r="E109" s="86"/>
      <c r="F109" s="552" t="s">
        <v>801</v>
      </c>
      <c r="G109" s="553" t="s">
        <v>802</v>
      </c>
      <c r="H109" s="554">
        <v>85</v>
      </c>
      <c r="I109" s="554">
        <v>85</v>
      </c>
    </row>
    <row r="110" spans="1:9" ht="15" x14ac:dyDescent="0.3">
      <c r="A110" s="302"/>
      <c r="B110" s="566" t="s">
        <v>626</v>
      </c>
      <c r="C110" s="566" t="s">
        <v>627</v>
      </c>
      <c r="D110" s="555" t="s">
        <v>628</v>
      </c>
      <c r="E110" s="86"/>
      <c r="F110" s="552" t="s">
        <v>801</v>
      </c>
      <c r="G110" s="553" t="s">
        <v>802</v>
      </c>
      <c r="H110" s="554">
        <v>85</v>
      </c>
      <c r="I110" s="554">
        <v>85</v>
      </c>
    </row>
    <row r="111" spans="1:9" ht="15" x14ac:dyDescent="0.3">
      <c r="A111" s="302"/>
      <c r="B111" s="557" t="s">
        <v>574</v>
      </c>
      <c r="C111" s="557" t="s">
        <v>575</v>
      </c>
      <c r="D111" s="555">
        <v>36001006291</v>
      </c>
      <c r="E111" s="86"/>
      <c r="F111" s="552" t="s">
        <v>801</v>
      </c>
      <c r="G111" s="553" t="s">
        <v>802</v>
      </c>
      <c r="H111" s="554">
        <v>85</v>
      </c>
      <c r="I111" s="554">
        <v>85</v>
      </c>
    </row>
    <row r="112" spans="1:9" ht="15" x14ac:dyDescent="0.3">
      <c r="A112" s="302"/>
      <c r="B112" s="560" t="s">
        <v>576</v>
      </c>
      <c r="C112" s="560" t="s">
        <v>577</v>
      </c>
      <c r="D112" s="559" t="s">
        <v>578</v>
      </c>
      <c r="E112" s="86"/>
      <c r="F112" s="552" t="s">
        <v>801</v>
      </c>
      <c r="G112" s="553" t="s">
        <v>802</v>
      </c>
      <c r="H112" s="554">
        <v>85</v>
      </c>
      <c r="I112" s="554">
        <v>85</v>
      </c>
    </row>
    <row r="113" spans="1:9" ht="15" x14ac:dyDescent="0.3">
      <c r="A113" s="302"/>
      <c r="B113" s="566" t="s">
        <v>579</v>
      </c>
      <c r="C113" s="566" t="s">
        <v>580</v>
      </c>
      <c r="D113" s="555">
        <v>36001025465</v>
      </c>
      <c r="E113" s="86"/>
      <c r="F113" s="552" t="s">
        <v>801</v>
      </c>
      <c r="G113" s="553" t="s">
        <v>802</v>
      </c>
      <c r="H113" s="554">
        <v>85</v>
      </c>
      <c r="I113" s="554">
        <v>85</v>
      </c>
    </row>
    <row r="114" spans="1:9" ht="15" x14ac:dyDescent="0.3">
      <c r="A114" s="302"/>
      <c r="B114" s="557" t="s">
        <v>629</v>
      </c>
      <c r="C114" s="557" t="s">
        <v>630</v>
      </c>
      <c r="D114" s="555" t="s">
        <v>631</v>
      </c>
      <c r="E114" s="86"/>
      <c r="F114" s="552" t="s">
        <v>801</v>
      </c>
      <c r="G114" s="553" t="s">
        <v>802</v>
      </c>
      <c r="H114" s="554">
        <v>85</v>
      </c>
      <c r="I114" s="554">
        <v>85</v>
      </c>
    </row>
    <row r="115" spans="1:9" ht="15" x14ac:dyDescent="0.3">
      <c r="A115" s="302"/>
      <c r="B115" s="556" t="s">
        <v>544</v>
      </c>
      <c r="C115" s="556" t="s">
        <v>545</v>
      </c>
      <c r="D115" s="555" t="s">
        <v>546</v>
      </c>
      <c r="E115" s="86"/>
      <c r="F115" s="552" t="s">
        <v>801</v>
      </c>
      <c r="G115" s="553" t="s">
        <v>802</v>
      </c>
      <c r="H115" s="554">
        <v>85</v>
      </c>
      <c r="I115" s="554">
        <v>85</v>
      </c>
    </row>
    <row r="116" spans="1:9" ht="15" x14ac:dyDescent="0.3">
      <c r="A116" s="302"/>
      <c r="B116" s="492" t="s">
        <v>582</v>
      </c>
      <c r="C116" s="492" t="s">
        <v>581</v>
      </c>
      <c r="D116" s="555" t="s">
        <v>583</v>
      </c>
      <c r="E116" s="86"/>
      <c r="F116" s="552" t="s">
        <v>801</v>
      </c>
      <c r="G116" s="553" t="s">
        <v>802</v>
      </c>
      <c r="H116" s="554">
        <v>85</v>
      </c>
      <c r="I116" s="554">
        <v>85</v>
      </c>
    </row>
    <row r="117" spans="1:9" ht="15" x14ac:dyDescent="0.3">
      <c r="A117" s="302"/>
      <c r="B117" s="556" t="s">
        <v>582</v>
      </c>
      <c r="C117" s="556" t="s">
        <v>552</v>
      </c>
      <c r="D117" s="555" t="s">
        <v>553</v>
      </c>
      <c r="E117" s="86"/>
      <c r="F117" s="552" t="s">
        <v>801</v>
      </c>
      <c r="G117" s="553" t="s">
        <v>802</v>
      </c>
      <c r="H117" s="554">
        <v>85</v>
      </c>
      <c r="I117" s="554">
        <v>85</v>
      </c>
    </row>
    <row r="118" spans="1:9" ht="15" x14ac:dyDescent="0.3">
      <c r="A118" s="302"/>
      <c r="B118" s="562" t="s">
        <v>632</v>
      </c>
      <c r="C118" s="562" t="s">
        <v>541</v>
      </c>
      <c r="D118" s="563" t="s">
        <v>633</v>
      </c>
      <c r="E118" s="86"/>
      <c r="F118" s="552" t="s">
        <v>801</v>
      </c>
      <c r="G118" s="553" t="s">
        <v>802</v>
      </c>
      <c r="H118" s="554">
        <v>85</v>
      </c>
      <c r="I118" s="554">
        <v>85</v>
      </c>
    </row>
    <row r="119" spans="1:9" ht="15" x14ac:dyDescent="0.3">
      <c r="A119" s="302"/>
      <c r="B119" s="562" t="s">
        <v>584</v>
      </c>
      <c r="C119" s="562" t="s">
        <v>585</v>
      </c>
      <c r="D119" s="551" t="s">
        <v>586</v>
      </c>
      <c r="E119" s="86"/>
      <c r="F119" s="552" t="s">
        <v>801</v>
      </c>
      <c r="G119" s="553" t="s">
        <v>802</v>
      </c>
      <c r="H119" s="554">
        <v>85</v>
      </c>
      <c r="I119" s="554">
        <v>85</v>
      </c>
    </row>
    <row r="120" spans="1:9" ht="15" x14ac:dyDescent="0.3">
      <c r="A120" s="302"/>
      <c r="B120" s="562" t="s">
        <v>587</v>
      </c>
      <c r="C120" s="562" t="s">
        <v>588</v>
      </c>
      <c r="D120" s="551" t="s">
        <v>589</v>
      </c>
      <c r="E120" s="86"/>
      <c r="F120" s="552" t="s">
        <v>801</v>
      </c>
      <c r="G120" s="553" t="s">
        <v>802</v>
      </c>
      <c r="H120" s="554">
        <v>85</v>
      </c>
      <c r="I120" s="554">
        <v>85</v>
      </c>
    </row>
    <row r="121" spans="1:9" ht="15" x14ac:dyDescent="0.3">
      <c r="A121" s="302"/>
      <c r="B121" s="562" t="s">
        <v>548</v>
      </c>
      <c r="C121" s="562" t="s">
        <v>549</v>
      </c>
      <c r="D121" s="563">
        <v>1001099558</v>
      </c>
      <c r="E121" s="86"/>
      <c r="F121" s="552" t="s">
        <v>801</v>
      </c>
      <c r="G121" s="553" t="s">
        <v>803</v>
      </c>
      <c r="H121" s="554">
        <v>100</v>
      </c>
      <c r="I121" s="554">
        <v>100</v>
      </c>
    </row>
    <row r="122" spans="1:9" ht="15" x14ac:dyDescent="0.3">
      <c r="A122" s="565"/>
      <c r="B122" s="557" t="s">
        <v>569</v>
      </c>
      <c r="C122" s="557" t="s">
        <v>570</v>
      </c>
      <c r="D122" s="555" t="s">
        <v>571</v>
      </c>
      <c r="E122" s="86"/>
      <c r="F122" s="552" t="s">
        <v>572</v>
      </c>
      <c r="G122" s="553" t="s">
        <v>804</v>
      </c>
      <c r="H122" s="554">
        <v>90</v>
      </c>
      <c r="I122" s="554">
        <v>90</v>
      </c>
    </row>
    <row r="123" spans="1:9" ht="15" x14ac:dyDescent="0.3">
      <c r="A123" s="302"/>
      <c r="B123" s="557" t="s">
        <v>574</v>
      </c>
      <c r="C123" s="557" t="s">
        <v>575</v>
      </c>
      <c r="D123" s="555">
        <v>36001006291</v>
      </c>
      <c r="E123" s="86"/>
      <c r="F123" s="552" t="s">
        <v>572</v>
      </c>
      <c r="G123" s="553" t="s">
        <v>804</v>
      </c>
      <c r="H123" s="554">
        <v>90</v>
      </c>
      <c r="I123" s="554">
        <v>90</v>
      </c>
    </row>
    <row r="124" spans="1:9" ht="15" x14ac:dyDescent="0.3">
      <c r="A124" s="302"/>
      <c r="B124" s="560" t="s">
        <v>576</v>
      </c>
      <c r="C124" s="560" t="s">
        <v>577</v>
      </c>
      <c r="D124" s="559" t="s">
        <v>578</v>
      </c>
      <c r="E124" s="86"/>
      <c r="F124" s="552" t="s">
        <v>572</v>
      </c>
      <c r="G124" s="553" t="s">
        <v>804</v>
      </c>
      <c r="H124" s="554">
        <v>90</v>
      </c>
      <c r="I124" s="554">
        <v>90</v>
      </c>
    </row>
    <row r="125" spans="1:9" ht="15" x14ac:dyDescent="0.3">
      <c r="A125" s="302"/>
      <c r="B125" s="566" t="s">
        <v>579</v>
      </c>
      <c r="C125" s="566" t="s">
        <v>580</v>
      </c>
      <c r="D125" s="555">
        <v>36001025465</v>
      </c>
      <c r="E125" s="86"/>
      <c r="F125" s="552" t="s">
        <v>572</v>
      </c>
      <c r="G125" s="553" t="s">
        <v>804</v>
      </c>
      <c r="H125" s="554">
        <v>90</v>
      </c>
      <c r="I125" s="554">
        <v>90</v>
      </c>
    </row>
    <row r="126" spans="1:9" ht="15" x14ac:dyDescent="0.3">
      <c r="A126" s="302"/>
      <c r="B126" s="556" t="s">
        <v>544</v>
      </c>
      <c r="C126" s="556" t="s">
        <v>545</v>
      </c>
      <c r="D126" s="555" t="s">
        <v>546</v>
      </c>
      <c r="E126" s="86"/>
      <c r="F126" s="552" t="s">
        <v>572</v>
      </c>
      <c r="G126" s="553" t="s">
        <v>804</v>
      </c>
      <c r="H126" s="554">
        <v>90</v>
      </c>
      <c r="I126" s="554">
        <v>90</v>
      </c>
    </row>
    <row r="127" spans="1:9" ht="15" x14ac:dyDescent="0.3">
      <c r="A127" s="302"/>
      <c r="B127" s="492" t="s">
        <v>581</v>
      </c>
      <c r="C127" s="492" t="s">
        <v>582</v>
      </c>
      <c r="D127" s="555" t="s">
        <v>583</v>
      </c>
      <c r="E127" s="86"/>
      <c r="F127" s="552" t="s">
        <v>572</v>
      </c>
      <c r="G127" s="553" t="s">
        <v>804</v>
      </c>
      <c r="H127" s="554">
        <v>90</v>
      </c>
      <c r="I127" s="554">
        <v>90</v>
      </c>
    </row>
    <row r="128" spans="1:9" ht="15" x14ac:dyDescent="0.3">
      <c r="A128" s="302"/>
      <c r="B128" s="556" t="s">
        <v>552</v>
      </c>
      <c r="C128" s="556" t="s">
        <v>582</v>
      </c>
      <c r="D128" s="555" t="s">
        <v>553</v>
      </c>
      <c r="E128" s="86"/>
      <c r="F128" s="552" t="s">
        <v>572</v>
      </c>
      <c r="G128" s="553" t="s">
        <v>804</v>
      </c>
      <c r="H128" s="554">
        <v>90</v>
      </c>
      <c r="I128" s="554">
        <v>90</v>
      </c>
    </row>
    <row r="129" spans="1:9" ht="15" x14ac:dyDescent="0.3">
      <c r="A129" s="302"/>
      <c r="B129" s="562" t="s">
        <v>584</v>
      </c>
      <c r="C129" s="562" t="s">
        <v>585</v>
      </c>
      <c r="D129" s="551" t="s">
        <v>586</v>
      </c>
      <c r="E129" s="86"/>
      <c r="F129" s="552" t="s">
        <v>572</v>
      </c>
      <c r="G129" s="553" t="s">
        <v>804</v>
      </c>
      <c r="H129" s="554">
        <v>90</v>
      </c>
      <c r="I129" s="554">
        <v>90</v>
      </c>
    </row>
    <row r="130" spans="1:9" ht="15" x14ac:dyDescent="0.3">
      <c r="A130" s="302"/>
      <c r="B130" s="562" t="s">
        <v>587</v>
      </c>
      <c r="C130" s="562" t="s">
        <v>588</v>
      </c>
      <c r="D130" s="551" t="s">
        <v>589</v>
      </c>
      <c r="E130" s="86"/>
      <c r="F130" s="552" t="s">
        <v>572</v>
      </c>
      <c r="G130" s="553" t="s">
        <v>804</v>
      </c>
      <c r="H130" s="554">
        <v>90</v>
      </c>
      <c r="I130" s="554">
        <v>90</v>
      </c>
    </row>
    <row r="131" spans="1:9" ht="15" x14ac:dyDescent="0.3">
      <c r="A131" s="302"/>
      <c r="B131" s="563" t="s">
        <v>584</v>
      </c>
      <c r="C131" s="563" t="s">
        <v>559</v>
      </c>
      <c r="D131" s="551" t="s">
        <v>590</v>
      </c>
      <c r="E131" s="86"/>
      <c r="F131" s="552" t="s">
        <v>572</v>
      </c>
      <c r="G131" s="553" t="s">
        <v>804</v>
      </c>
      <c r="H131" s="554">
        <v>90</v>
      </c>
      <c r="I131" s="554">
        <v>90</v>
      </c>
    </row>
    <row r="132" spans="1:9" ht="15" x14ac:dyDescent="0.3">
      <c r="A132" s="302"/>
      <c r="B132" s="562" t="s">
        <v>591</v>
      </c>
      <c r="C132" s="562" t="s">
        <v>592</v>
      </c>
      <c r="D132" s="563">
        <v>56001004938</v>
      </c>
      <c r="E132" s="86"/>
      <c r="F132" s="552" t="s">
        <v>572</v>
      </c>
      <c r="G132" s="553" t="s">
        <v>804</v>
      </c>
      <c r="H132" s="554">
        <v>90</v>
      </c>
      <c r="I132" s="554">
        <v>90</v>
      </c>
    </row>
    <row r="133" spans="1:9" ht="15" x14ac:dyDescent="0.3">
      <c r="A133" s="302"/>
      <c r="B133" s="557" t="s">
        <v>569</v>
      </c>
      <c r="C133" s="557" t="s">
        <v>570</v>
      </c>
      <c r="D133" s="555" t="s">
        <v>571</v>
      </c>
      <c r="E133" s="86"/>
      <c r="F133" s="552" t="s">
        <v>572</v>
      </c>
      <c r="G133" s="553" t="s">
        <v>805</v>
      </c>
      <c r="H133" s="554">
        <v>90</v>
      </c>
      <c r="I133" s="554">
        <v>90</v>
      </c>
    </row>
    <row r="134" spans="1:9" ht="15" x14ac:dyDescent="0.3">
      <c r="A134" s="302"/>
      <c r="B134" s="557" t="s">
        <v>574</v>
      </c>
      <c r="C134" s="557" t="s">
        <v>575</v>
      </c>
      <c r="D134" s="555">
        <v>36001006291</v>
      </c>
      <c r="E134" s="86"/>
      <c r="F134" s="552" t="s">
        <v>572</v>
      </c>
      <c r="G134" s="553" t="s">
        <v>805</v>
      </c>
      <c r="H134" s="554">
        <v>90</v>
      </c>
      <c r="I134" s="554">
        <v>90</v>
      </c>
    </row>
    <row r="135" spans="1:9" ht="15" x14ac:dyDescent="0.3">
      <c r="A135" s="302"/>
      <c r="B135" s="560" t="s">
        <v>576</v>
      </c>
      <c r="C135" s="560" t="s">
        <v>577</v>
      </c>
      <c r="D135" s="559" t="s">
        <v>578</v>
      </c>
      <c r="E135" s="86"/>
      <c r="F135" s="552" t="s">
        <v>572</v>
      </c>
      <c r="G135" s="553" t="s">
        <v>805</v>
      </c>
      <c r="H135" s="554">
        <v>90</v>
      </c>
      <c r="I135" s="554">
        <v>90</v>
      </c>
    </row>
    <row r="136" spans="1:9" ht="15" x14ac:dyDescent="0.3">
      <c r="A136" s="302"/>
      <c r="B136" s="566" t="s">
        <v>579</v>
      </c>
      <c r="C136" s="566" t="s">
        <v>580</v>
      </c>
      <c r="D136" s="555">
        <v>36001025465</v>
      </c>
      <c r="E136" s="86"/>
      <c r="F136" s="552" t="s">
        <v>572</v>
      </c>
      <c r="G136" s="553" t="s">
        <v>805</v>
      </c>
      <c r="H136" s="554">
        <v>90</v>
      </c>
      <c r="I136" s="554">
        <v>90</v>
      </c>
    </row>
    <row r="137" spans="1:9" ht="15" x14ac:dyDescent="0.3">
      <c r="A137" s="302"/>
      <c r="B137" s="556" t="s">
        <v>544</v>
      </c>
      <c r="C137" s="556" t="s">
        <v>545</v>
      </c>
      <c r="D137" s="555" t="s">
        <v>546</v>
      </c>
      <c r="E137" s="86"/>
      <c r="F137" s="552" t="s">
        <v>572</v>
      </c>
      <c r="G137" s="553" t="s">
        <v>805</v>
      </c>
      <c r="H137" s="554">
        <v>90</v>
      </c>
      <c r="I137" s="554">
        <v>90</v>
      </c>
    </row>
    <row r="138" spans="1:9" ht="15" x14ac:dyDescent="0.3">
      <c r="A138" s="302"/>
      <c r="B138" s="492" t="s">
        <v>581</v>
      </c>
      <c r="C138" s="492" t="s">
        <v>582</v>
      </c>
      <c r="D138" s="555" t="s">
        <v>583</v>
      </c>
      <c r="E138" s="86"/>
      <c r="F138" s="552" t="s">
        <v>572</v>
      </c>
      <c r="G138" s="553" t="s">
        <v>805</v>
      </c>
      <c r="H138" s="554">
        <v>90</v>
      </c>
      <c r="I138" s="554">
        <v>90</v>
      </c>
    </row>
    <row r="139" spans="1:9" ht="15" x14ac:dyDescent="0.3">
      <c r="A139" s="302"/>
      <c r="B139" s="556" t="s">
        <v>552</v>
      </c>
      <c r="C139" s="556" t="s">
        <v>582</v>
      </c>
      <c r="D139" s="555" t="s">
        <v>553</v>
      </c>
      <c r="E139" s="86"/>
      <c r="F139" s="552" t="s">
        <v>572</v>
      </c>
      <c r="G139" s="553" t="s">
        <v>805</v>
      </c>
      <c r="H139" s="554">
        <v>90</v>
      </c>
      <c r="I139" s="554">
        <v>90</v>
      </c>
    </row>
    <row r="140" spans="1:9" ht="15" x14ac:dyDescent="0.3">
      <c r="A140" s="302"/>
      <c r="B140" s="562" t="s">
        <v>584</v>
      </c>
      <c r="C140" s="562" t="s">
        <v>585</v>
      </c>
      <c r="D140" s="551" t="s">
        <v>586</v>
      </c>
      <c r="E140" s="86"/>
      <c r="F140" s="552" t="s">
        <v>572</v>
      </c>
      <c r="G140" s="553" t="s">
        <v>805</v>
      </c>
      <c r="H140" s="554">
        <v>90</v>
      </c>
      <c r="I140" s="554">
        <v>90</v>
      </c>
    </row>
    <row r="141" spans="1:9" ht="15" x14ac:dyDescent="0.3">
      <c r="A141" s="302"/>
      <c r="B141" s="562" t="s">
        <v>587</v>
      </c>
      <c r="C141" s="562" t="s">
        <v>588</v>
      </c>
      <c r="D141" s="551" t="s">
        <v>589</v>
      </c>
      <c r="E141" s="86"/>
      <c r="F141" s="552" t="s">
        <v>572</v>
      </c>
      <c r="G141" s="553" t="s">
        <v>805</v>
      </c>
      <c r="H141" s="554">
        <v>90</v>
      </c>
      <c r="I141" s="554">
        <v>90</v>
      </c>
    </row>
    <row r="142" spans="1:9" ht="15" x14ac:dyDescent="0.3">
      <c r="A142" s="302"/>
      <c r="B142" s="563" t="s">
        <v>584</v>
      </c>
      <c r="C142" s="563" t="s">
        <v>559</v>
      </c>
      <c r="D142" s="551" t="s">
        <v>590</v>
      </c>
      <c r="E142" s="86"/>
      <c r="F142" s="552" t="s">
        <v>572</v>
      </c>
      <c r="G142" s="553" t="s">
        <v>805</v>
      </c>
      <c r="H142" s="554">
        <v>90</v>
      </c>
      <c r="I142" s="554">
        <v>90</v>
      </c>
    </row>
    <row r="143" spans="1:9" ht="15" x14ac:dyDescent="0.3">
      <c r="A143" s="302"/>
      <c r="B143" s="562" t="s">
        <v>591</v>
      </c>
      <c r="C143" s="562" t="s">
        <v>592</v>
      </c>
      <c r="D143" s="563">
        <v>56001004938</v>
      </c>
      <c r="E143" s="86"/>
      <c r="F143" s="552" t="s">
        <v>572</v>
      </c>
      <c r="G143" s="553" t="s">
        <v>805</v>
      </c>
      <c r="H143" s="554">
        <v>90</v>
      </c>
      <c r="I143" s="554">
        <v>90</v>
      </c>
    </row>
    <row r="144" spans="1:9" ht="15" x14ac:dyDescent="0.3">
      <c r="A144" s="302"/>
      <c r="B144" s="557" t="s">
        <v>549</v>
      </c>
      <c r="C144" s="557" t="s">
        <v>548</v>
      </c>
      <c r="D144" s="555" t="s">
        <v>531</v>
      </c>
      <c r="E144" s="86"/>
      <c r="F144" s="555" t="s">
        <v>531</v>
      </c>
      <c r="G144" s="553" t="s">
        <v>806</v>
      </c>
      <c r="H144" s="554">
        <v>90</v>
      </c>
      <c r="I144" s="554">
        <v>90</v>
      </c>
    </row>
    <row r="145" spans="1:9" ht="15" x14ac:dyDescent="0.3">
      <c r="A145" s="302"/>
      <c r="B145" s="557" t="s">
        <v>595</v>
      </c>
      <c r="C145" s="557" t="s">
        <v>596</v>
      </c>
      <c r="D145" s="570" t="s">
        <v>597</v>
      </c>
      <c r="E145" s="86"/>
      <c r="F145" s="570" t="s">
        <v>597</v>
      </c>
      <c r="G145" s="553" t="s">
        <v>806</v>
      </c>
      <c r="H145" s="554">
        <v>90</v>
      </c>
      <c r="I145" s="554">
        <v>90</v>
      </c>
    </row>
    <row r="146" spans="1:9" ht="15" x14ac:dyDescent="0.3">
      <c r="A146" s="302"/>
      <c r="B146" s="571" t="s">
        <v>598</v>
      </c>
      <c r="C146" s="571" t="s">
        <v>565</v>
      </c>
      <c r="D146" s="572">
        <v>19001094531</v>
      </c>
      <c r="E146" s="86"/>
      <c r="F146" s="572">
        <v>19001094531</v>
      </c>
      <c r="G146" s="553" t="s">
        <v>806</v>
      </c>
      <c r="H146" s="554">
        <v>90</v>
      </c>
      <c r="I146" s="554">
        <v>90</v>
      </c>
    </row>
    <row r="147" spans="1:9" ht="15" x14ac:dyDescent="0.3">
      <c r="A147" s="302"/>
      <c r="B147" s="573" t="s">
        <v>599</v>
      </c>
      <c r="C147" s="573" t="s">
        <v>600</v>
      </c>
      <c r="D147" s="570" t="s">
        <v>601</v>
      </c>
      <c r="E147" s="86"/>
      <c r="F147" s="570" t="s">
        <v>601</v>
      </c>
      <c r="G147" s="553" t="s">
        <v>806</v>
      </c>
      <c r="H147" s="554">
        <v>85</v>
      </c>
      <c r="I147" s="554">
        <v>85</v>
      </c>
    </row>
    <row r="148" spans="1:9" ht="15" x14ac:dyDescent="0.3">
      <c r="A148" s="302"/>
      <c r="B148" s="574" t="s">
        <v>602</v>
      </c>
      <c r="C148" s="574" t="s">
        <v>549</v>
      </c>
      <c r="D148" s="575" t="s">
        <v>603</v>
      </c>
      <c r="E148" s="86"/>
      <c r="F148" s="575" t="s">
        <v>603</v>
      </c>
      <c r="G148" s="553" t="s">
        <v>806</v>
      </c>
      <c r="H148" s="554">
        <v>85</v>
      </c>
      <c r="I148" s="554">
        <v>85</v>
      </c>
    </row>
    <row r="149" spans="1:9" ht="15" x14ac:dyDescent="0.3">
      <c r="A149" s="302"/>
      <c r="B149" s="576" t="s">
        <v>604</v>
      </c>
      <c r="C149" s="576" t="s">
        <v>605</v>
      </c>
      <c r="D149" s="577" t="s">
        <v>606</v>
      </c>
      <c r="E149" s="86"/>
      <c r="F149" s="577" t="s">
        <v>606</v>
      </c>
      <c r="G149" s="553" t="s">
        <v>806</v>
      </c>
      <c r="H149" s="554">
        <v>85</v>
      </c>
      <c r="I149" s="554">
        <v>85</v>
      </c>
    </row>
    <row r="150" spans="1:9" ht="15" x14ac:dyDescent="0.3">
      <c r="A150" s="302"/>
      <c r="B150" s="571" t="s">
        <v>607</v>
      </c>
      <c r="C150" s="571" t="s">
        <v>608</v>
      </c>
      <c r="D150" s="572" t="s">
        <v>609</v>
      </c>
      <c r="E150" s="86"/>
      <c r="F150" s="572" t="s">
        <v>609</v>
      </c>
      <c r="G150" s="553" t="s">
        <v>806</v>
      </c>
      <c r="H150" s="554">
        <v>85</v>
      </c>
      <c r="I150" s="554">
        <v>85</v>
      </c>
    </row>
    <row r="151" spans="1:9" ht="15" x14ac:dyDescent="0.3">
      <c r="A151" s="302"/>
      <c r="B151" s="575" t="s">
        <v>610</v>
      </c>
      <c r="C151" s="575" t="s">
        <v>611</v>
      </c>
      <c r="D151" s="570" t="s">
        <v>612</v>
      </c>
      <c r="E151" s="86"/>
      <c r="F151" s="570" t="s">
        <v>612</v>
      </c>
      <c r="G151" s="553" t="s">
        <v>806</v>
      </c>
      <c r="H151" s="554">
        <v>85</v>
      </c>
      <c r="I151" s="554">
        <v>85</v>
      </c>
    </row>
    <row r="152" spans="1:9" ht="15" x14ac:dyDescent="0.3">
      <c r="A152" s="302"/>
      <c r="B152" s="575" t="s">
        <v>564</v>
      </c>
      <c r="C152" s="575" t="s">
        <v>613</v>
      </c>
      <c r="D152" s="570" t="s">
        <v>614</v>
      </c>
      <c r="E152" s="86"/>
      <c r="F152" s="570" t="s">
        <v>614</v>
      </c>
      <c r="G152" s="553" t="s">
        <v>806</v>
      </c>
      <c r="H152" s="554">
        <v>85</v>
      </c>
      <c r="I152" s="554">
        <v>85</v>
      </c>
    </row>
    <row r="153" spans="1:9" ht="15" x14ac:dyDescent="0.3">
      <c r="A153" s="302"/>
      <c r="B153" s="573" t="s">
        <v>615</v>
      </c>
      <c r="C153" s="573" t="s">
        <v>616</v>
      </c>
      <c r="D153" s="570">
        <v>35001093681</v>
      </c>
      <c r="E153" s="86"/>
      <c r="F153" s="570">
        <v>35001093681</v>
      </c>
      <c r="G153" s="553" t="s">
        <v>806</v>
      </c>
      <c r="H153" s="554">
        <v>85</v>
      </c>
      <c r="I153" s="554">
        <v>85</v>
      </c>
    </row>
    <row r="154" spans="1:9" ht="15" x14ac:dyDescent="0.3">
      <c r="A154" s="565"/>
      <c r="B154" s="492" t="s">
        <v>621</v>
      </c>
      <c r="C154" s="492" t="s">
        <v>622</v>
      </c>
      <c r="D154" s="555" t="s">
        <v>623</v>
      </c>
      <c r="E154" s="86"/>
      <c r="F154" s="552" t="s">
        <v>624</v>
      </c>
      <c r="G154" s="553" t="s">
        <v>807</v>
      </c>
      <c r="H154" s="554">
        <v>60</v>
      </c>
      <c r="I154" s="554">
        <v>60</v>
      </c>
    </row>
    <row r="155" spans="1:9" ht="15" x14ac:dyDescent="0.3">
      <c r="A155" s="302"/>
      <c r="B155" s="566" t="s">
        <v>626</v>
      </c>
      <c r="C155" s="566" t="s">
        <v>627</v>
      </c>
      <c r="D155" s="555" t="s">
        <v>628</v>
      </c>
      <c r="E155" s="86"/>
      <c r="F155" s="552" t="s">
        <v>624</v>
      </c>
      <c r="G155" s="553" t="s">
        <v>807</v>
      </c>
      <c r="H155" s="554">
        <v>60</v>
      </c>
      <c r="I155" s="554">
        <v>60</v>
      </c>
    </row>
    <row r="156" spans="1:9" ht="15" x14ac:dyDescent="0.3">
      <c r="A156" s="302"/>
      <c r="B156" s="560" t="s">
        <v>576</v>
      </c>
      <c r="C156" s="560" t="s">
        <v>577</v>
      </c>
      <c r="D156" s="559" t="s">
        <v>578</v>
      </c>
      <c r="E156" s="86"/>
      <c r="F156" s="567" t="s">
        <v>624</v>
      </c>
      <c r="G156" s="553" t="s">
        <v>807</v>
      </c>
      <c r="H156" s="554">
        <v>60</v>
      </c>
      <c r="I156" s="554">
        <v>60</v>
      </c>
    </row>
    <row r="157" spans="1:9" ht="15" x14ac:dyDescent="0.3">
      <c r="A157" s="302"/>
      <c r="B157" s="566" t="s">
        <v>579</v>
      </c>
      <c r="C157" s="566" t="s">
        <v>580</v>
      </c>
      <c r="D157" s="555">
        <v>36001025465</v>
      </c>
      <c r="E157" s="86"/>
      <c r="F157" s="552" t="s">
        <v>624</v>
      </c>
      <c r="G157" s="553" t="s">
        <v>807</v>
      </c>
      <c r="H157" s="554">
        <v>60</v>
      </c>
      <c r="I157" s="554">
        <v>60</v>
      </c>
    </row>
    <row r="158" spans="1:9" ht="15" x14ac:dyDescent="0.3">
      <c r="A158" s="302"/>
      <c r="B158" s="557" t="s">
        <v>629</v>
      </c>
      <c r="C158" s="557" t="s">
        <v>630</v>
      </c>
      <c r="D158" s="555" t="s">
        <v>631</v>
      </c>
      <c r="E158" s="86"/>
      <c r="F158" s="552" t="s">
        <v>624</v>
      </c>
      <c r="G158" s="553" t="s">
        <v>807</v>
      </c>
      <c r="H158" s="554">
        <v>60</v>
      </c>
      <c r="I158" s="554">
        <v>60</v>
      </c>
    </row>
    <row r="159" spans="1:9" ht="15" x14ac:dyDescent="0.3">
      <c r="A159" s="302"/>
      <c r="B159" s="556" t="s">
        <v>544</v>
      </c>
      <c r="C159" s="556" t="s">
        <v>545</v>
      </c>
      <c r="D159" s="555" t="s">
        <v>546</v>
      </c>
      <c r="E159" s="86"/>
      <c r="F159" s="552" t="s">
        <v>624</v>
      </c>
      <c r="G159" s="553" t="s">
        <v>807</v>
      </c>
      <c r="H159" s="554">
        <v>60</v>
      </c>
      <c r="I159" s="554">
        <v>60</v>
      </c>
    </row>
    <row r="160" spans="1:9" ht="15" x14ac:dyDescent="0.3">
      <c r="A160" s="302"/>
      <c r="B160" s="492" t="s">
        <v>582</v>
      </c>
      <c r="C160" s="492" t="s">
        <v>581</v>
      </c>
      <c r="D160" s="555" t="s">
        <v>583</v>
      </c>
      <c r="E160" s="86"/>
      <c r="F160" s="552" t="s">
        <v>624</v>
      </c>
      <c r="G160" s="553" t="s">
        <v>807</v>
      </c>
      <c r="H160" s="554">
        <v>60</v>
      </c>
      <c r="I160" s="554">
        <v>60</v>
      </c>
    </row>
    <row r="161" spans="1:9" ht="15" x14ac:dyDescent="0.3">
      <c r="A161" s="302"/>
      <c r="B161" s="556" t="s">
        <v>582</v>
      </c>
      <c r="C161" s="556" t="s">
        <v>552</v>
      </c>
      <c r="D161" s="555" t="s">
        <v>553</v>
      </c>
      <c r="E161" s="86"/>
      <c r="F161" s="552" t="s">
        <v>624</v>
      </c>
      <c r="G161" s="553" t="s">
        <v>807</v>
      </c>
      <c r="H161" s="554">
        <v>60</v>
      </c>
      <c r="I161" s="554">
        <v>60</v>
      </c>
    </row>
    <row r="162" spans="1:9" ht="15" x14ac:dyDescent="0.3">
      <c r="A162" s="302"/>
      <c r="B162" s="562" t="s">
        <v>632</v>
      </c>
      <c r="C162" s="562" t="s">
        <v>541</v>
      </c>
      <c r="D162" s="563" t="s">
        <v>633</v>
      </c>
      <c r="E162" s="86"/>
      <c r="F162" s="552" t="s">
        <v>624</v>
      </c>
      <c r="G162" s="553" t="s">
        <v>807</v>
      </c>
      <c r="H162" s="554">
        <v>60</v>
      </c>
      <c r="I162" s="554">
        <v>60</v>
      </c>
    </row>
    <row r="163" spans="1:9" ht="15" x14ac:dyDescent="0.3">
      <c r="A163" s="302"/>
      <c r="B163" s="562" t="s">
        <v>584</v>
      </c>
      <c r="C163" s="562" t="s">
        <v>585</v>
      </c>
      <c r="D163" s="551" t="s">
        <v>586</v>
      </c>
      <c r="E163" s="86"/>
      <c r="F163" s="552" t="s">
        <v>624</v>
      </c>
      <c r="G163" s="553" t="s">
        <v>807</v>
      </c>
      <c r="H163" s="554">
        <v>60</v>
      </c>
      <c r="I163" s="554">
        <v>60</v>
      </c>
    </row>
    <row r="164" spans="1:9" ht="15" x14ac:dyDescent="0.3">
      <c r="A164" s="302"/>
      <c r="B164" s="562" t="s">
        <v>591</v>
      </c>
      <c r="C164" s="562" t="s">
        <v>592</v>
      </c>
      <c r="D164" s="563">
        <v>56001004938</v>
      </c>
      <c r="E164" s="86"/>
      <c r="F164" s="552" t="s">
        <v>624</v>
      </c>
      <c r="G164" s="553" t="s">
        <v>807</v>
      </c>
      <c r="H164" s="554">
        <v>60</v>
      </c>
      <c r="I164" s="554">
        <v>60</v>
      </c>
    </row>
    <row r="165" spans="1:9" ht="15" x14ac:dyDescent="0.3">
      <c r="A165" s="302"/>
      <c r="B165" s="562" t="s">
        <v>548</v>
      </c>
      <c r="C165" s="562" t="s">
        <v>549</v>
      </c>
      <c r="D165" s="563">
        <v>1001099558</v>
      </c>
      <c r="E165" s="86"/>
      <c r="F165" s="552" t="s">
        <v>624</v>
      </c>
      <c r="G165" s="553" t="s">
        <v>807</v>
      </c>
      <c r="H165" s="554">
        <v>60</v>
      </c>
      <c r="I165" s="554">
        <v>60</v>
      </c>
    </row>
    <row r="166" spans="1:9" ht="15" x14ac:dyDescent="0.3">
      <c r="A166" s="302"/>
      <c r="B166" s="492" t="s">
        <v>607</v>
      </c>
      <c r="C166" s="492" t="s">
        <v>608</v>
      </c>
      <c r="D166" s="555" t="s">
        <v>609</v>
      </c>
      <c r="E166" s="86"/>
      <c r="F166" s="552" t="s">
        <v>619</v>
      </c>
      <c r="G166" s="553" t="s">
        <v>808</v>
      </c>
      <c r="H166" s="554">
        <v>80</v>
      </c>
      <c r="I166" s="554">
        <v>80</v>
      </c>
    </row>
    <row r="167" spans="1:9" ht="15" x14ac:dyDescent="0.3">
      <c r="A167" s="302"/>
      <c r="B167" s="557" t="s">
        <v>569</v>
      </c>
      <c r="C167" s="557" t="s">
        <v>570</v>
      </c>
      <c r="D167" s="555" t="s">
        <v>571</v>
      </c>
      <c r="E167" s="86"/>
      <c r="F167" s="552" t="s">
        <v>619</v>
      </c>
      <c r="G167" s="553" t="s">
        <v>808</v>
      </c>
      <c r="H167" s="554">
        <v>85</v>
      </c>
      <c r="I167" s="554">
        <v>85</v>
      </c>
    </row>
    <row r="168" spans="1:9" ht="15" x14ac:dyDescent="0.3">
      <c r="A168" s="302"/>
      <c r="B168" s="557" t="s">
        <v>636</v>
      </c>
      <c r="C168" s="557" t="s">
        <v>637</v>
      </c>
      <c r="D168" s="555">
        <v>58001005935</v>
      </c>
      <c r="E168" s="86"/>
      <c r="F168" s="552" t="s">
        <v>619</v>
      </c>
      <c r="G168" s="553" t="s">
        <v>808</v>
      </c>
      <c r="H168" s="554">
        <v>85</v>
      </c>
      <c r="I168" s="554">
        <v>85</v>
      </c>
    </row>
    <row r="169" spans="1:9" ht="15" x14ac:dyDescent="0.3">
      <c r="A169" s="302"/>
      <c r="B169" s="560" t="s">
        <v>574</v>
      </c>
      <c r="C169" s="560" t="s">
        <v>575</v>
      </c>
      <c r="D169" s="559">
        <v>36001006291</v>
      </c>
      <c r="E169" s="86"/>
      <c r="F169" s="552" t="s">
        <v>619</v>
      </c>
      <c r="G169" s="553" t="s">
        <v>808</v>
      </c>
      <c r="H169" s="554">
        <v>85</v>
      </c>
      <c r="I169" s="554">
        <v>85</v>
      </c>
    </row>
    <row r="170" spans="1:9" ht="15" x14ac:dyDescent="0.3">
      <c r="A170" s="302"/>
      <c r="B170" s="558" t="s">
        <v>579</v>
      </c>
      <c r="C170" s="558" t="s">
        <v>580</v>
      </c>
      <c r="D170" s="559">
        <v>36001025465</v>
      </c>
      <c r="E170" s="86"/>
      <c r="F170" s="552" t="s">
        <v>619</v>
      </c>
      <c r="G170" s="553" t="s">
        <v>808</v>
      </c>
      <c r="H170" s="554">
        <v>85</v>
      </c>
      <c r="I170" s="554">
        <v>85</v>
      </c>
    </row>
    <row r="171" spans="1:9" ht="15" x14ac:dyDescent="0.3">
      <c r="A171" s="302"/>
      <c r="B171" s="560" t="s">
        <v>638</v>
      </c>
      <c r="C171" s="560" t="s">
        <v>639</v>
      </c>
      <c r="D171" s="559" t="s">
        <v>640</v>
      </c>
      <c r="E171" s="86"/>
      <c r="F171" s="552" t="s">
        <v>619</v>
      </c>
      <c r="G171" s="553" t="s">
        <v>808</v>
      </c>
      <c r="H171" s="554">
        <v>80</v>
      </c>
      <c r="I171" s="554">
        <v>80</v>
      </c>
    </row>
    <row r="172" spans="1:9" ht="15" x14ac:dyDescent="0.3">
      <c r="A172" s="302"/>
      <c r="B172" s="562" t="s">
        <v>641</v>
      </c>
      <c r="C172" s="562" t="s">
        <v>642</v>
      </c>
      <c r="D172" s="551">
        <v>26001005851</v>
      </c>
      <c r="E172" s="86"/>
      <c r="F172" s="552" t="s">
        <v>619</v>
      </c>
      <c r="G172" s="553" t="s">
        <v>808</v>
      </c>
      <c r="H172" s="554">
        <v>85</v>
      </c>
      <c r="I172" s="554">
        <v>85</v>
      </c>
    </row>
    <row r="173" spans="1:9" ht="15" x14ac:dyDescent="0.3">
      <c r="A173" s="302"/>
      <c r="B173" s="564" t="s">
        <v>582</v>
      </c>
      <c r="C173" s="564" t="s">
        <v>643</v>
      </c>
      <c r="D173" s="551">
        <v>60001028234</v>
      </c>
      <c r="E173" s="86"/>
      <c r="F173" s="552" t="s">
        <v>619</v>
      </c>
      <c r="G173" s="553" t="s">
        <v>808</v>
      </c>
      <c r="H173" s="554">
        <v>85</v>
      </c>
      <c r="I173" s="554">
        <v>85</v>
      </c>
    </row>
    <row r="174" spans="1:9" ht="15" x14ac:dyDescent="0.3">
      <c r="A174" s="302"/>
      <c r="B174" s="562" t="s">
        <v>644</v>
      </c>
      <c r="C174" s="562" t="s">
        <v>645</v>
      </c>
      <c r="D174" s="551">
        <v>51001031150</v>
      </c>
      <c r="E174" s="86"/>
      <c r="F174" s="552" t="s">
        <v>619</v>
      </c>
      <c r="G174" s="553" t="s">
        <v>808</v>
      </c>
      <c r="H174" s="554">
        <v>80</v>
      </c>
      <c r="I174" s="554">
        <v>80</v>
      </c>
    </row>
    <row r="175" spans="1:9" ht="15" x14ac:dyDescent="0.3">
      <c r="A175" s="302"/>
      <c r="B175" s="562" t="s">
        <v>548</v>
      </c>
      <c r="C175" s="562" t="s">
        <v>549</v>
      </c>
      <c r="D175" s="551" t="s">
        <v>531</v>
      </c>
      <c r="E175" s="86"/>
      <c r="F175" s="552" t="s">
        <v>619</v>
      </c>
      <c r="G175" s="553" t="s">
        <v>808</v>
      </c>
      <c r="H175" s="554">
        <v>85</v>
      </c>
      <c r="I175" s="554">
        <v>85</v>
      </c>
    </row>
    <row r="176" spans="1:9" ht="15" x14ac:dyDescent="0.3">
      <c r="A176" s="302"/>
      <c r="B176" s="562" t="s">
        <v>544</v>
      </c>
      <c r="C176" s="562" t="s">
        <v>545</v>
      </c>
      <c r="D176" s="555" t="s">
        <v>546</v>
      </c>
      <c r="E176" s="86"/>
      <c r="F176" s="552" t="s">
        <v>619</v>
      </c>
      <c r="G176" s="553" t="s">
        <v>808</v>
      </c>
      <c r="H176" s="554">
        <v>80</v>
      </c>
      <c r="I176" s="554">
        <v>80</v>
      </c>
    </row>
    <row r="177" spans="1:9" ht="15" x14ac:dyDescent="0.3">
      <c r="A177" s="302"/>
      <c r="B177" s="492" t="s">
        <v>621</v>
      </c>
      <c r="C177" s="492" t="s">
        <v>622</v>
      </c>
      <c r="D177" s="555" t="s">
        <v>623</v>
      </c>
      <c r="E177" s="86"/>
      <c r="F177" s="552" t="s">
        <v>572</v>
      </c>
      <c r="G177" s="553" t="s">
        <v>809</v>
      </c>
      <c r="H177" s="554">
        <v>80</v>
      </c>
      <c r="I177" s="554">
        <v>80</v>
      </c>
    </row>
    <row r="178" spans="1:9" ht="15" x14ac:dyDescent="0.3">
      <c r="A178" s="302"/>
      <c r="B178" s="566" t="s">
        <v>626</v>
      </c>
      <c r="C178" s="566" t="s">
        <v>627</v>
      </c>
      <c r="D178" s="555" t="s">
        <v>628</v>
      </c>
      <c r="E178" s="86"/>
      <c r="F178" s="552" t="s">
        <v>572</v>
      </c>
      <c r="G178" s="553" t="s">
        <v>809</v>
      </c>
      <c r="H178" s="554">
        <v>85</v>
      </c>
      <c r="I178" s="554">
        <v>85</v>
      </c>
    </row>
    <row r="179" spans="1:9" ht="15" x14ac:dyDescent="0.3">
      <c r="A179" s="302"/>
      <c r="B179" s="557" t="s">
        <v>574</v>
      </c>
      <c r="C179" s="557" t="s">
        <v>575</v>
      </c>
      <c r="D179" s="555">
        <v>36001006291</v>
      </c>
      <c r="E179" s="86"/>
      <c r="F179" s="552" t="s">
        <v>572</v>
      </c>
      <c r="G179" s="553" t="s">
        <v>809</v>
      </c>
      <c r="H179" s="554">
        <v>85</v>
      </c>
      <c r="I179" s="554">
        <v>85</v>
      </c>
    </row>
    <row r="180" spans="1:9" ht="15" x14ac:dyDescent="0.3">
      <c r="A180" s="302"/>
      <c r="B180" s="560" t="s">
        <v>576</v>
      </c>
      <c r="C180" s="560" t="s">
        <v>577</v>
      </c>
      <c r="D180" s="559" t="s">
        <v>578</v>
      </c>
      <c r="E180" s="86"/>
      <c r="F180" s="552" t="s">
        <v>572</v>
      </c>
      <c r="G180" s="553" t="s">
        <v>809</v>
      </c>
      <c r="H180" s="554">
        <v>80</v>
      </c>
      <c r="I180" s="554">
        <v>80</v>
      </c>
    </row>
    <row r="181" spans="1:9" ht="15" x14ac:dyDescent="0.3">
      <c r="A181" s="302"/>
      <c r="B181" s="566" t="s">
        <v>579</v>
      </c>
      <c r="C181" s="566" t="s">
        <v>580</v>
      </c>
      <c r="D181" s="555">
        <v>36001025465</v>
      </c>
      <c r="E181" s="86"/>
      <c r="F181" s="552" t="s">
        <v>572</v>
      </c>
      <c r="G181" s="553" t="s">
        <v>809</v>
      </c>
      <c r="H181" s="554">
        <v>85</v>
      </c>
      <c r="I181" s="554">
        <v>85</v>
      </c>
    </row>
    <row r="182" spans="1:9" ht="15" x14ac:dyDescent="0.3">
      <c r="A182" s="302"/>
      <c r="B182" s="557" t="s">
        <v>629</v>
      </c>
      <c r="C182" s="557" t="s">
        <v>630</v>
      </c>
      <c r="D182" s="555" t="s">
        <v>631</v>
      </c>
      <c r="E182" s="86"/>
      <c r="F182" s="552" t="s">
        <v>572</v>
      </c>
      <c r="G182" s="553" t="s">
        <v>809</v>
      </c>
      <c r="H182" s="554">
        <v>85</v>
      </c>
      <c r="I182" s="554">
        <v>85</v>
      </c>
    </row>
    <row r="183" spans="1:9" ht="15" x14ac:dyDescent="0.3">
      <c r="A183" s="302"/>
      <c r="B183" s="556" t="s">
        <v>544</v>
      </c>
      <c r="C183" s="556" t="s">
        <v>545</v>
      </c>
      <c r="D183" s="555" t="s">
        <v>546</v>
      </c>
      <c r="E183" s="86"/>
      <c r="F183" s="552" t="s">
        <v>572</v>
      </c>
      <c r="G183" s="553" t="s">
        <v>809</v>
      </c>
      <c r="H183" s="554">
        <v>85</v>
      </c>
      <c r="I183" s="554">
        <v>85</v>
      </c>
    </row>
    <row r="184" spans="1:9" ht="15" x14ac:dyDescent="0.3">
      <c r="A184" s="302"/>
      <c r="B184" s="492" t="s">
        <v>582</v>
      </c>
      <c r="C184" s="492" t="s">
        <v>581</v>
      </c>
      <c r="D184" s="555" t="s">
        <v>583</v>
      </c>
      <c r="E184" s="86"/>
      <c r="F184" s="552" t="s">
        <v>572</v>
      </c>
      <c r="G184" s="553" t="s">
        <v>809</v>
      </c>
      <c r="H184" s="554">
        <v>80</v>
      </c>
      <c r="I184" s="554">
        <v>80</v>
      </c>
    </row>
    <row r="185" spans="1:9" ht="15" x14ac:dyDescent="0.3">
      <c r="A185" s="302"/>
      <c r="B185" s="562" t="s">
        <v>632</v>
      </c>
      <c r="C185" s="562" t="s">
        <v>541</v>
      </c>
      <c r="D185" s="563" t="s">
        <v>633</v>
      </c>
      <c r="E185" s="86"/>
      <c r="F185" s="552" t="s">
        <v>572</v>
      </c>
      <c r="G185" s="553" t="s">
        <v>809</v>
      </c>
      <c r="H185" s="554">
        <v>85</v>
      </c>
      <c r="I185" s="554">
        <v>85</v>
      </c>
    </row>
    <row r="186" spans="1:9" ht="15" x14ac:dyDescent="0.3">
      <c r="A186" s="302"/>
      <c r="B186" s="562" t="s">
        <v>584</v>
      </c>
      <c r="C186" s="562" t="s">
        <v>585</v>
      </c>
      <c r="D186" s="551" t="s">
        <v>586</v>
      </c>
      <c r="E186" s="86"/>
      <c r="F186" s="552" t="s">
        <v>572</v>
      </c>
      <c r="G186" s="553" t="s">
        <v>809</v>
      </c>
      <c r="H186" s="554">
        <v>80</v>
      </c>
      <c r="I186" s="554">
        <v>80</v>
      </c>
    </row>
    <row r="187" spans="1:9" ht="15" x14ac:dyDescent="0.3">
      <c r="A187" s="302"/>
      <c r="B187" s="562" t="s">
        <v>548</v>
      </c>
      <c r="C187" s="562" t="s">
        <v>549</v>
      </c>
      <c r="D187" s="563">
        <v>1001099558</v>
      </c>
      <c r="E187" s="86"/>
      <c r="F187" s="552" t="s">
        <v>572</v>
      </c>
      <c r="G187" s="553" t="s">
        <v>809</v>
      </c>
      <c r="H187" s="554">
        <v>85</v>
      </c>
      <c r="I187" s="554">
        <v>85</v>
      </c>
    </row>
    <row r="188" spans="1:9" ht="15" x14ac:dyDescent="0.3">
      <c r="A188" s="565"/>
      <c r="B188" s="557" t="s">
        <v>548</v>
      </c>
      <c r="C188" s="557" t="s">
        <v>549</v>
      </c>
      <c r="D188" s="555" t="s">
        <v>531</v>
      </c>
      <c r="E188" s="86"/>
      <c r="F188" s="552" t="s">
        <v>811</v>
      </c>
      <c r="G188" s="553" t="s">
        <v>812</v>
      </c>
      <c r="H188" s="554">
        <v>80</v>
      </c>
      <c r="I188" s="554">
        <v>80</v>
      </c>
    </row>
    <row r="189" spans="1:9" ht="15" x14ac:dyDescent="0.3">
      <c r="A189" s="302"/>
      <c r="B189" s="557" t="s">
        <v>596</v>
      </c>
      <c r="C189" s="557" t="s">
        <v>595</v>
      </c>
      <c r="D189" s="570" t="s">
        <v>597</v>
      </c>
      <c r="E189" s="86"/>
      <c r="F189" s="552" t="s">
        <v>811</v>
      </c>
      <c r="G189" s="553" t="s">
        <v>812</v>
      </c>
      <c r="H189" s="554">
        <v>75</v>
      </c>
      <c r="I189" s="554">
        <v>75</v>
      </c>
    </row>
    <row r="190" spans="1:9" ht="15" x14ac:dyDescent="0.3">
      <c r="A190" s="302"/>
      <c r="B190" s="571" t="s">
        <v>615</v>
      </c>
      <c r="C190" s="571" t="s">
        <v>616</v>
      </c>
      <c r="D190" s="578">
        <v>35001093681</v>
      </c>
      <c r="E190" s="86"/>
      <c r="F190" s="552" t="s">
        <v>811</v>
      </c>
      <c r="G190" s="553" t="s">
        <v>812</v>
      </c>
      <c r="H190" s="554">
        <v>75</v>
      </c>
      <c r="I190" s="554">
        <v>75</v>
      </c>
    </row>
    <row r="191" spans="1:9" ht="15" x14ac:dyDescent="0.3">
      <c r="A191" s="302"/>
      <c r="B191" s="573" t="s">
        <v>629</v>
      </c>
      <c r="C191" s="573" t="s">
        <v>630</v>
      </c>
      <c r="D191" s="578" t="s">
        <v>631</v>
      </c>
      <c r="E191" s="86"/>
      <c r="F191" s="552" t="s">
        <v>811</v>
      </c>
      <c r="G191" s="553" t="s">
        <v>812</v>
      </c>
      <c r="H191" s="554">
        <v>75</v>
      </c>
      <c r="I191" s="554">
        <v>75</v>
      </c>
    </row>
    <row r="192" spans="1:9" ht="15" x14ac:dyDescent="0.3">
      <c r="A192" s="302"/>
      <c r="B192" s="574" t="s">
        <v>579</v>
      </c>
      <c r="C192" s="574" t="s">
        <v>555</v>
      </c>
      <c r="D192" s="579" t="s">
        <v>810</v>
      </c>
      <c r="E192" s="86"/>
      <c r="F192" s="552" t="s">
        <v>811</v>
      </c>
      <c r="G192" s="553" t="s">
        <v>812</v>
      </c>
      <c r="H192" s="554">
        <v>75</v>
      </c>
      <c r="I192" s="554">
        <v>75</v>
      </c>
    </row>
    <row r="193" spans="1:9" ht="15" x14ac:dyDescent="0.3">
      <c r="A193" s="302"/>
      <c r="B193" s="576" t="s">
        <v>605</v>
      </c>
      <c r="C193" s="576" t="s">
        <v>604</v>
      </c>
      <c r="D193" s="577" t="s">
        <v>606</v>
      </c>
      <c r="E193" s="86"/>
      <c r="F193" s="552" t="s">
        <v>811</v>
      </c>
      <c r="G193" s="553" t="s">
        <v>812</v>
      </c>
      <c r="H193" s="554">
        <v>75</v>
      </c>
      <c r="I193" s="554">
        <v>75</v>
      </c>
    </row>
    <row r="194" spans="1:9" ht="15" x14ac:dyDescent="0.3">
      <c r="A194" s="302"/>
      <c r="B194" s="571" t="s">
        <v>607</v>
      </c>
      <c r="C194" s="571" t="s">
        <v>608</v>
      </c>
      <c r="D194" s="572" t="s">
        <v>609</v>
      </c>
      <c r="E194" s="86"/>
      <c r="F194" s="552" t="s">
        <v>811</v>
      </c>
      <c r="G194" s="553" t="s">
        <v>812</v>
      </c>
      <c r="H194" s="554">
        <v>75</v>
      </c>
      <c r="I194" s="554">
        <v>75</v>
      </c>
    </row>
    <row r="195" spans="1:9" ht="15" x14ac:dyDescent="0.3">
      <c r="A195" s="302"/>
      <c r="B195" s="575" t="s">
        <v>610</v>
      </c>
      <c r="C195" s="575" t="s">
        <v>611</v>
      </c>
      <c r="D195" s="570" t="s">
        <v>612</v>
      </c>
      <c r="E195" s="86"/>
      <c r="F195" s="552" t="s">
        <v>811</v>
      </c>
      <c r="G195" s="553" t="s">
        <v>812</v>
      </c>
      <c r="H195" s="554">
        <v>75</v>
      </c>
      <c r="I195" s="554">
        <v>75</v>
      </c>
    </row>
    <row r="196" spans="1:9" ht="15" x14ac:dyDescent="0.3">
      <c r="A196" s="302"/>
      <c r="B196" s="575" t="s">
        <v>784</v>
      </c>
      <c r="C196" s="575" t="s">
        <v>580</v>
      </c>
      <c r="D196" s="580">
        <v>36101055018</v>
      </c>
      <c r="E196" s="86"/>
      <c r="F196" s="552" t="s">
        <v>811</v>
      </c>
      <c r="G196" s="553" t="s">
        <v>812</v>
      </c>
      <c r="H196" s="554">
        <v>75</v>
      </c>
      <c r="I196" s="554">
        <v>75</v>
      </c>
    </row>
    <row r="197" spans="1:9" ht="15" x14ac:dyDescent="0.3">
      <c r="A197" s="302"/>
      <c r="B197" s="573" t="s">
        <v>554</v>
      </c>
      <c r="C197" s="573" t="s">
        <v>555</v>
      </c>
      <c r="D197" s="581" t="s">
        <v>556</v>
      </c>
      <c r="E197" s="86"/>
      <c r="F197" s="552" t="s">
        <v>811</v>
      </c>
      <c r="G197" s="553" t="s">
        <v>812</v>
      </c>
      <c r="H197" s="554">
        <v>75</v>
      </c>
      <c r="I197" s="554">
        <v>75</v>
      </c>
    </row>
    <row r="198" spans="1:9" ht="15" x14ac:dyDescent="0.3">
      <c r="A198" s="302"/>
      <c r="B198" s="557" t="s">
        <v>569</v>
      </c>
      <c r="C198" s="557" t="s">
        <v>570</v>
      </c>
      <c r="D198" s="555" t="s">
        <v>571</v>
      </c>
      <c r="E198" s="86"/>
      <c r="F198" s="552" t="s">
        <v>775</v>
      </c>
      <c r="G198" s="553" t="s">
        <v>634</v>
      </c>
      <c r="H198" s="554">
        <v>90</v>
      </c>
      <c r="I198" s="554">
        <v>90</v>
      </c>
    </row>
    <row r="199" spans="1:9" ht="15" x14ac:dyDescent="0.3">
      <c r="A199" s="302"/>
      <c r="B199" s="560" t="s">
        <v>576</v>
      </c>
      <c r="C199" s="560" t="s">
        <v>577</v>
      </c>
      <c r="D199" s="559" t="s">
        <v>578</v>
      </c>
      <c r="E199" s="86"/>
      <c r="F199" s="552" t="s">
        <v>775</v>
      </c>
      <c r="G199" s="553" t="s">
        <v>634</v>
      </c>
      <c r="H199" s="554">
        <v>90</v>
      </c>
      <c r="I199" s="554">
        <v>90</v>
      </c>
    </row>
    <row r="200" spans="1:9" ht="15" x14ac:dyDescent="0.3">
      <c r="A200" s="302"/>
      <c r="B200" s="566" t="s">
        <v>579</v>
      </c>
      <c r="C200" s="566" t="s">
        <v>580</v>
      </c>
      <c r="D200" s="555">
        <v>36001025465</v>
      </c>
      <c r="E200" s="86"/>
      <c r="F200" s="552" t="s">
        <v>775</v>
      </c>
      <c r="G200" s="553" t="s">
        <v>634</v>
      </c>
      <c r="H200" s="554">
        <v>90</v>
      </c>
      <c r="I200" s="554">
        <v>90</v>
      </c>
    </row>
    <row r="201" spans="1:9" ht="15" x14ac:dyDescent="0.3">
      <c r="A201" s="302"/>
      <c r="B201" s="556" t="s">
        <v>544</v>
      </c>
      <c r="C201" s="556" t="s">
        <v>545</v>
      </c>
      <c r="D201" s="555" t="s">
        <v>546</v>
      </c>
      <c r="E201" s="86"/>
      <c r="F201" s="552" t="s">
        <v>775</v>
      </c>
      <c r="G201" s="553" t="s">
        <v>634</v>
      </c>
      <c r="H201" s="554">
        <v>90</v>
      </c>
      <c r="I201" s="554">
        <v>90</v>
      </c>
    </row>
    <row r="202" spans="1:9" ht="15" x14ac:dyDescent="0.3">
      <c r="A202" s="302"/>
      <c r="B202" s="492" t="s">
        <v>582</v>
      </c>
      <c r="C202" s="492" t="s">
        <v>581</v>
      </c>
      <c r="D202" s="555" t="s">
        <v>583</v>
      </c>
      <c r="E202" s="86"/>
      <c r="F202" s="552" t="s">
        <v>775</v>
      </c>
      <c r="G202" s="553" t="s">
        <v>634</v>
      </c>
      <c r="H202" s="554">
        <v>90</v>
      </c>
      <c r="I202" s="554">
        <v>90</v>
      </c>
    </row>
    <row r="203" spans="1:9" ht="15" x14ac:dyDescent="0.3">
      <c r="A203" s="302"/>
      <c r="B203" s="556" t="s">
        <v>582</v>
      </c>
      <c r="C203" s="556" t="s">
        <v>552</v>
      </c>
      <c r="D203" s="555" t="s">
        <v>553</v>
      </c>
      <c r="E203" s="86"/>
      <c r="F203" s="552" t="s">
        <v>775</v>
      </c>
      <c r="G203" s="553" t="s">
        <v>634</v>
      </c>
      <c r="H203" s="554">
        <v>90</v>
      </c>
      <c r="I203" s="554">
        <v>90</v>
      </c>
    </row>
    <row r="204" spans="1:9" ht="15" x14ac:dyDescent="0.3">
      <c r="A204" s="302"/>
      <c r="B204" s="562" t="s">
        <v>584</v>
      </c>
      <c r="C204" s="562" t="s">
        <v>585</v>
      </c>
      <c r="D204" s="551" t="s">
        <v>586</v>
      </c>
      <c r="E204" s="86"/>
      <c r="F204" s="552" t="s">
        <v>775</v>
      </c>
      <c r="G204" s="553" t="s">
        <v>634</v>
      </c>
      <c r="H204" s="554">
        <v>90</v>
      </c>
      <c r="I204" s="554">
        <v>90</v>
      </c>
    </row>
    <row r="205" spans="1:9" ht="15" x14ac:dyDescent="0.3">
      <c r="A205" s="302"/>
      <c r="B205" s="562" t="s">
        <v>587</v>
      </c>
      <c r="C205" s="562" t="s">
        <v>588</v>
      </c>
      <c r="D205" s="551" t="s">
        <v>589</v>
      </c>
      <c r="E205" s="86"/>
      <c r="F205" s="552" t="s">
        <v>775</v>
      </c>
      <c r="G205" s="553" t="s">
        <v>634</v>
      </c>
      <c r="H205" s="554">
        <v>90</v>
      </c>
      <c r="I205" s="554">
        <v>90</v>
      </c>
    </row>
    <row r="206" spans="1:9" ht="15" x14ac:dyDescent="0.3">
      <c r="A206" s="302"/>
      <c r="B206" s="563" t="s">
        <v>584</v>
      </c>
      <c r="C206" s="563" t="s">
        <v>559</v>
      </c>
      <c r="D206" s="551" t="s">
        <v>590</v>
      </c>
      <c r="E206" s="86"/>
      <c r="F206" s="552" t="s">
        <v>775</v>
      </c>
      <c r="G206" s="553" t="s">
        <v>634</v>
      </c>
      <c r="H206" s="554">
        <v>90</v>
      </c>
      <c r="I206" s="554">
        <v>90</v>
      </c>
    </row>
    <row r="207" spans="1:9" ht="15" x14ac:dyDescent="0.3">
      <c r="A207" s="302"/>
      <c r="B207" s="562" t="s">
        <v>591</v>
      </c>
      <c r="C207" s="562" t="s">
        <v>592</v>
      </c>
      <c r="D207" s="563">
        <v>56001004938</v>
      </c>
      <c r="E207" s="86"/>
      <c r="F207" s="552" t="s">
        <v>775</v>
      </c>
      <c r="G207" s="553" t="s">
        <v>634</v>
      </c>
      <c r="H207" s="554">
        <v>90</v>
      </c>
      <c r="I207" s="554">
        <v>90</v>
      </c>
    </row>
    <row r="208" spans="1:9" ht="15" x14ac:dyDescent="0.3">
      <c r="A208" s="302"/>
      <c r="B208" s="557" t="s">
        <v>569</v>
      </c>
      <c r="C208" s="557" t="s">
        <v>570</v>
      </c>
      <c r="D208" s="555" t="s">
        <v>571</v>
      </c>
      <c r="E208" s="86"/>
      <c r="F208" s="552" t="s">
        <v>795</v>
      </c>
      <c r="G208" s="553" t="s">
        <v>625</v>
      </c>
      <c r="H208" s="554">
        <v>90</v>
      </c>
      <c r="I208" s="554">
        <v>90</v>
      </c>
    </row>
    <row r="209" spans="1:9" ht="15" x14ac:dyDescent="0.3">
      <c r="A209" s="302"/>
      <c r="B209" s="557" t="s">
        <v>574</v>
      </c>
      <c r="C209" s="557" t="s">
        <v>575</v>
      </c>
      <c r="D209" s="555">
        <v>36001006291</v>
      </c>
      <c r="E209" s="86"/>
      <c r="F209" s="552" t="s">
        <v>795</v>
      </c>
      <c r="G209" s="553" t="s">
        <v>625</v>
      </c>
      <c r="H209" s="554">
        <v>90</v>
      </c>
      <c r="I209" s="554">
        <v>90</v>
      </c>
    </row>
    <row r="210" spans="1:9" ht="15" x14ac:dyDescent="0.3">
      <c r="A210" s="302"/>
      <c r="B210" s="560" t="s">
        <v>576</v>
      </c>
      <c r="C210" s="560" t="s">
        <v>577</v>
      </c>
      <c r="D210" s="559" t="s">
        <v>578</v>
      </c>
      <c r="E210" s="86"/>
      <c r="F210" s="552" t="s">
        <v>795</v>
      </c>
      <c r="G210" s="553" t="s">
        <v>625</v>
      </c>
      <c r="H210" s="554">
        <v>90</v>
      </c>
      <c r="I210" s="554">
        <v>90</v>
      </c>
    </row>
    <row r="211" spans="1:9" ht="15" x14ac:dyDescent="0.3">
      <c r="A211" s="302"/>
      <c r="B211" s="566" t="s">
        <v>579</v>
      </c>
      <c r="C211" s="566" t="s">
        <v>580</v>
      </c>
      <c r="D211" s="555">
        <v>36001025465</v>
      </c>
      <c r="E211" s="86"/>
      <c r="F211" s="552" t="s">
        <v>795</v>
      </c>
      <c r="G211" s="553" t="s">
        <v>625</v>
      </c>
      <c r="H211" s="554">
        <v>90</v>
      </c>
      <c r="I211" s="554">
        <v>90</v>
      </c>
    </row>
    <row r="212" spans="1:9" ht="15" x14ac:dyDescent="0.3">
      <c r="A212" s="302"/>
      <c r="B212" s="556" t="s">
        <v>544</v>
      </c>
      <c r="C212" s="556" t="s">
        <v>545</v>
      </c>
      <c r="D212" s="555" t="s">
        <v>546</v>
      </c>
      <c r="E212" s="86"/>
      <c r="F212" s="552" t="s">
        <v>795</v>
      </c>
      <c r="G212" s="553" t="s">
        <v>625</v>
      </c>
      <c r="H212" s="554">
        <v>90</v>
      </c>
      <c r="I212" s="554">
        <v>90</v>
      </c>
    </row>
    <row r="213" spans="1:9" ht="15" x14ac:dyDescent="0.3">
      <c r="A213" s="302"/>
      <c r="B213" s="492" t="s">
        <v>582</v>
      </c>
      <c r="C213" s="492" t="s">
        <v>581</v>
      </c>
      <c r="D213" s="555" t="s">
        <v>583</v>
      </c>
      <c r="E213" s="86"/>
      <c r="F213" s="552" t="s">
        <v>795</v>
      </c>
      <c r="G213" s="553" t="s">
        <v>625</v>
      </c>
      <c r="H213" s="554">
        <v>90</v>
      </c>
      <c r="I213" s="554">
        <v>90</v>
      </c>
    </row>
    <row r="214" spans="1:9" ht="15" x14ac:dyDescent="0.3">
      <c r="A214" s="302"/>
      <c r="B214" s="556" t="s">
        <v>582</v>
      </c>
      <c r="C214" s="556" t="s">
        <v>552</v>
      </c>
      <c r="D214" s="555" t="s">
        <v>553</v>
      </c>
      <c r="E214" s="86"/>
      <c r="F214" s="552" t="s">
        <v>795</v>
      </c>
      <c r="G214" s="553" t="s">
        <v>625</v>
      </c>
      <c r="H214" s="554">
        <v>90</v>
      </c>
      <c r="I214" s="554">
        <v>90</v>
      </c>
    </row>
    <row r="215" spans="1:9" ht="15" x14ac:dyDescent="0.3">
      <c r="A215" s="302"/>
      <c r="B215" s="562" t="s">
        <v>587</v>
      </c>
      <c r="C215" s="562" t="s">
        <v>588</v>
      </c>
      <c r="D215" s="551" t="s">
        <v>589</v>
      </c>
      <c r="E215" s="86"/>
      <c r="F215" s="552" t="s">
        <v>795</v>
      </c>
      <c r="G215" s="553" t="s">
        <v>625</v>
      </c>
      <c r="H215" s="554">
        <v>90</v>
      </c>
      <c r="I215" s="554">
        <v>90</v>
      </c>
    </row>
    <row r="216" spans="1:9" ht="15" x14ac:dyDescent="0.3">
      <c r="A216" s="302"/>
      <c r="B216" s="563" t="s">
        <v>584</v>
      </c>
      <c r="C216" s="563" t="s">
        <v>559</v>
      </c>
      <c r="D216" s="551" t="s">
        <v>590</v>
      </c>
      <c r="E216" s="86"/>
      <c r="F216" s="552" t="s">
        <v>795</v>
      </c>
      <c r="G216" s="553" t="s">
        <v>625</v>
      </c>
      <c r="H216" s="554">
        <v>90</v>
      </c>
      <c r="I216" s="554">
        <v>90</v>
      </c>
    </row>
    <row r="217" spans="1:9" ht="15" x14ac:dyDescent="0.3">
      <c r="A217" s="302"/>
      <c r="B217" s="562" t="s">
        <v>591</v>
      </c>
      <c r="C217" s="562" t="s">
        <v>592</v>
      </c>
      <c r="D217" s="563">
        <v>56001004938</v>
      </c>
      <c r="E217" s="86"/>
      <c r="F217" s="552" t="s">
        <v>795</v>
      </c>
      <c r="G217" s="553" t="s">
        <v>625</v>
      </c>
      <c r="H217" s="554">
        <v>90</v>
      </c>
      <c r="I217" s="554">
        <v>90</v>
      </c>
    </row>
    <row r="218" spans="1:9" ht="15" x14ac:dyDescent="0.2">
      <c r="A218" s="565"/>
      <c r="B218" s="582" t="s">
        <v>621</v>
      </c>
      <c r="C218" s="582" t="s">
        <v>622</v>
      </c>
      <c r="D218" s="584" t="s">
        <v>623</v>
      </c>
      <c r="E218" s="86"/>
      <c r="F218" s="585" t="s">
        <v>801</v>
      </c>
      <c r="G218" s="585" t="s">
        <v>815</v>
      </c>
      <c r="H218" s="587">
        <v>90</v>
      </c>
      <c r="I218" s="587">
        <v>90</v>
      </c>
    </row>
    <row r="219" spans="1:9" ht="15" x14ac:dyDescent="0.2">
      <c r="A219" s="302"/>
      <c r="B219" s="582" t="s">
        <v>584</v>
      </c>
      <c r="C219" s="582" t="s">
        <v>559</v>
      </c>
      <c r="D219" s="585">
        <v>60003000785</v>
      </c>
      <c r="E219" s="86"/>
      <c r="F219" s="585" t="s">
        <v>801</v>
      </c>
      <c r="G219" s="585" t="s">
        <v>815</v>
      </c>
      <c r="H219" s="587">
        <v>90</v>
      </c>
      <c r="I219" s="587">
        <v>90</v>
      </c>
    </row>
    <row r="220" spans="1:9" ht="15" x14ac:dyDescent="0.2">
      <c r="A220" s="302"/>
      <c r="B220" s="582" t="s">
        <v>544</v>
      </c>
      <c r="C220" s="582" t="s">
        <v>545</v>
      </c>
      <c r="D220" s="584" t="s">
        <v>546</v>
      </c>
      <c r="E220" s="86"/>
      <c r="F220" s="585" t="s">
        <v>801</v>
      </c>
      <c r="G220" s="585" t="s">
        <v>815</v>
      </c>
      <c r="H220" s="587">
        <v>90</v>
      </c>
      <c r="I220" s="587">
        <v>90</v>
      </c>
    </row>
    <row r="221" spans="1:9" ht="15" x14ac:dyDescent="0.2">
      <c r="A221" s="302"/>
      <c r="B221" s="582" t="s">
        <v>576</v>
      </c>
      <c r="C221" s="582" t="s">
        <v>577</v>
      </c>
      <c r="D221" s="584" t="s">
        <v>814</v>
      </c>
      <c r="E221" s="86"/>
      <c r="F221" s="585" t="s">
        <v>801</v>
      </c>
      <c r="G221" s="585" t="s">
        <v>815</v>
      </c>
      <c r="H221" s="587">
        <v>90</v>
      </c>
      <c r="I221" s="587">
        <v>90</v>
      </c>
    </row>
    <row r="222" spans="1:9" ht="15" x14ac:dyDescent="0.2">
      <c r="A222" s="302"/>
      <c r="B222" s="582" t="s">
        <v>813</v>
      </c>
      <c r="C222" s="582" t="s">
        <v>555</v>
      </c>
      <c r="D222" s="584" t="s">
        <v>810</v>
      </c>
      <c r="E222" s="86"/>
      <c r="F222" s="585" t="s">
        <v>801</v>
      </c>
      <c r="G222" s="585" t="s">
        <v>815</v>
      </c>
      <c r="H222" s="587">
        <v>90</v>
      </c>
      <c r="I222" s="587">
        <v>90</v>
      </c>
    </row>
    <row r="223" spans="1:9" ht="15" x14ac:dyDescent="0.2">
      <c r="A223" s="302"/>
      <c r="B223" s="582" t="s">
        <v>629</v>
      </c>
      <c r="C223" s="582" t="s">
        <v>630</v>
      </c>
      <c r="D223" s="584" t="s">
        <v>631</v>
      </c>
      <c r="E223" s="86"/>
      <c r="F223" s="585" t="s">
        <v>801</v>
      </c>
      <c r="G223" s="585" t="s">
        <v>815</v>
      </c>
      <c r="H223" s="587">
        <v>90</v>
      </c>
      <c r="I223" s="587">
        <v>90</v>
      </c>
    </row>
    <row r="224" spans="1:9" ht="15" x14ac:dyDescent="0.2">
      <c r="A224" s="302"/>
      <c r="B224" s="582" t="s">
        <v>582</v>
      </c>
      <c r="C224" s="582" t="s">
        <v>581</v>
      </c>
      <c r="D224" s="584" t="s">
        <v>583</v>
      </c>
      <c r="E224" s="86"/>
      <c r="F224" s="585" t="s">
        <v>801</v>
      </c>
      <c r="G224" s="585" t="s">
        <v>815</v>
      </c>
      <c r="H224" s="587">
        <v>90</v>
      </c>
      <c r="I224" s="587">
        <v>90</v>
      </c>
    </row>
    <row r="225" spans="1:9" ht="15" x14ac:dyDescent="0.2">
      <c r="A225" s="302"/>
      <c r="B225" s="582" t="s">
        <v>582</v>
      </c>
      <c r="C225" s="582" t="s">
        <v>552</v>
      </c>
      <c r="D225" s="584" t="s">
        <v>553</v>
      </c>
      <c r="E225" s="86"/>
      <c r="F225" s="585" t="s">
        <v>801</v>
      </c>
      <c r="G225" s="585" t="s">
        <v>815</v>
      </c>
      <c r="H225" s="587">
        <v>90</v>
      </c>
      <c r="I225" s="587">
        <v>90</v>
      </c>
    </row>
    <row r="226" spans="1:9" ht="15" x14ac:dyDescent="0.2">
      <c r="A226" s="302"/>
      <c r="B226" s="582" t="s">
        <v>587</v>
      </c>
      <c r="C226" s="582" t="s">
        <v>588</v>
      </c>
      <c r="D226" s="584" t="s">
        <v>589</v>
      </c>
      <c r="E226" s="86"/>
      <c r="F226" s="585" t="s">
        <v>801</v>
      </c>
      <c r="G226" s="585" t="s">
        <v>815</v>
      </c>
      <c r="H226" s="587">
        <v>90</v>
      </c>
      <c r="I226" s="587">
        <v>90</v>
      </c>
    </row>
    <row r="227" spans="1:9" ht="15" x14ac:dyDescent="0.2">
      <c r="A227" s="302"/>
      <c r="B227" s="583" t="s">
        <v>548</v>
      </c>
      <c r="C227" s="583" t="s">
        <v>549</v>
      </c>
      <c r="D227" s="586" t="s">
        <v>531</v>
      </c>
      <c r="E227" s="86"/>
      <c r="F227" s="585" t="s">
        <v>801</v>
      </c>
      <c r="G227" s="585" t="s">
        <v>815</v>
      </c>
      <c r="H227" s="587">
        <v>95</v>
      </c>
      <c r="I227" s="587">
        <v>95</v>
      </c>
    </row>
    <row r="228" spans="1:9" ht="15" x14ac:dyDescent="0.2">
      <c r="A228" s="302"/>
      <c r="B228" s="582" t="s">
        <v>621</v>
      </c>
      <c r="C228" s="582" t="s">
        <v>622</v>
      </c>
      <c r="D228" s="584" t="s">
        <v>623</v>
      </c>
      <c r="E228" s="86"/>
      <c r="F228" s="589" t="s">
        <v>816</v>
      </c>
      <c r="G228" s="589" t="s">
        <v>817</v>
      </c>
      <c r="H228" s="587">
        <v>90</v>
      </c>
      <c r="I228" s="587">
        <v>90</v>
      </c>
    </row>
    <row r="229" spans="1:9" ht="15" x14ac:dyDescent="0.2">
      <c r="A229" s="302"/>
      <c r="B229" s="583" t="s">
        <v>584</v>
      </c>
      <c r="C229" s="583" t="s">
        <v>585</v>
      </c>
      <c r="D229" s="584" t="s">
        <v>586</v>
      </c>
      <c r="E229" s="86"/>
      <c r="F229" s="589" t="s">
        <v>816</v>
      </c>
      <c r="G229" s="589" t="s">
        <v>817</v>
      </c>
      <c r="H229" s="587">
        <v>90</v>
      </c>
      <c r="I229" s="587">
        <v>90</v>
      </c>
    </row>
    <row r="230" spans="1:9" ht="15" x14ac:dyDescent="0.2">
      <c r="A230" s="302"/>
      <c r="B230" s="582" t="s">
        <v>610</v>
      </c>
      <c r="C230" s="582" t="s">
        <v>611</v>
      </c>
      <c r="D230" s="584">
        <v>19001003501</v>
      </c>
      <c r="E230" s="86"/>
      <c r="F230" s="589" t="s">
        <v>816</v>
      </c>
      <c r="G230" s="589" t="s">
        <v>817</v>
      </c>
      <c r="H230" s="587">
        <v>90</v>
      </c>
      <c r="I230" s="587">
        <v>90</v>
      </c>
    </row>
    <row r="231" spans="1:9" ht="15" x14ac:dyDescent="0.2">
      <c r="A231" s="302"/>
      <c r="B231" s="582" t="s">
        <v>544</v>
      </c>
      <c r="C231" s="582" t="s">
        <v>545</v>
      </c>
      <c r="D231" s="584" t="s">
        <v>546</v>
      </c>
      <c r="E231" s="86"/>
      <c r="F231" s="589" t="s">
        <v>816</v>
      </c>
      <c r="G231" s="589" t="s">
        <v>817</v>
      </c>
      <c r="H231" s="587">
        <v>95</v>
      </c>
      <c r="I231" s="587">
        <v>95</v>
      </c>
    </row>
    <row r="232" spans="1:9" ht="15" x14ac:dyDescent="0.2">
      <c r="A232" s="302"/>
      <c r="B232" s="582" t="s">
        <v>576</v>
      </c>
      <c r="C232" s="582" t="s">
        <v>577</v>
      </c>
      <c r="D232" s="584" t="s">
        <v>814</v>
      </c>
      <c r="E232" s="86"/>
      <c r="F232" s="589" t="s">
        <v>816</v>
      </c>
      <c r="G232" s="589" t="s">
        <v>817</v>
      </c>
      <c r="H232" s="587">
        <v>90</v>
      </c>
      <c r="I232" s="587">
        <v>90</v>
      </c>
    </row>
    <row r="233" spans="1:9" ht="15" x14ac:dyDescent="0.2">
      <c r="A233" s="302"/>
      <c r="B233" s="583" t="s">
        <v>579</v>
      </c>
      <c r="C233" s="583" t="s">
        <v>580</v>
      </c>
      <c r="D233" s="588">
        <v>36001025465</v>
      </c>
      <c r="E233" s="86"/>
      <c r="F233" s="589" t="s">
        <v>816</v>
      </c>
      <c r="G233" s="589" t="s">
        <v>817</v>
      </c>
      <c r="H233" s="587">
        <v>90</v>
      </c>
      <c r="I233" s="587">
        <v>90</v>
      </c>
    </row>
    <row r="234" spans="1:9" ht="15" x14ac:dyDescent="0.2">
      <c r="A234" s="302"/>
      <c r="B234" s="582" t="s">
        <v>629</v>
      </c>
      <c r="C234" s="582" t="s">
        <v>630</v>
      </c>
      <c r="D234" s="584" t="s">
        <v>631</v>
      </c>
      <c r="E234" s="86"/>
      <c r="F234" s="589" t="s">
        <v>816</v>
      </c>
      <c r="G234" s="589" t="s">
        <v>817</v>
      </c>
      <c r="H234" s="587">
        <v>90</v>
      </c>
      <c r="I234" s="587">
        <v>90</v>
      </c>
    </row>
    <row r="235" spans="1:9" ht="15" x14ac:dyDescent="0.2">
      <c r="A235" s="302"/>
      <c r="B235" s="582" t="s">
        <v>582</v>
      </c>
      <c r="C235" s="582" t="s">
        <v>552</v>
      </c>
      <c r="D235" s="584" t="s">
        <v>553</v>
      </c>
      <c r="E235" s="86"/>
      <c r="F235" s="589" t="s">
        <v>816</v>
      </c>
      <c r="G235" s="589" t="s">
        <v>817</v>
      </c>
      <c r="H235" s="587">
        <v>90</v>
      </c>
      <c r="I235" s="587">
        <v>90</v>
      </c>
    </row>
    <row r="236" spans="1:9" ht="15" x14ac:dyDescent="0.2">
      <c r="A236" s="302"/>
      <c r="B236" s="582" t="s">
        <v>587</v>
      </c>
      <c r="C236" s="582" t="s">
        <v>588</v>
      </c>
      <c r="D236" s="584" t="s">
        <v>589</v>
      </c>
      <c r="E236" s="86"/>
      <c r="F236" s="589" t="s">
        <v>816</v>
      </c>
      <c r="G236" s="589" t="s">
        <v>817</v>
      </c>
      <c r="H236" s="587">
        <v>90</v>
      </c>
      <c r="I236" s="587">
        <v>90</v>
      </c>
    </row>
    <row r="237" spans="1:9" ht="15" x14ac:dyDescent="0.2">
      <c r="A237" s="302"/>
      <c r="B237" s="583" t="s">
        <v>548</v>
      </c>
      <c r="C237" s="583" t="s">
        <v>549</v>
      </c>
      <c r="D237" s="584" t="s">
        <v>531</v>
      </c>
      <c r="E237" s="86"/>
      <c r="F237" s="589" t="s">
        <v>816</v>
      </c>
      <c r="G237" s="589" t="s">
        <v>817</v>
      </c>
      <c r="H237" s="587">
        <v>90</v>
      </c>
      <c r="I237" s="587">
        <v>90</v>
      </c>
    </row>
    <row r="238" spans="1:9" ht="15" x14ac:dyDescent="0.2">
      <c r="A238" s="302"/>
      <c r="B238" s="582" t="s">
        <v>621</v>
      </c>
      <c r="C238" s="582" t="s">
        <v>622</v>
      </c>
      <c r="D238" s="584" t="s">
        <v>623</v>
      </c>
      <c r="E238" s="86"/>
      <c r="F238" s="590" t="s">
        <v>826</v>
      </c>
      <c r="G238" s="583" t="s">
        <v>825</v>
      </c>
      <c r="H238" s="591">
        <v>70</v>
      </c>
      <c r="I238" s="591">
        <v>70</v>
      </c>
    </row>
    <row r="239" spans="1:9" ht="15" x14ac:dyDescent="0.2">
      <c r="A239" s="302"/>
      <c r="B239" s="582" t="s">
        <v>818</v>
      </c>
      <c r="C239" s="582" t="s">
        <v>819</v>
      </c>
      <c r="D239" s="584" t="s">
        <v>823</v>
      </c>
      <c r="E239" s="86"/>
      <c r="F239" s="590" t="s">
        <v>826</v>
      </c>
      <c r="G239" s="583" t="s">
        <v>825</v>
      </c>
      <c r="H239" s="591">
        <v>70</v>
      </c>
      <c r="I239" s="591">
        <v>70</v>
      </c>
    </row>
    <row r="240" spans="1:9" ht="15" x14ac:dyDescent="0.2">
      <c r="A240" s="302"/>
      <c r="B240" s="582" t="s">
        <v>820</v>
      </c>
      <c r="C240" s="582" t="s">
        <v>608</v>
      </c>
      <c r="D240" s="584" t="s">
        <v>824</v>
      </c>
      <c r="E240" s="86"/>
      <c r="F240" s="590" t="s">
        <v>826</v>
      </c>
      <c r="G240" s="583" t="s">
        <v>825</v>
      </c>
      <c r="H240" s="591">
        <v>70</v>
      </c>
      <c r="I240" s="591">
        <v>70</v>
      </c>
    </row>
    <row r="241" spans="1:9" ht="15" x14ac:dyDescent="0.2">
      <c r="A241" s="302"/>
      <c r="B241" s="582" t="s">
        <v>544</v>
      </c>
      <c r="C241" s="582" t="s">
        <v>545</v>
      </c>
      <c r="D241" s="584" t="s">
        <v>546</v>
      </c>
      <c r="E241" s="86"/>
      <c r="F241" s="590" t="s">
        <v>826</v>
      </c>
      <c r="G241" s="583" t="s">
        <v>825</v>
      </c>
      <c r="H241" s="591">
        <v>70</v>
      </c>
      <c r="I241" s="591">
        <v>70</v>
      </c>
    </row>
    <row r="242" spans="1:9" ht="15" x14ac:dyDescent="0.2">
      <c r="A242" s="302"/>
      <c r="B242" s="582" t="s">
        <v>576</v>
      </c>
      <c r="C242" s="582" t="s">
        <v>577</v>
      </c>
      <c r="D242" s="584" t="s">
        <v>814</v>
      </c>
      <c r="E242" s="86"/>
      <c r="F242" s="590" t="s">
        <v>826</v>
      </c>
      <c r="G242" s="583" t="s">
        <v>825</v>
      </c>
      <c r="H242" s="591">
        <v>70</v>
      </c>
      <c r="I242" s="591">
        <v>70</v>
      </c>
    </row>
    <row r="243" spans="1:9" ht="15" x14ac:dyDescent="0.2">
      <c r="A243" s="302"/>
      <c r="B243" s="582" t="s">
        <v>813</v>
      </c>
      <c r="C243" s="582" t="s">
        <v>555</v>
      </c>
      <c r="D243" s="584" t="s">
        <v>810</v>
      </c>
      <c r="E243" s="86"/>
      <c r="F243" s="590" t="s">
        <v>826</v>
      </c>
      <c r="G243" s="583" t="s">
        <v>825</v>
      </c>
      <c r="H243" s="591">
        <v>70</v>
      </c>
      <c r="I243" s="591">
        <v>70</v>
      </c>
    </row>
    <row r="244" spans="1:9" ht="15" x14ac:dyDescent="0.2">
      <c r="A244" s="302"/>
      <c r="B244" s="582" t="s">
        <v>629</v>
      </c>
      <c r="C244" s="582" t="s">
        <v>630</v>
      </c>
      <c r="D244" s="584" t="s">
        <v>631</v>
      </c>
      <c r="E244" s="86"/>
      <c r="F244" s="590" t="s">
        <v>826</v>
      </c>
      <c r="G244" s="583" t="s">
        <v>825</v>
      </c>
      <c r="H244" s="591">
        <v>70</v>
      </c>
      <c r="I244" s="591">
        <v>70</v>
      </c>
    </row>
    <row r="245" spans="1:9" ht="15" x14ac:dyDescent="0.2">
      <c r="A245" s="302"/>
      <c r="B245" s="582" t="s">
        <v>582</v>
      </c>
      <c r="C245" s="582" t="s">
        <v>552</v>
      </c>
      <c r="D245" s="584" t="s">
        <v>553</v>
      </c>
      <c r="E245" s="86"/>
      <c r="F245" s="590" t="s">
        <v>826</v>
      </c>
      <c r="G245" s="583" t="s">
        <v>825</v>
      </c>
      <c r="H245" s="591">
        <v>70</v>
      </c>
      <c r="I245" s="591">
        <v>70</v>
      </c>
    </row>
    <row r="246" spans="1:9" ht="15" x14ac:dyDescent="0.2">
      <c r="A246" s="302"/>
      <c r="B246" s="582" t="s">
        <v>821</v>
      </c>
      <c r="C246" s="582" t="s">
        <v>822</v>
      </c>
      <c r="D246" s="584">
        <v>48901028103</v>
      </c>
      <c r="E246" s="86"/>
      <c r="F246" s="590" t="s">
        <v>826</v>
      </c>
      <c r="G246" s="583" t="s">
        <v>825</v>
      </c>
      <c r="H246" s="591">
        <v>70</v>
      </c>
      <c r="I246" s="591">
        <v>70</v>
      </c>
    </row>
    <row r="247" spans="1:9" ht="15" x14ac:dyDescent="0.2">
      <c r="A247" s="302"/>
      <c r="B247" s="583" t="s">
        <v>548</v>
      </c>
      <c r="C247" s="583" t="s">
        <v>549</v>
      </c>
      <c r="D247" s="584" t="s">
        <v>531</v>
      </c>
      <c r="E247" s="86"/>
      <c r="F247" s="590" t="s">
        <v>826</v>
      </c>
      <c r="G247" s="583" t="s">
        <v>825</v>
      </c>
      <c r="H247" s="591">
        <v>65</v>
      </c>
      <c r="I247" s="591">
        <v>65</v>
      </c>
    </row>
    <row r="248" spans="1:9" ht="15" x14ac:dyDescent="0.3">
      <c r="A248" s="565"/>
      <c r="B248" s="593" t="s">
        <v>621</v>
      </c>
      <c r="C248" s="593" t="s">
        <v>622</v>
      </c>
      <c r="D248" s="596" t="s">
        <v>623</v>
      </c>
      <c r="E248" s="86"/>
      <c r="F248" s="594" t="s">
        <v>619</v>
      </c>
      <c r="G248" s="594" t="s">
        <v>830</v>
      </c>
      <c r="H248" s="599">
        <v>60</v>
      </c>
      <c r="I248" s="599">
        <v>60</v>
      </c>
    </row>
    <row r="249" spans="1:9" ht="15" x14ac:dyDescent="0.3">
      <c r="A249" s="302"/>
      <c r="B249" s="593" t="s">
        <v>576</v>
      </c>
      <c r="C249" s="593" t="s">
        <v>577</v>
      </c>
      <c r="D249" s="596" t="s">
        <v>814</v>
      </c>
      <c r="E249" s="86"/>
      <c r="F249" s="594" t="s">
        <v>619</v>
      </c>
      <c r="G249" s="594" t="s">
        <v>830</v>
      </c>
      <c r="H249" s="599">
        <v>60</v>
      </c>
      <c r="I249" s="599">
        <v>60</v>
      </c>
    </row>
    <row r="250" spans="1:9" ht="15" x14ac:dyDescent="0.3">
      <c r="A250" s="302"/>
      <c r="B250" s="593" t="s">
        <v>722</v>
      </c>
      <c r="C250" s="593" t="s">
        <v>723</v>
      </c>
      <c r="D250" s="596">
        <v>35001119230</v>
      </c>
      <c r="E250" s="86"/>
      <c r="F250" s="594" t="s">
        <v>619</v>
      </c>
      <c r="G250" s="594" t="s">
        <v>830</v>
      </c>
      <c r="H250" s="599">
        <v>60</v>
      </c>
      <c r="I250" s="599">
        <v>60</v>
      </c>
    </row>
    <row r="251" spans="1:9" ht="15" x14ac:dyDescent="0.3">
      <c r="A251" s="302"/>
      <c r="B251" s="593" t="s">
        <v>582</v>
      </c>
      <c r="C251" s="593" t="s">
        <v>552</v>
      </c>
      <c r="D251" s="596" t="s">
        <v>553</v>
      </c>
      <c r="E251" s="86"/>
      <c r="F251" s="594" t="s">
        <v>619</v>
      </c>
      <c r="G251" s="594" t="s">
        <v>830</v>
      </c>
      <c r="H251" s="599">
        <v>60</v>
      </c>
      <c r="I251" s="599">
        <v>60</v>
      </c>
    </row>
    <row r="252" spans="1:9" ht="15" x14ac:dyDescent="0.3">
      <c r="A252" s="302"/>
      <c r="B252" s="593" t="s">
        <v>827</v>
      </c>
      <c r="C252" s="593" t="s">
        <v>828</v>
      </c>
      <c r="D252" s="597" t="s">
        <v>829</v>
      </c>
      <c r="E252" s="86"/>
      <c r="F252" s="594" t="s">
        <v>619</v>
      </c>
      <c r="G252" s="594" t="s">
        <v>830</v>
      </c>
      <c r="H252" s="599">
        <v>60</v>
      </c>
      <c r="I252" s="599">
        <v>60</v>
      </c>
    </row>
    <row r="253" spans="1:9" ht="15" x14ac:dyDescent="0.3">
      <c r="A253" s="302"/>
      <c r="B253" s="593" t="s">
        <v>641</v>
      </c>
      <c r="C253" s="593" t="s">
        <v>642</v>
      </c>
      <c r="D253" s="596">
        <v>26001005851</v>
      </c>
      <c r="E253" s="86"/>
      <c r="F253" s="594" t="s">
        <v>619</v>
      </c>
      <c r="G253" s="594" t="s">
        <v>830</v>
      </c>
      <c r="H253" s="599">
        <v>60</v>
      </c>
      <c r="I253" s="599">
        <v>60</v>
      </c>
    </row>
    <row r="254" spans="1:9" ht="15" x14ac:dyDescent="0.3">
      <c r="A254" s="302"/>
      <c r="B254" s="593" t="s">
        <v>579</v>
      </c>
      <c r="C254" s="593" t="s">
        <v>555</v>
      </c>
      <c r="D254" s="596" t="s">
        <v>810</v>
      </c>
      <c r="E254" s="86"/>
      <c r="F254" s="594" t="s">
        <v>619</v>
      </c>
      <c r="G254" s="594" t="s">
        <v>830</v>
      </c>
      <c r="H254" s="599">
        <v>60</v>
      </c>
      <c r="I254" s="599">
        <v>60</v>
      </c>
    </row>
    <row r="255" spans="1:9" ht="15" x14ac:dyDescent="0.3">
      <c r="A255" s="302"/>
      <c r="B255" s="593" t="s">
        <v>548</v>
      </c>
      <c r="C255" s="593" t="s">
        <v>549</v>
      </c>
      <c r="D255" s="596" t="s">
        <v>531</v>
      </c>
      <c r="E255" s="86"/>
      <c r="F255" s="594" t="s">
        <v>619</v>
      </c>
      <c r="G255" s="594" t="s">
        <v>830</v>
      </c>
      <c r="H255" s="599">
        <v>60</v>
      </c>
      <c r="I255" s="599">
        <v>60</v>
      </c>
    </row>
    <row r="256" spans="1:9" ht="15" x14ac:dyDescent="0.3">
      <c r="A256" s="302"/>
      <c r="B256" s="582" t="s">
        <v>544</v>
      </c>
      <c r="C256" s="582" t="s">
        <v>545</v>
      </c>
      <c r="D256" s="596" t="s">
        <v>546</v>
      </c>
      <c r="E256" s="86"/>
      <c r="F256" s="594" t="s">
        <v>619</v>
      </c>
      <c r="G256" s="594" t="s">
        <v>830</v>
      </c>
      <c r="H256" s="599">
        <v>60</v>
      </c>
      <c r="I256" s="599">
        <v>60</v>
      </c>
    </row>
    <row r="257" spans="1:9" ht="15" x14ac:dyDescent="0.3">
      <c r="A257" s="302"/>
      <c r="B257" s="582" t="s">
        <v>629</v>
      </c>
      <c r="C257" s="582" t="s">
        <v>630</v>
      </c>
      <c r="D257" s="598" t="s">
        <v>631</v>
      </c>
      <c r="E257" s="86"/>
      <c r="F257" s="594" t="s">
        <v>619</v>
      </c>
      <c r="G257" s="594" t="s">
        <v>830</v>
      </c>
      <c r="H257" s="599">
        <v>60</v>
      </c>
      <c r="I257" s="599">
        <v>60</v>
      </c>
    </row>
    <row r="258" spans="1:9" ht="15" x14ac:dyDescent="0.3">
      <c r="A258" s="302"/>
      <c r="B258" s="593" t="s">
        <v>584</v>
      </c>
      <c r="C258" s="593" t="s">
        <v>585</v>
      </c>
      <c r="D258" s="596" t="s">
        <v>586</v>
      </c>
      <c r="E258" s="86"/>
      <c r="F258" s="594" t="s">
        <v>619</v>
      </c>
      <c r="G258" s="594" t="s">
        <v>830</v>
      </c>
      <c r="H258" s="599">
        <v>60</v>
      </c>
      <c r="I258" s="599">
        <v>60</v>
      </c>
    </row>
    <row r="259" spans="1:9" ht="15" x14ac:dyDescent="0.3">
      <c r="A259" s="302"/>
      <c r="B259" s="594" t="s">
        <v>584</v>
      </c>
      <c r="C259" s="594" t="s">
        <v>559</v>
      </c>
      <c r="D259" s="596" t="s">
        <v>590</v>
      </c>
      <c r="E259" s="86"/>
      <c r="F259" s="594" t="s">
        <v>619</v>
      </c>
      <c r="G259" s="594" t="s">
        <v>830</v>
      </c>
      <c r="H259" s="599">
        <v>60</v>
      </c>
      <c r="I259" s="599">
        <v>60</v>
      </c>
    </row>
    <row r="260" spans="1:9" ht="15" x14ac:dyDescent="0.3">
      <c r="A260" s="302"/>
      <c r="B260" s="582" t="s">
        <v>544</v>
      </c>
      <c r="C260" s="582" t="s">
        <v>545</v>
      </c>
      <c r="D260" s="598" t="s">
        <v>546</v>
      </c>
      <c r="E260" s="86"/>
      <c r="F260" s="598" t="s">
        <v>841</v>
      </c>
      <c r="G260" s="598" t="s">
        <v>842</v>
      </c>
      <c r="H260" s="604">
        <v>80</v>
      </c>
      <c r="I260" s="604">
        <v>80</v>
      </c>
    </row>
    <row r="261" spans="1:9" ht="15" x14ac:dyDescent="0.3">
      <c r="A261" s="302"/>
      <c r="B261" s="582" t="s">
        <v>629</v>
      </c>
      <c r="C261" s="582" t="s">
        <v>630</v>
      </c>
      <c r="D261" s="598" t="s">
        <v>631</v>
      </c>
      <c r="E261" s="86"/>
      <c r="F261" s="598" t="s">
        <v>841</v>
      </c>
      <c r="G261" s="598" t="s">
        <v>842</v>
      </c>
      <c r="H261" s="604">
        <v>80</v>
      </c>
      <c r="I261" s="604">
        <v>80</v>
      </c>
    </row>
    <row r="262" spans="1:9" ht="15" x14ac:dyDescent="0.3">
      <c r="A262" s="302"/>
      <c r="B262" s="582" t="s">
        <v>576</v>
      </c>
      <c r="C262" s="582" t="s">
        <v>577</v>
      </c>
      <c r="D262" s="598" t="s">
        <v>814</v>
      </c>
      <c r="E262" s="86"/>
      <c r="F262" s="598" t="s">
        <v>841</v>
      </c>
      <c r="G262" s="598" t="s">
        <v>842</v>
      </c>
      <c r="H262" s="604">
        <v>80</v>
      </c>
      <c r="I262" s="604">
        <v>80</v>
      </c>
    </row>
    <row r="263" spans="1:9" ht="15" x14ac:dyDescent="0.3">
      <c r="A263" s="302"/>
      <c r="B263" s="582" t="s">
        <v>584</v>
      </c>
      <c r="C263" s="582" t="s">
        <v>585</v>
      </c>
      <c r="D263" s="598" t="s">
        <v>586</v>
      </c>
      <c r="E263" s="86"/>
      <c r="F263" s="598" t="s">
        <v>841</v>
      </c>
      <c r="G263" s="598" t="s">
        <v>842</v>
      </c>
      <c r="H263" s="604">
        <v>80</v>
      </c>
      <c r="I263" s="604">
        <v>80</v>
      </c>
    </row>
    <row r="264" spans="1:9" ht="15" x14ac:dyDescent="0.3">
      <c r="A264" s="302"/>
      <c r="B264" s="582" t="s">
        <v>548</v>
      </c>
      <c r="C264" s="582" t="s">
        <v>549</v>
      </c>
      <c r="D264" s="598" t="s">
        <v>531</v>
      </c>
      <c r="E264" s="86"/>
      <c r="F264" s="598" t="s">
        <v>841</v>
      </c>
      <c r="G264" s="598" t="s">
        <v>842</v>
      </c>
      <c r="H264" s="604">
        <v>80</v>
      </c>
      <c r="I264" s="604">
        <v>80</v>
      </c>
    </row>
    <row r="265" spans="1:9" ht="15" x14ac:dyDescent="0.3">
      <c r="A265" s="302"/>
      <c r="B265" s="582" t="s">
        <v>621</v>
      </c>
      <c r="C265" s="582" t="s">
        <v>622</v>
      </c>
      <c r="D265" s="598" t="s">
        <v>623</v>
      </c>
      <c r="E265" s="86"/>
      <c r="F265" s="598" t="s">
        <v>841</v>
      </c>
      <c r="G265" s="598" t="s">
        <v>842</v>
      </c>
      <c r="H265" s="604">
        <v>80</v>
      </c>
      <c r="I265" s="604">
        <v>80</v>
      </c>
    </row>
    <row r="266" spans="1:9" ht="15" x14ac:dyDescent="0.3">
      <c r="A266" s="302"/>
      <c r="B266" s="582" t="s">
        <v>582</v>
      </c>
      <c r="C266" s="582" t="s">
        <v>552</v>
      </c>
      <c r="D266" s="598" t="s">
        <v>553</v>
      </c>
      <c r="E266" s="86"/>
      <c r="F266" s="598" t="s">
        <v>841</v>
      </c>
      <c r="G266" s="598" t="s">
        <v>842</v>
      </c>
      <c r="H266" s="604">
        <v>80</v>
      </c>
      <c r="I266" s="604">
        <v>80</v>
      </c>
    </row>
    <row r="267" spans="1:9" ht="15" x14ac:dyDescent="0.3">
      <c r="A267" s="302"/>
      <c r="B267" s="582" t="s">
        <v>579</v>
      </c>
      <c r="C267" s="582" t="s">
        <v>555</v>
      </c>
      <c r="D267" s="597" t="s">
        <v>810</v>
      </c>
      <c r="E267" s="86"/>
      <c r="F267" s="598" t="s">
        <v>841</v>
      </c>
      <c r="G267" s="598"/>
      <c r="H267" s="604">
        <v>80</v>
      </c>
      <c r="I267" s="604">
        <v>80</v>
      </c>
    </row>
    <row r="268" spans="1:9" ht="15" x14ac:dyDescent="0.3">
      <c r="A268" s="302"/>
      <c r="B268" s="582" t="s">
        <v>579</v>
      </c>
      <c r="C268" s="582" t="s">
        <v>580</v>
      </c>
      <c r="D268" s="598">
        <v>36001025465</v>
      </c>
      <c r="E268" s="86"/>
      <c r="F268" s="598" t="s">
        <v>841</v>
      </c>
      <c r="G268" s="598" t="s">
        <v>842</v>
      </c>
      <c r="H268" s="604">
        <v>80</v>
      </c>
      <c r="I268" s="604">
        <v>80</v>
      </c>
    </row>
    <row r="269" spans="1:9" ht="15" x14ac:dyDescent="0.3">
      <c r="A269" s="302"/>
      <c r="B269" s="582" t="s">
        <v>641</v>
      </c>
      <c r="C269" s="582" t="s">
        <v>642</v>
      </c>
      <c r="D269" s="598">
        <v>26001005851</v>
      </c>
      <c r="E269" s="86"/>
      <c r="F269" s="598" t="s">
        <v>841</v>
      </c>
      <c r="G269" s="598" t="s">
        <v>842</v>
      </c>
      <c r="H269" s="604">
        <v>80</v>
      </c>
      <c r="I269" s="604">
        <v>80</v>
      </c>
    </row>
    <row r="270" spans="1:9" ht="15" x14ac:dyDescent="0.3">
      <c r="A270" s="302"/>
      <c r="B270" s="600" t="s">
        <v>584</v>
      </c>
      <c r="C270" s="600" t="s">
        <v>559</v>
      </c>
      <c r="D270" s="598" t="s">
        <v>590</v>
      </c>
      <c r="E270" s="86"/>
      <c r="F270" s="598" t="s">
        <v>841</v>
      </c>
      <c r="G270" s="598" t="s">
        <v>842</v>
      </c>
      <c r="H270" s="604">
        <v>80</v>
      </c>
      <c r="I270" s="604">
        <v>80</v>
      </c>
    </row>
    <row r="271" spans="1:9" ht="15" x14ac:dyDescent="0.3">
      <c r="A271" s="302"/>
      <c r="B271" s="582" t="s">
        <v>831</v>
      </c>
      <c r="C271" s="582" t="s">
        <v>559</v>
      </c>
      <c r="D271" s="602" t="s">
        <v>837</v>
      </c>
      <c r="E271" s="86"/>
      <c r="F271" s="598" t="s">
        <v>841</v>
      </c>
      <c r="G271" s="598" t="s">
        <v>842</v>
      </c>
      <c r="H271" s="604">
        <v>80</v>
      </c>
      <c r="I271" s="604">
        <v>80</v>
      </c>
    </row>
    <row r="272" spans="1:9" ht="15" x14ac:dyDescent="0.3">
      <c r="A272" s="302"/>
      <c r="B272" s="582" t="s">
        <v>832</v>
      </c>
      <c r="C272" s="582" t="s">
        <v>833</v>
      </c>
      <c r="D272" s="597" t="s">
        <v>838</v>
      </c>
      <c r="E272" s="86"/>
      <c r="F272" s="598" t="s">
        <v>841</v>
      </c>
      <c r="G272" s="598" t="s">
        <v>842</v>
      </c>
      <c r="H272" s="604">
        <v>80</v>
      </c>
      <c r="I272" s="604">
        <v>80</v>
      </c>
    </row>
    <row r="273" spans="1:9" ht="15" x14ac:dyDescent="0.3">
      <c r="A273" s="302"/>
      <c r="B273" s="582" t="s">
        <v>834</v>
      </c>
      <c r="C273" s="582" t="s">
        <v>835</v>
      </c>
      <c r="D273" s="603" t="s">
        <v>839</v>
      </c>
      <c r="E273" s="86"/>
      <c r="F273" s="598" t="s">
        <v>841</v>
      </c>
      <c r="G273" s="598" t="s">
        <v>842</v>
      </c>
      <c r="H273" s="604">
        <v>80</v>
      </c>
      <c r="I273" s="604">
        <v>80</v>
      </c>
    </row>
    <row r="274" spans="1:9" ht="15" x14ac:dyDescent="0.3">
      <c r="A274" s="302"/>
      <c r="B274" s="582" t="s">
        <v>584</v>
      </c>
      <c r="C274" s="582" t="s">
        <v>836</v>
      </c>
      <c r="D274" s="603" t="s">
        <v>840</v>
      </c>
      <c r="E274" s="86"/>
      <c r="F274" s="598" t="s">
        <v>841</v>
      </c>
      <c r="G274" s="598" t="s">
        <v>842</v>
      </c>
      <c r="H274" s="604">
        <v>80</v>
      </c>
      <c r="I274" s="604">
        <v>80</v>
      </c>
    </row>
    <row r="275" spans="1:9" ht="18" x14ac:dyDescent="0.35">
      <c r="A275" s="302"/>
      <c r="B275" s="592" t="s">
        <v>544</v>
      </c>
      <c r="C275" s="592" t="s">
        <v>545</v>
      </c>
      <c r="D275" s="595" t="s">
        <v>546</v>
      </c>
      <c r="E275" s="86"/>
      <c r="F275" s="600" t="s">
        <v>847</v>
      </c>
      <c r="G275" s="600" t="s">
        <v>848</v>
      </c>
      <c r="H275" s="604">
        <v>60</v>
      </c>
      <c r="I275" s="604">
        <v>60</v>
      </c>
    </row>
    <row r="276" spans="1:9" ht="18" x14ac:dyDescent="0.35">
      <c r="A276" s="302"/>
      <c r="B276" s="592" t="s">
        <v>629</v>
      </c>
      <c r="C276" s="592" t="s">
        <v>630</v>
      </c>
      <c r="D276" s="595" t="s">
        <v>631</v>
      </c>
      <c r="E276" s="86"/>
      <c r="F276" s="600" t="s">
        <v>847</v>
      </c>
      <c r="G276" s="600" t="s">
        <v>848</v>
      </c>
      <c r="H276" s="604">
        <v>50</v>
      </c>
      <c r="I276" s="604">
        <v>50</v>
      </c>
    </row>
    <row r="277" spans="1:9" ht="18" x14ac:dyDescent="0.35">
      <c r="A277" s="302"/>
      <c r="B277" s="592" t="s">
        <v>576</v>
      </c>
      <c r="C277" s="592" t="s">
        <v>577</v>
      </c>
      <c r="D277" s="595" t="s">
        <v>814</v>
      </c>
      <c r="E277" s="86"/>
      <c r="F277" s="600" t="s">
        <v>847</v>
      </c>
      <c r="G277" s="600" t="s">
        <v>848</v>
      </c>
      <c r="H277" s="604">
        <v>50</v>
      </c>
      <c r="I277" s="604">
        <v>50</v>
      </c>
    </row>
    <row r="278" spans="1:9" ht="18" x14ac:dyDescent="0.35">
      <c r="A278" s="302"/>
      <c r="B278" s="592" t="s">
        <v>584</v>
      </c>
      <c r="C278" s="592" t="s">
        <v>585</v>
      </c>
      <c r="D278" s="595" t="s">
        <v>586</v>
      </c>
      <c r="E278" s="86"/>
      <c r="F278" s="600" t="s">
        <v>847</v>
      </c>
      <c r="G278" s="600" t="s">
        <v>848</v>
      </c>
      <c r="H278" s="604">
        <v>50</v>
      </c>
      <c r="I278" s="604">
        <v>50</v>
      </c>
    </row>
    <row r="279" spans="1:9" ht="18" x14ac:dyDescent="0.35">
      <c r="A279" s="302"/>
      <c r="B279" s="592" t="s">
        <v>548</v>
      </c>
      <c r="C279" s="592" t="s">
        <v>549</v>
      </c>
      <c r="D279" s="595" t="s">
        <v>531</v>
      </c>
      <c r="E279" s="86"/>
      <c r="F279" s="600" t="s">
        <v>847</v>
      </c>
      <c r="G279" s="600" t="s">
        <v>848</v>
      </c>
      <c r="H279" s="604">
        <v>60</v>
      </c>
      <c r="I279" s="604">
        <v>60</v>
      </c>
    </row>
    <row r="280" spans="1:9" ht="18" x14ac:dyDescent="0.35">
      <c r="A280" s="302"/>
      <c r="B280" s="592" t="s">
        <v>621</v>
      </c>
      <c r="C280" s="592" t="s">
        <v>622</v>
      </c>
      <c r="D280" s="595" t="s">
        <v>623</v>
      </c>
      <c r="E280" s="86"/>
      <c r="F280" s="600" t="s">
        <v>847</v>
      </c>
      <c r="G280" s="600" t="s">
        <v>848</v>
      </c>
      <c r="H280" s="604">
        <v>50</v>
      </c>
      <c r="I280" s="604">
        <v>50</v>
      </c>
    </row>
    <row r="281" spans="1:9" ht="18" x14ac:dyDescent="0.35">
      <c r="A281" s="302"/>
      <c r="B281" s="592" t="s">
        <v>582</v>
      </c>
      <c r="C281" s="592" t="s">
        <v>552</v>
      </c>
      <c r="D281" s="595" t="s">
        <v>553</v>
      </c>
      <c r="E281" s="86"/>
      <c r="F281" s="600" t="s">
        <v>847</v>
      </c>
      <c r="G281" s="600" t="s">
        <v>848</v>
      </c>
      <c r="H281" s="604">
        <v>50</v>
      </c>
      <c r="I281" s="604">
        <v>50</v>
      </c>
    </row>
    <row r="282" spans="1:9" ht="18" x14ac:dyDescent="0.3">
      <c r="A282" s="302"/>
      <c r="B282" s="592" t="s">
        <v>607</v>
      </c>
      <c r="C282" s="592" t="s">
        <v>608</v>
      </c>
      <c r="D282" s="605" t="s">
        <v>609</v>
      </c>
      <c r="E282" s="86"/>
      <c r="F282" s="600" t="s">
        <v>847</v>
      </c>
      <c r="G282" s="600" t="s">
        <v>848</v>
      </c>
      <c r="H282" s="604">
        <v>50</v>
      </c>
      <c r="I282" s="604">
        <v>50</v>
      </c>
    </row>
    <row r="283" spans="1:9" ht="18" x14ac:dyDescent="0.35">
      <c r="A283" s="302"/>
      <c r="B283" s="592" t="s">
        <v>579</v>
      </c>
      <c r="C283" s="592" t="s">
        <v>580</v>
      </c>
      <c r="D283" s="595">
        <v>36001025465</v>
      </c>
      <c r="E283" s="86"/>
      <c r="F283" s="600" t="s">
        <v>847</v>
      </c>
      <c r="G283" s="600" t="s">
        <v>848</v>
      </c>
      <c r="H283" s="604">
        <v>50</v>
      </c>
      <c r="I283" s="604">
        <v>50</v>
      </c>
    </row>
    <row r="284" spans="1:9" ht="18" x14ac:dyDescent="0.35">
      <c r="A284" s="302"/>
      <c r="B284" s="592" t="s">
        <v>641</v>
      </c>
      <c r="C284" s="592" t="s">
        <v>642</v>
      </c>
      <c r="D284" s="595">
        <v>26001005851</v>
      </c>
      <c r="E284" s="86"/>
      <c r="F284" s="600" t="s">
        <v>847</v>
      </c>
      <c r="G284" s="600" t="s">
        <v>848</v>
      </c>
      <c r="H284" s="604">
        <v>50</v>
      </c>
      <c r="I284" s="604">
        <v>50</v>
      </c>
    </row>
    <row r="285" spans="1:9" ht="18" x14ac:dyDescent="0.3">
      <c r="A285" s="302"/>
      <c r="B285" s="592" t="s">
        <v>626</v>
      </c>
      <c r="C285" s="592" t="s">
        <v>627</v>
      </c>
      <c r="D285" s="605" t="s">
        <v>628</v>
      </c>
      <c r="E285" s="86"/>
      <c r="F285" s="600" t="s">
        <v>847</v>
      </c>
      <c r="G285" s="600" t="s">
        <v>848</v>
      </c>
      <c r="H285" s="604">
        <v>50</v>
      </c>
      <c r="I285" s="604">
        <v>50</v>
      </c>
    </row>
    <row r="286" spans="1:9" ht="18" x14ac:dyDescent="0.3">
      <c r="A286" s="302"/>
      <c r="B286" s="592" t="s">
        <v>610</v>
      </c>
      <c r="C286" s="592" t="s">
        <v>611</v>
      </c>
      <c r="D286" s="605" t="s">
        <v>612</v>
      </c>
      <c r="E286" s="86"/>
      <c r="F286" s="600" t="s">
        <v>847</v>
      </c>
      <c r="G286" s="600" t="s">
        <v>848</v>
      </c>
      <c r="H286" s="604">
        <v>50</v>
      </c>
      <c r="I286" s="604">
        <v>50</v>
      </c>
    </row>
    <row r="287" spans="1:9" ht="18" x14ac:dyDescent="0.3">
      <c r="A287" s="302"/>
      <c r="B287" s="592" t="s">
        <v>843</v>
      </c>
      <c r="C287" s="592" t="s">
        <v>739</v>
      </c>
      <c r="D287" s="601" t="s">
        <v>845</v>
      </c>
      <c r="E287" s="86"/>
      <c r="F287" s="600" t="s">
        <v>847</v>
      </c>
      <c r="G287" s="600" t="s">
        <v>848</v>
      </c>
      <c r="H287" s="604">
        <v>50</v>
      </c>
      <c r="I287" s="604">
        <v>50</v>
      </c>
    </row>
    <row r="288" spans="1:9" ht="18" x14ac:dyDescent="0.3">
      <c r="A288" s="302"/>
      <c r="B288" s="592" t="s">
        <v>844</v>
      </c>
      <c r="C288" s="592" t="s">
        <v>565</v>
      </c>
      <c r="D288" s="601" t="s">
        <v>846</v>
      </c>
      <c r="E288" s="86"/>
      <c r="F288" s="600" t="s">
        <v>847</v>
      </c>
      <c r="G288" s="600" t="s">
        <v>848</v>
      </c>
      <c r="H288" s="604">
        <v>50</v>
      </c>
      <c r="I288" s="604">
        <v>50</v>
      </c>
    </row>
    <row r="289" spans="1:9" ht="18" x14ac:dyDescent="0.3">
      <c r="A289" s="302"/>
      <c r="B289" s="592" t="s">
        <v>820</v>
      </c>
      <c r="C289" s="592" t="s">
        <v>608</v>
      </c>
      <c r="D289" s="601" t="s">
        <v>824</v>
      </c>
      <c r="E289" s="86"/>
      <c r="F289" s="600" t="s">
        <v>847</v>
      </c>
      <c r="G289" s="600" t="s">
        <v>848</v>
      </c>
      <c r="H289" s="604">
        <v>50</v>
      </c>
      <c r="I289" s="604">
        <v>50</v>
      </c>
    </row>
    <row r="290" spans="1:9" ht="15" x14ac:dyDescent="0.3">
      <c r="A290" s="302"/>
      <c r="B290" s="492" t="s">
        <v>548</v>
      </c>
      <c r="C290" s="492" t="s">
        <v>549</v>
      </c>
      <c r="D290" s="555" t="s">
        <v>531</v>
      </c>
      <c r="E290" s="86"/>
      <c r="F290" s="552" t="s">
        <v>852</v>
      </c>
      <c r="G290" s="553" t="s">
        <v>853</v>
      </c>
      <c r="H290" s="554">
        <v>100</v>
      </c>
      <c r="I290" s="554">
        <v>100</v>
      </c>
    </row>
    <row r="291" spans="1:9" ht="15" x14ac:dyDescent="0.3">
      <c r="A291" s="302"/>
      <c r="B291" s="492" t="s">
        <v>548</v>
      </c>
      <c r="C291" s="492" t="s">
        <v>549</v>
      </c>
      <c r="D291" s="555" t="s">
        <v>849</v>
      </c>
      <c r="E291" s="86"/>
      <c r="F291" s="552" t="s">
        <v>854</v>
      </c>
      <c r="G291" s="553" t="s">
        <v>855</v>
      </c>
      <c r="H291" s="554">
        <v>100</v>
      </c>
      <c r="I291" s="554">
        <v>100</v>
      </c>
    </row>
    <row r="292" spans="1:9" ht="15" x14ac:dyDescent="0.3">
      <c r="A292" s="302"/>
      <c r="B292" s="492" t="s">
        <v>548</v>
      </c>
      <c r="C292" s="492" t="s">
        <v>549</v>
      </c>
      <c r="D292" s="555" t="s">
        <v>850</v>
      </c>
      <c r="E292" s="86"/>
      <c r="F292" s="552" t="s">
        <v>856</v>
      </c>
      <c r="G292" s="553" t="s">
        <v>857</v>
      </c>
      <c r="H292" s="554">
        <v>100</v>
      </c>
      <c r="I292" s="554">
        <v>100</v>
      </c>
    </row>
    <row r="293" spans="1:9" ht="15" x14ac:dyDescent="0.3">
      <c r="A293" s="302"/>
      <c r="B293" s="492" t="s">
        <v>548</v>
      </c>
      <c r="C293" s="492" t="s">
        <v>549</v>
      </c>
      <c r="D293" s="555" t="s">
        <v>851</v>
      </c>
      <c r="E293" s="86"/>
      <c r="F293" s="552" t="s">
        <v>858</v>
      </c>
      <c r="G293" s="553" t="s">
        <v>859</v>
      </c>
      <c r="H293" s="554">
        <v>100</v>
      </c>
      <c r="I293" s="554">
        <v>100</v>
      </c>
    </row>
    <row r="294" spans="1:9" ht="15" x14ac:dyDescent="0.3">
      <c r="A294" s="302"/>
      <c r="B294" s="492" t="s">
        <v>548</v>
      </c>
      <c r="C294" s="492" t="s">
        <v>549</v>
      </c>
      <c r="D294" s="555" t="s">
        <v>531</v>
      </c>
      <c r="E294" s="86"/>
      <c r="F294" s="552" t="s">
        <v>860</v>
      </c>
      <c r="G294" s="553" t="s">
        <v>861</v>
      </c>
      <c r="H294" s="554">
        <v>100</v>
      </c>
      <c r="I294" s="554">
        <v>100</v>
      </c>
    </row>
    <row r="295" spans="1:9" ht="15" x14ac:dyDescent="0.3">
      <c r="A295" s="302"/>
      <c r="B295" s="492" t="s">
        <v>548</v>
      </c>
      <c r="C295" s="492" t="s">
        <v>549</v>
      </c>
      <c r="D295" s="555" t="s">
        <v>849</v>
      </c>
      <c r="E295" s="86"/>
      <c r="F295" s="552" t="s">
        <v>795</v>
      </c>
      <c r="G295" s="553" t="s">
        <v>862</v>
      </c>
      <c r="H295" s="554">
        <v>100</v>
      </c>
      <c r="I295" s="554">
        <v>100</v>
      </c>
    </row>
    <row r="296" spans="1:9" ht="15" x14ac:dyDescent="0.3">
      <c r="A296" s="302"/>
      <c r="B296" s="492" t="s">
        <v>548</v>
      </c>
      <c r="C296" s="492" t="s">
        <v>549</v>
      </c>
      <c r="D296" s="555" t="s">
        <v>850</v>
      </c>
      <c r="E296" s="86"/>
      <c r="F296" s="552" t="s">
        <v>863</v>
      </c>
      <c r="G296" s="553" t="s">
        <v>864</v>
      </c>
      <c r="H296" s="554">
        <v>100</v>
      </c>
      <c r="I296" s="554">
        <v>100</v>
      </c>
    </row>
    <row r="297" spans="1:9" ht="15" x14ac:dyDescent="0.3">
      <c r="A297" s="302"/>
      <c r="B297" s="492" t="s">
        <v>548</v>
      </c>
      <c r="C297" s="492" t="s">
        <v>549</v>
      </c>
      <c r="D297" s="555" t="s">
        <v>851</v>
      </c>
      <c r="E297" s="86"/>
      <c r="F297" s="552" t="s">
        <v>865</v>
      </c>
      <c r="G297" s="553" t="s">
        <v>873</v>
      </c>
      <c r="H297" s="554">
        <v>100</v>
      </c>
      <c r="I297" s="554">
        <v>100</v>
      </c>
    </row>
    <row r="298" spans="1:9" ht="15" x14ac:dyDescent="0.3">
      <c r="A298" s="302"/>
      <c r="B298" s="492" t="s">
        <v>548</v>
      </c>
      <c r="C298" s="492" t="s">
        <v>549</v>
      </c>
      <c r="D298" s="555" t="s">
        <v>531</v>
      </c>
      <c r="E298" s="86"/>
      <c r="F298" s="552" t="s">
        <v>866</v>
      </c>
      <c r="G298" s="553" t="s">
        <v>867</v>
      </c>
      <c r="H298" s="554">
        <v>100</v>
      </c>
      <c r="I298" s="554">
        <v>100</v>
      </c>
    </row>
    <row r="299" spans="1:9" ht="15" x14ac:dyDescent="0.3">
      <c r="A299" s="302"/>
      <c r="B299" s="492" t="s">
        <v>548</v>
      </c>
      <c r="C299" s="492" t="s">
        <v>549</v>
      </c>
      <c r="D299" s="555" t="s">
        <v>849</v>
      </c>
      <c r="E299" s="86"/>
      <c r="F299" s="552" t="s">
        <v>868</v>
      </c>
      <c r="G299" s="553" t="s">
        <v>874</v>
      </c>
      <c r="H299" s="554">
        <v>100</v>
      </c>
      <c r="I299" s="554">
        <v>100</v>
      </c>
    </row>
    <row r="300" spans="1:9" ht="15" x14ac:dyDescent="0.3">
      <c r="A300" s="302"/>
      <c r="B300" s="492" t="s">
        <v>548</v>
      </c>
      <c r="C300" s="492" t="s">
        <v>549</v>
      </c>
      <c r="D300" s="555" t="s">
        <v>850</v>
      </c>
      <c r="E300" s="86"/>
      <c r="F300" s="552" t="s">
        <v>869</v>
      </c>
      <c r="G300" s="553" t="s">
        <v>870</v>
      </c>
      <c r="H300" s="554">
        <v>100</v>
      </c>
      <c r="I300" s="554">
        <v>100</v>
      </c>
    </row>
    <row r="301" spans="1:9" ht="15" x14ac:dyDescent="0.3">
      <c r="A301" s="302"/>
      <c r="B301" s="492" t="s">
        <v>548</v>
      </c>
      <c r="C301" s="492" t="s">
        <v>549</v>
      </c>
      <c r="D301" s="555" t="s">
        <v>851</v>
      </c>
      <c r="E301" s="86"/>
      <c r="F301" s="552" t="s">
        <v>871</v>
      </c>
      <c r="G301" s="553" t="s">
        <v>872</v>
      </c>
      <c r="H301" s="554">
        <v>100</v>
      </c>
      <c r="I301" s="554">
        <v>100</v>
      </c>
    </row>
    <row r="302" spans="1:9" ht="15" x14ac:dyDescent="0.3">
      <c r="A302" s="302"/>
      <c r="B302" s="557" t="s">
        <v>629</v>
      </c>
      <c r="C302" s="557" t="s">
        <v>630</v>
      </c>
      <c r="D302" s="555" t="s">
        <v>631</v>
      </c>
      <c r="E302" s="86"/>
      <c r="F302" s="563" t="s">
        <v>775</v>
      </c>
      <c r="G302" s="606" t="s">
        <v>877</v>
      </c>
      <c r="H302" s="608">
        <v>100</v>
      </c>
      <c r="I302" s="608">
        <v>100</v>
      </c>
    </row>
    <row r="303" spans="1:9" ht="15" x14ac:dyDescent="0.3">
      <c r="A303" s="302"/>
      <c r="B303" s="557" t="s">
        <v>629</v>
      </c>
      <c r="C303" s="557" t="s">
        <v>630</v>
      </c>
      <c r="D303" s="555" t="s">
        <v>631</v>
      </c>
      <c r="E303" s="86"/>
      <c r="F303" s="552" t="s">
        <v>847</v>
      </c>
      <c r="G303" s="607" t="s">
        <v>878</v>
      </c>
      <c r="H303" s="608">
        <v>100</v>
      </c>
      <c r="I303" s="608">
        <v>100</v>
      </c>
    </row>
    <row r="304" spans="1:9" ht="15" x14ac:dyDescent="0.3">
      <c r="A304" s="302"/>
      <c r="B304" s="557" t="s">
        <v>629</v>
      </c>
      <c r="C304" s="557" t="s">
        <v>630</v>
      </c>
      <c r="D304" s="555" t="s">
        <v>631</v>
      </c>
      <c r="E304" s="86"/>
      <c r="F304" s="552" t="s">
        <v>619</v>
      </c>
      <c r="G304" s="553" t="s">
        <v>879</v>
      </c>
      <c r="H304" s="608">
        <v>100</v>
      </c>
      <c r="I304" s="608">
        <v>100</v>
      </c>
    </row>
    <row r="305" spans="1:9" ht="15" x14ac:dyDescent="0.3">
      <c r="A305" s="302"/>
      <c r="B305" s="557" t="s">
        <v>629</v>
      </c>
      <c r="C305" s="557" t="s">
        <v>630</v>
      </c>
      <c r="D305" s="555" t="s">
        <v>875</v>
      </c>
      <c r="E305" s="86"/>
      <c r="F305" s="552" t="s">
        <v>648</v>
      </c>
      <c r="G305" s="553" t="s">
        <v>876</v>
      </c>
      <c r="H305" s="608">
        <v>100</v>
      </c>
      <c r="I305" s="608">
        <v>100</v>
      </c>
    </row>
    <row r="306" spans="1:9" ht="15" x14ac:dyDescent="0.3">
      <c r="A306" s="302"/>
      <c r="B306" s="582" t="s">
        <v>544</v>
      </c>
      <c r="C306" s="582" t="s">
        <v>545</v>
      </c>
      <c r="D306" s="609" t="s">
        <v>546</v>
      </c>
      <c r="E306" s="86"/>
      <c r="F306" s="552" t="s">
        <v>866</v>
      </c>
      <c r="G306" s="553" t="s">
        <v>880</v>
      </c>
      <c r="H306" s="554">
        <v>40</v>
      </c>
      <c r="I306" s="554">
        <v>40</v>
      </c>
    </row>
    <row r="307" spans="1:9" ht="15" x14ac:dyDescent="0.3">
      <c r="A307" s="302"/>
      <c r="B307" s="562" t="s">
        <v>632</v>
      </c>
      <c r="C307" s="562" t="s">
        <v>541</v>
      </c>
      <c r="D307" s="563" t="s">
        <v>633</v>
      </c>
      <c r="E307" s="86"/>
      <c r="F307" s="552" t="s">
        <v>866</v>
      </c>
      <c r="G307" s="553" t="s">
        <v>881</v>
      </c>
      <c r="H307" s="554">
        <v>50</v>
      </c>
      <c r="I307" s="554">
        <v>50</v>
      </c>
    </row>
    <row r="308" spans="1:9" ht="15" x14ac:dyDescent="0.3">
      <c r="A308" s="302"/>
      <c r="B308" s="582" t="s">
        <v>621</v>
      </c>
      <c r="C308" s="582" t="s">
        <v>622</v>
      </c>
      <c r="D308" s="610" t="s">
        <v>623</v>
      </c>
      <c r="E308" s="86"/>
      <c r="F308" s="552" t="s">
        <v>866</v>
      </c>
      <c r="G308" s="553" t="s">
        <v>881</v>
      </c>
      <c r="H308" s="554">
        <v>50</v>
      </c>
      <c r="I308" s="554">
        <v>50</v>
      </c>
    </row>
    <row r="309" spans="1:9" ht="15" x14ac:dyDescent="0.3">
      <c r="A309" s="302"/>
      <c r="B309" s="594" t="s">
        <v>584</v>
      </c>
      <c r="C309" s="594" t="s">
        <v>559</v>
      </c>
      <c r="D309" s="611" t="s">
        <v>590</v>
      </c>
      <c r="E309" s="86"/>
      <c r="F309" s="552" t="s">
        <v>619</v>
      </c>
      <c r="G309" s="553" t="s">
        <v>882</v>
      </c>
      <c r="H309" s="554">
        <v>150</v>
      </c>
      <c r="I309" s="554">
        <v>150</v>
      </c>
    </row>
    <row r="310" spans="1:9" ht="15" x14ac:dyDescent="0.3">
      <c r="A310" s="302"/>
      <c r="B310" s="492" t="s">
        <v>564</v>
      </c>
      <c r="C310" s="492" t="s">
        <v>565</v>
      </c>
      <c r="D310" s="555" t="s">
        <v>517</v>
      </c>
      <c r="E310" s="86"/>
      <c r="F310" s="552" t="s">
        <v>884</v>
      </c>
      <c r="G310" s="553" t="s">
        <v>883</v>
      </c>
      <c r="H310" s="554">
        <v>320</v>
      </c>
      <c r="I310" s="554">
        <v>320</v>
      </c>
    </row>
    <row r="311" spans="1:9" ht="15" x14ac:dyDescent="0.3">
      <c r="A311" s="302"/>
      <c r="B311" s="594" t="s">
        <v>584</v>
      </c>
      <c r="C311" s="594" t="s">
        <v>559</v>
      </c>
      <c r="D311" s="611" t="s">
        <v>590</v>
      </c>
      <c r="E311" s="86"/>
      <c r="F311" s="552" t="s">
        <v>648</v>
      </c>
      <c r="G311" s="553" t="s">
        <v>883</v>
      </c>
      <c r="H311" s="554">
        <v>100</v>
      </c>
      <c r="I311" s="554">
        <v>100</v>
      </c>
    </row>
    <row r="312" spans="1:9" ht="15" x14ac:dyDescent="0.3">
      <c r="A312" s="302"/>
      <c r="B312" s="492" t="s">
        <v>564</v>
      </c>
      <c r="C312" s="492" t="s">
        <v>565</v>
      </c>
      <c r="D312" s="555" t="s">
        <v>517</v>
      </c>
      <c r="E312" s="86"/>
      <c r="F312" s="552" t="s">
        <v>886</v>
      </c>
      <c r="G312" s="553" t="s">
        <v>887</v>
      </c>
      <c r="H312" s="554">
        <v>180</v>
      </c>
      <c r="I312" s="554">
        <v>180</v>
      </c>
    </row>
    <row r="313" spans="1:9" ht="15" x14ac:dyDescent="0.3">
      <c r="A313" s="302"/>
      <c r="B313" s="573" t="s">
        <v>554</v>
      </c>
      <c r="C313" s="573" t="s">
        <v>555</v>
      </c>
      <c r="D313" s="581" t="s">
        <v>556</v>
      </c>
      <c r="E313" s="86"/>
      <c r="F313" s="552" t="s">
        <v>648</v>
      </c>
      <c r="G313" s="553" t="s">
        <v>888</v>
      </c>
      <c r="H313" s="554">
        <v>120</v>
      </c>
      <c r="I313" s="554">
        <v>120</v>
      </c>
    </row>
    <row r="314" spans="1:9" ht="15" x14ac:dyDescent="0.3">
      <c r="A314" s="302"/>
      <c r="B314" s="574" t="s">
        <v>579</v>
      </c>
      <c r="C314" s="574" t="s">
        <v>555</v>
      </c>
      <c r="D314" s="579" t="s">
        <v>810</v>
      </c>
      <c r="E314" s="86"/>
      <c r="F314" s="552" t="s">
        <v>648</v>
      </c>
      <c r="G314" s="553" t="s">
        <v>888</v>
      </c>
      <c r="H314" s="554">
        <v>120</v>
      </c>
      <c r="I314" s="554">
        <v>120</v>
      </c>
    </row>
    <row r="315" spans="1:9" ht="15" x14ac:dyDescent="0.3">
      <c r="A315" s="302"/>
      <c r="B315" s="573" t="s">
        <v>554</v>
      </c>
      <c r="C315" s="573" t="s">
        <v>555</v>
      </c>
      <c r="D315" s="581" t="s">
        <v>556</v>
      </c>
      <c r="E315" s="86"/>
      <c r="F315" s="552" t="s">
        <v>889</v>
      </c>
      <c r="G315" s="553" t="s">
        <v>890</v>
      </c>
      <c r="H315" s="554">
        <v>360</v>
      </c>
      <c r="I315" s="554">
        <v>360</v>
      </c>
    </row>
    <row r="316" spans="1:9" ht="15" x14ac:dyDescent="0.3">
      <c r="A316" s="302"/>
      <c r="B316" s="492" t="s">
        <v>548</v>
      </c>
      <c r="C316" s="492" t="s">
        <v>549</v>
      </c>
      <c r="D316" s="555" t="s">
        <v>851</v>
      </c>
      <c r="E316" s="86"/>
      <c r="F316" s="552" t="s">
        <v>863</v>
      </c>
      <c r="G316" s="553" t="s">
        <v>891</v>
      </c>
      <c r="H316" s="554">
        <v>50</v>
      </c>
      <c r="I316" s="554">
        <v>50</v>
      </c>
    </row>
    <row r="317" spans="1:9" ht="15" x14ac:dyDescent="0.3">
      <c r="A317" s="302"/>
      <c r="B317" s="492" t="s">
        <v>564</v>
      </c>
      <c r="C317" s="492" t="s">
        <v>565</v>
      </c>
      <c r="D317" s="555"/>
      <c r="E317" s="86"/>
      <c r="F317" s="552" t="s">
        <v>894</v>
      </c>
      <c r="G317" s="553" t="s">
        <v>892</v>
      </c>
      <c r="H317" s="554">
        <v>300</v>
      </c>
      <c r="I317" s="554">
        <v>300</v>
      </c>
    </row>
    <row r="318" spans="1:9" ht="15" x14ac:dyDescent="0.3">
      <c r="A318" s="302"/>
      <c r="B318" s="492" t="s">
        <v>564</v>
      </c>
      <c r="C318" s="492" t="s">
        <v>565</v>
      </c>
      <c r="D318" s="555" t="s">
        <v>517</v>
      </c>
      <c r="E318" s="86"/>
      <c r="F318" s="552" t="s">
        <v>886</v>
      </c>
      <c r="G318" s="553" t="s">
        <v>893</v>
      </c>
      <c r="H318" s="554">
        <v>80</v>
      </c>
      <c r="I318" s="554">
        <v>80</v>
      </c>
    </row>
    <row r="319" spans="1:9" ht="15" x14ac:dyDescent="0.3">
      <c r="A319" s="302"/>
      <c r="B319" s="492" t="s">
        <v>564</v>
      </c>
      <c r="C319" s="492" t="s">
        <v>565</v>
      </c>
      <c r="D319" s="555" t="s">
        <v>517</v>
      </c>
      <c r="E319" s="86"/>
      <c r="F319" s="552" t="s">
        <v>886</v>
      </c>
      <c r="G319" s="553" t="s">
        <v>895</v>
      </c>
      <c r="H319" s="554">
        <v>200</v>
      </c>
      <c r="I319" s="554">
        <v>200</v>
      </c>
    </row>
    <row r="320" spans="1:9" ht="15" x14ac:dyDescent="0.3">
      <c r="A320" s="302"/>
      <c r="B320" s="492" t="s">
        <v>564</v>
      </c>
      <c r="C320" s="492" t="s">
        <v>565</v>
      </c>
      <c r="D320" s="555" t="s">
        <v>517</v>
      </c>
      <c r="E320" s="86"/>
      <c r="F320" s="552" t="s">
        <v>894</v>
      </c>
      <c r="G320" s="553" t="s">
        <v>812</v>
      </c>
      <c r="H320" s="554">
        <v>200</v>
      </c>
      <c r="I320" s="554">
        <v>200</v>
      </c>
    </row>
    <row r="321" spans="1:9" ht="15" x14ac:dyDescent="0.3">
      <c r="A321" s="302"/>
      <c r="B321" s="492" t="s">
        <v>885</v>
      </c>
      <c r="C321" s="492" t="s">
        <v>545</v>
      </c>
      <c r="D321" s="609" t="s">
        <v>546</v>
      </c>
      <c r="E321" s="86"/>
      <c r="F321" s="552" t="s">
        <v>648</v>
      </c>
      <c r="G321" s="553" t="s">
        <v>896</v>
      </c>
      <c r="H321" s="554">
        <v>150</v>
      </c>
      <c r="I321" s="554">
        <v>150</v>
      </c>
    </row>
    <row r="322" spans="1:9" ht="15" x14ac:dyDescent="0.3">
      <c r="A322" s="302"/>
      <c r="B322" s="492" t="s">
        <v>885</v>
      </c>
      <c r="C322" s="492" t="s">
        <v>545</v>
      </c>
      <c r="D322" s="609" t="s">
        <v>546</v>
      </c>
      <c r="E322" s="86"/>
      <c r="F322" s="552" t="s">
        <v>894</v>
      </c>
      <c r="G322" s="553" t="s">
        <v>896</v>
      </c>
      <c r="H322" s="554">
        <v>100</v>
      </c>
      <c r="I322" s="554">
        <v>100</v>
      </c>
    </row>
    <row r="323" spans="1:9" ht="15" x14ac:dyDescent="0.3">
      <c r="A323" s="302"/>
      <c r="B323" s="594" t="s">
        <v>584</v>
      </c>
      <c r="C323" s="594" t="s">
        <v>559</v>
      </c>
      <c r="D323" s="611" t="s">
        <v>590</v>
      </c>
      <c r="E323" s="86"/>
      <c r="F323" s="552" t="s">
        <v>648</v>
      </c>
      <c r="G323" s="553" t="s">
        <v>897</v>
      </c>
      <c r="H323" s="554">
        <v>100</v>
      </c>
      <c r="I323" s="554">
        <v>100</v>
      </c>
    </row>
    <row r="324" spans="1:9" ht="15" x14ac:dyDescent="0.3">
      <c r="A324" s="302"/>
      <c r="B324" s="492" t="s">
        <v>548</v>
      </c>
      <c r="C324" s="492" t="s">
        <v>549</v>
      </c>
      <c r="D324" s="555" t="s">
        <v>851</v>
      </c>
      <c r="E324" s="86"/>
      <c r="F324" s="552" t="s">
        <v>648</v>
      </c>
      <c r="G324" s="553" t="s">
        <v>897</v>
      </c>
      <c r="H324" s="554">
        <v>80</v>
      </c>
      <c r="I324" s="554">
        <v>80</v>
      </c>
    </row>
    <row r="325" spans="1:9" ht="15" x14ac:dyDescent="0.3">
      <c r="A325" s="302"/>
      <c r="B325" s="492" t="s">
        <v>885</v>
      </c>
      <c r="C325" s="492" t="s">
        <v>545</v>
      </c>
      <c r="D325" s="609" t="s">
        <v>546</v>
      </c>
      <c r="E325" s="86"/>
      <c r="F325" s="552" t="s">
        <v>788</v>
      </c>
      <c r="G325" s="553" t="s">
        <v>898</v>
      </c>
      <c r="H325" s="554">
        <v>20</v>
      </c>
      <c r="I325" s="554">
        <v>20</v>
      </c>
    </row>
    <row r="326" spans="1:9" ht="15" x14ac:dyDescent="0.3">
      <c r="A326" s="302"/>
      <c r="B326" s="594" t="s">
        <v>584</v>
      </c>
      <c r="C326" s="594" t="s">
        <v>559</v>
      </c>
      <c r="D326" s="611" t="s">
        <v>590</v>
      </c>
      <c r="E326" s="86"/>
      <c r="F326" s="552" t="s">
        <v>866</v>
      </c>
      <c r="G326" s="553" t="s">
        <v>899</v>
      </c>
      <c r="H326" s="554">
        <v>50</v>
      </c>
      <c r="I326" s="554">
        <v>50</v>
      </c>
    </row>
    <row r="327" spans="1:9" ht="15" x14ac:dyDescent="0.3">
      <c r="A327" s="302"/>
      <c r="B327" s="594" t="s">
        <v>584</v>
      </c>
      <c r="C327" s="594" t="s">
        <v>559</v>
      </c>
      <c r="D327" s="611" t="s">
        <v>590</v>
      </c>
      <c r="E327" s="86"/>
      <c r="F327" s="552" t="s">
        <v>866</v>
      </c>
      <c r="G327" s="553" t="s">
        <v>900</v>
      </c>
      <c r="H327" s="554">
        <v>30</v>
      </c>
      <c r="I327" s="554">
        <v>30</v>
      </c>
    </row>
    <row r="328" spans="1:9" ht="15" x14ac:dyDescent="0.3">
      <c r="A328" s="302"/>
      <c r="B328" s="492" t="s">
        <v>548</v>
      </c>
      <c r="C328" s="492" t="s">
        <v>549</v>
      </c>
      <c r="D328" s="555" t="s">
        <v>851</v>
      </c>
      <c r="E328" s="86"/>
      <c r="F328" s="552" t="s">
        <v>648</v>
      </c>
      <c r="G328" s="553" t="s">
        <v>901</v>
      </c>
      <c r="H328" s="554">
        <v>150</v>
      </c>
      <c r="I328" s="554">
        <v>150</v>
      </c>
    </row>
    <row r="329" spans="1:9" ht="15" x14ac:dyDescent="0.3">
      <c r="A329" s="302"/>
      <c r="B329" s="492" t="s">
        <v>564</v>
      </c>
      <c r="C329" s="492" t="s">
        <v>565</v>
      </c>
      <c r="D329" s="555" t="s">
        <v>517</v>
      </c>
      <c r="E329" s="86"/>
      <c r="F329" s="552" t="s">
        <v>648</v>
      </c>
      <c r="G329" s="553" t="s">
        <v>902</v>
      </c>
      <c r="H329" s="554">
        <v>420</v>
      </c>
      <c r="I329" s="554">
        <v>420</v>
      </c>
    </row>
    <row r="330" spans="1:9" ht="15" x14ac:dyDescent="0.3">
      <c r="A330" s="302"/>
      <c r="B330" s="492" t="s">
        <v>629</v>
      </c>
      <c r="C330" s="492" t="s">
        <v>630</v>
      </c>
      <c r="D330" s="609" t="s">
        <v>631</v>
      </c>
      <c r="E330" s="86"/>
      <c r="F330" s="552" t="s">
        <v>619</v>
      </c>
      <c r="G330" s="553" t="s">
        <v>903</v>
      </c>
      <c r="H330" s="554">
        <v>50</v>
      </c>
      <c r="I330" s="554">
        <v>50</v>
      </c>
    </row>
    <row r="331" spans="1:9" ht="15" x14ac:dyDescent="0.3">
      <c r="A331" s="302"/>
      <c r="B331" s="492" t="s">
        <v>629</v>
      </c>
      <c r="C331" s="492" t="s">
        <v>630</v>
      </c>
      <c r="D331" s="609" t="s">
        <v>631</v>
      </c>
      <c r="E331" s="86"/>
      <c r="F331" s="552" t="s">
        <v>894</v>
      </c>
      <c r="G331" s="553" t="s">
        <v>904</v>
      </c>
      <c r="H331" s="554">
        <v>70</v>
      </c>
      <c r="I331" s="554">
        <v>70</v>
      </c>
    </row>
    <row r="332" spans="1:9" ht="15" x14ac:dyDescent="0.3">
      <c r="A332" s="302"/>
      <c r="B332" s="492" t="s">
        <v>629</v>
      </c>
      <c r="C332" s="492" t="s">
        <v>630</v>
      </c>
      <c r="D332" s="609" t="s">
        <v>631</v>
      </c>
      <c r="E332" s="86"/>
      <c r="F332" s="552" t="s">
        <v>894</v>
      </c>
      <c r="G332" s="553" t="s">
        <v>905</v>
      </c>
      <c r="H332" s="554">
        <v>80</v>
      </c>
      <c r="I332" s="554">
        <v>80</v>
      </c>
    </row>
    <row r="333" spans="1:9" ht="15" x14ac:dyDescent="0.3">
      <c r="A333" s="302"/>
      <c r="B333" s="492" t="s">
        <v>629</v>
      </c>
      <c r="C333" s="492" t="s">
        <v>630</v>
      </c>
      <c r="D333" s="609" t="s">
        <v>631</v>
      </c>
      <c r="E333" s="86"/>
      <c r="F333" s="552" t="s">
        <v>906</v>
      </c>
      <c r="G333" s="553"/>
      <c r="H333" s="554">
        <v>180</v>
      </c>
      <c r="I333" s="554">
        <v>180</v>
      </c>
    </row>
    <row r="334" spans="1:9" ht="15" x14ac:dyDescent="0.3">
      <c r="A334" s="302"/>
      <c r="B334" s="492"/>
      <c r="C334" s="492"/>
      <c r="D334" s="555"/>
      <c r="E334" s="86"/>
      <c r="F334" s="552"/>
      <c r="G334" s="553"/>
      <c r="H334" s="554"/>
      <c r="I334" s="554"/>
    </row>
    <row r="335" spans="1:9" ht="15" x14ac:dyDescent="0.3">
      <c r="A335" s="302"/>
      <c r="B335" s="492"/>
      <c r="C335" s="492"/>
      <c r="D335" s="555"/>
      <c r="E335" s="86"/>
      <c r="F335" s="552"/>
      <c r="G335" s="553"/>
      <c r="H335" s="554">
        <f>SUM(H9:H334)</f>
        <v>28055</v>
      </c>
      <c r="I335" s="554">
        <f>SUM(I9:I334)</f>
        <v>28055</v>
      </c>
    </row>
    <row r="336" spans="1:9" ht="15" x14ac:dyDescent="0.3">
      <c r="A336" s="302"/>
      <c r="B336" s="492" t="s">
        <v>948</v>
      </c>
      <c r="C336" s="492"/>
      <c r="D336" s="555"/>
      <c r="E336" s="86"/>
      <c r="F336" s="552"/>
      <c r="G336" s="553"/>
      <c r="H336" s="554">
        <v>2782.56</v>
      </c>
      <c r="I336" s="554">
        <v>2786.56</v>
      </c>
    </row>
    <row r="337" spans="1:10" ht="15" x14ac:dyDescent="0.3">
      <c r="A337" s="302"/>
      <c r="B337" s="492"/>
      <c r="C337" s="492"/>
      <c r="D337" s="555"/>
      <c r="E337" s="86"/>
      <c r="F337" s="552"/>
      <c r="G337" s="553"/>
      <c r="H337" s="554"/>
      <c r="I337" s="554"/>
    </row>
    <row r="338" spans="1:10" ht="15" x14ac:dyDescent="0.3">
      <c r="A338" s="302"/>
      <c r="B338" s="304"/>
      <c r="C338" s="98"/>
      <c r="D338" s="98"/>
      <c r="E338" s="98"/>
      <c r="F338" s="98"/>
      <c r="G338" s="98" t="s">
        <v>325</v>
      </c>
      <c r="H338" s="496">
        <f>H335+H336</f>
        <v>30837.56</v>
      </c>
      <c r="I338" s="636">
        <f>I335+I336</f>
        <v>30841.56</v>
      </c>
      <c r="J338" s="637"/>
    </row>
    <row r="339" spans="1:10" ht="15" x14ac:dyDescent="0.3">
      <c r="A339" s="214"/>
      <c r="B339" s="214"/>
      <c r="C339" s="214"/>
      <c r="D339" s="214"/>
      <c r="E339" s="214"/>
      <c r="F339" s="214"/>
      <c r="G339" s="182"/>
      <c r="H339" s="182"/>
      <c r="I339" s="187"/>
    </row>
    <row r="340" spans="1:10" ht="15" x14ac:dyDescent="0.3">
      <c r="A340" s="215" t="s">
        <v>336</v>
      </c>
      <c r="B340" s="214"/>
      <c r="C340" s="214"/>
      <c r="D340" s="214"/>
      <c r="E340" s="214"/>
      <c r="F340" s="214"/>
      <c r="G340" s="182"/>
      <c r="H340" s="182"/>
      <c r="I340" s="187"/>
    </row>
    <row r="341" spans="1:10" ht="15" x14ac:dyDescent="0.3">
      <c r="A341" s="215" t="s">
        <v>339</v>
      </c>
      <c r="B341" s="214"/>
      <c r="C341" s="214"/>
      <c r="D341" s="214"/>
      <c r="E341" s="214"/>
      <c r="F341" s="214"/>
      <c r="G341" s="182"/>
      <c r="H341" s="182"/>
      <c r="I341" s="187"/>
    </row>
    <row r="342" spans="1:10" ht="15" x14ac:dyDescent="0.3">
      <c r="A342" s="215"/>
      <c r="B342" s="182"/>
      <c r="C342" s="182"/>
      <c r="D342" s="182"/>
      <c r="E342" s="182"/>
      <c r="F342" s="182"/>
      <c r="G342" s="182"/>
      <c r="H342" s="182"/>
      <c r="I342" s="187"/>
    </row>
    <row r="343" spans="1:10" ht="15" x14ac:dyDescent="0.3">
      <c r="A343" s="215"/>
      <c r="B343" s="182"/>
      <c r="C343" s="182"/>
      <c r="D343" s="182"/>
      <c r="E343" s="182"/>
      <c r="G343" s="182"/>
      <c r="H343" s="182"/>
      <c r="I343" s="187"/>
    </row>
    <row r="344" spans="1:10" x14ac:dyDescent="0.2">
      <c r="A344" s="211"/>
      <c r="B344" s="211"/>
      <c r="C344" s="211"/>
      <c r="D344" s="211"/>
      <c r="E344" s="211"/>
      <c r="F344" s="211"/>
      <c r="G344" s="211"/>
      <c r="H344" s="211"/>
      <c r="I344" s="187"/>
    </row>
    <row r="345" spans="1:10" ht="15" x14ac:dyDescent="0.3">
      <c r="A345" s="188" t="s">
        <v>107</v>
      </c>
      <c r="B345" s="182"/>
      <c r="C345" s="182"/>
      <c r="D345" s="182"/>
      <c r="E345" s="182"/>
      <c r="F345" s="182"/>
      <c r="G345" s="182"/>
      <c r="H345" s="182"/>
      <c r="I345" s="187"/>
    </row>
    <row r="346" spans="1:10" ht="15" x14ac:dyDescent="0.3">
      <c r="A346" s="182"/>
      <c r="B346" s="182"/>
      <c r="C346" s="182"/>
      <c r="D346" s="182"/>
      <c r="E346" s="182"/>
      <c r="F346" s="182"/>
      <c r="G346" s="182"/>
      <c r="H346" s="182"/>
      <c r="I346" s="187"/>
    </row>
    <row r="347" spans="1:10" ht="15" x14ac:dyDescent="0.3">
      <c r="A347" s="182"/>
      <c r="B347" s="182"/>
      <c r="C347" s="182"/>
      <c r="D347" s="182"/>
      <c r="E347" s="182"/>
      <c r="F347" s="182"/>
      <c r="G347" s="182"/>
      <c r="H347" s="189"/>
      <c r="I347" s="187"/>
    </row>
    <row r="348" spans="1:10" ht="15" x14ac:dyDescent="0.3">
      <c r="A348" s="188"/>
      <c r="B348" s="188" t="s">
        <v>266</v>
      </c>
      <c r="C348" s="188"/>
      <c r="D348" s="188"/>
      <c r="E348" s="188"/>
      <c r="F348" s="188"/>
      <c r="G348" s="182"/>
      <c r="H348" s="189"/>
      <c r="I348" s="187"/>
    </row>
    <row r="349" spans="1:10" ht="15" x14ac:dyDescent="0.3">
      <c r="A349" s="182"/>
      <c r="B349" s="182" t="s">
        <v>265</v>
      </c>
      <c r="C349" s="182"/>
      <c r="D349" s="182"/>
      <c r="E349" s="182"/>
      <c r="F349" s="182"/>
      <c r="G349" s="182"/>
      <c r="H349" s="189"/>
      <c r="I349" s="187"/>
    </row>
    <row r="350" spans="1:10" x14ac:dyDescent="0.2">
      <c r="A350" s="190"/>
      <c r="B350" s="190" t="s">
        <v>139</v>
      </c>
      <c r="C350" s="190"/>
      <c r="D350" s="190"/>
      <c r="E350" s="190"/>
      <c r="F350" s="190"/>
      <c r="G350" s="183"/>
      <c r="H350" s="183"/>
      <c r="I350" s="183"/>
    </row>
  </sheetData>
  <mergeCells count="2">
    <mergeCell ref="G1:H1"/>
    <mergeCell ref="G2:H2"/>
  </mergeCells>
  <printOptions gridLines="1"/>
  <pageMargins left="0.25" right="0.25" top="0.75" bottom="0.75" header="0.3" footer="0.3"/>
  <pageSetup scale="75" fitToHeight="0" orientation="portrait" r:id="rId1"/>
  <rowBreaks count="1" manualBreakCount="1">
    <brk id="299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F21" sqref="F21:F22"/>
    </sheetView>
  </sheetViews>
  <sheetFormatPr defaultRowHeight="12.75" x14ac:dyDescent="0.2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 x14ac:dyDescent="0.3">
      <c r="A1" s="73" t="s">
        <v>428</v>
      </c>
      <c r="B1" s="73"/>
      <c r="C1" s="76"/>
      <c r="D1" s="76"/>
      <c r="E1" s="76"/>
      <c r="F1" s="76"/>
      <c r="G1" s="649" t="s">
        <v>109</v>
      </c>
      <c r="H1" s="649"/>
    </row>
    <row r="2" spans="1:10" ht="15" x14ac:dyDescent="0.3">
      <c r="A2" s="75" t="s">
        <v>140</v>
      </c>
      <c r="B2" s="73"/>
      <c r="C2" s="76"/>
      <c r="D2" s="76"/>
      <c r="E2" s="76"/>
      <c r="F2" s="76"/>
      <c r="G2" s="647" t="str">
        <f>'ფორმა N1'!K2</f>
        <v>01/01/2019-31/12/2019</v>
      </c>
      <c r="H2" s="647"/>
    </row>
    <row r="3" spans="1:10" ht="15" x14ac:dyDescent="0.3">
      <c r="A3" s="75"/>
      <c r="B3" s="75"/>
      <c r="C3" s="75"/>
      <c r="D3" s="75"/>
      <c r="E3" s="75"/>
      <c r="F3" s="75"/>
      <c r="G3" s="203"/>
      <c r="H3" s="203"/>
    </row>
    <row r="4" spans="1:10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372" t="str">
        <f>'ფორმა N1'!A5</f>
        <v>პ/პ  "თავისუფალი საქართველო"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02"/>
      <c r="B7" s="202"/>
      <c r="C7" s="202"/>
      <c r="D7" s="206"/>
      <c r="E7" s="202"/>
      <c r="F7" s="202"/>
      <c r="G7" s="77"/>
      <c r="H7" s="77"/>
    </row>
    <row r="8" spans="1:10" ht="30" x14ac:dyDescent="0.2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6" t="s">
        <v>334</v>
      </c>
    </row>
    <row r="9" spans="1:10" ht="15" x14ac:dyDescent="0.2">
      <c r="A9" s="97"/>
      <c r="B9" s="97" t="s">
        <v>658</v>
      </c>
      <c r="C9" s="443" t="s">
        <v>659</v>
      </c>
      <c r="D9" s="97"/>
      <c r="E9" s="97" t="s">
        <v>987</v>
      </c>
      <c r="F9" s="97" t="s">
        <v>988</v>
      </c>
      <c r="G9" s="4"/>
      <c r="H9" s="4">
        <v>1000</v>
      </c>
      <c r="J9" s="216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333</v>
      </c>
      <c r="G34" s="85">
        <f>SUM(G9:G33)</f>
        <v>0</v>
      </c>
      <c r="H34" s="85">
        <f>SUM(H9:H33)</f>
        <v>1000</v>
      </c>
    </row>
    <row r="35" spans="1:9" ht="15" x14ac:dyDescent="0.3">
      <c r="A35" s="214"/>
      <c r="B35" s="214"/>
      <c r="C35" s="214"/>
      <c r="D35" s="214"/>
      <c r="E35" s="214"/>
      <c r="F35" s="214"/>
      <c r="G35" s="214"/>
      <c r="H35" s="182"/>
      <c r="I35" s="182"/>
    </row>
    <row r="36" spans="1:9" ht="15" x14ac:dyDescent="0.3">
      <c r="A36" s="215" t="s">
        <v>381</v>
      </c>
      <c r="B36" s="215"/>
      <c r="C36" s="214"/>
      <c r="D36" s="214"/>
      <c r="E36" s="214"/>
      <c r="F36" s="214"/>
      <c r="G36" s="214"/>
      <c r="H36" s="182"/>
      <c r="I36" s="182"/>
    </row>
    <row r="37" spans="1:9" ht="15" x14ac:dyDescent="0.3">
      <c r="A37" s="215" t="s">
        <v>332</v>
      </c>
      <c r="B37" s="215"/>
      <c r="C37" s="214"/>
      <c r="D37" s="214"/>
      <c r="E37" s="214"/>
      <c r="F37" s="214"/>
      <c r="G37" s="214"/>
      <c r="H37" s="182"/>
      <c r="I37" s="182"/>
    </row>
    <row r="38" spans="1:9" ht="15" x14ac:dyDescent="0.3">
      <c r="A38" s="215"/>
      <c r="B38" s="215"/>
      <c r="C38" s="182"/>
      <c r="D38" s="182"/>
      <c r="E38" s="182"/>
      <c r="F38" s="182"/>
      <c r="G38" s="182"/>
      <c r="H38" s="182"/>
      <c r="I38" s="182"/>
    </row>
    <row r="39" spans="1:9" ht="15" x14ac:dyDescent="0.3">
      <c r="A39" s="215"/>
      <c r="B39" s="215"/>
      <c r="C39" s="182"/>
      <c r="D39" s="182"/>
      <c r="E39" s="182"/>
      <c r="F39" s="182"/>
      <c r="G39" s="182"/>
      <c r="H39" s="182"/>
      <c r="I39" s="182"/>
    </row>
    <row r="40" spans="1:9" x14ac:dyDescent="0.2">
      <c r="A40" s="211"/>
      <c r="B40" s="211"/>
      <c r="C40" s="211"/>
      <c r="D40" s="211"/>
      <c r="E40" s="211"/>
      <c r="F40" s="211"/>
      <c r="G40" s="211"/>
      <c r="H40" s="211"/>
      <c r="I40" s="211"/>
    </row>
    <row r="41" spans="1:9" ht="15" x14ac:dyDescent="0.3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" x14ac:dyDescent="0.3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 x14ac:dyDescent="0.3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 x14ac:dyDescent="0.3">
      <c r="A44" s="188"/>
      <c r="B44" s="188"/>
      <c r="C44" s="188" t="s">
        <v>400</v>
      </c>
      <c r="D44" s="188"/>
      <c r="E44" s="214"/>
      <c r="F44" s="188"/>
      <c r="G44" s="188"/>
      <c r="H44" s="182"/>
      <c r="I44" s="189"/>
    </row>
    <row r="45" spans="1:9" ht="15" x14ac:dyDescent="0.3">
      <c r="A45" s="182"/>
      <c r="B45" s="182"/>
      <c r="C45" s="182" t="s">
        <v>265</v>
      </c>
      <c r="D45" s="182"/>
      <c r="E45" s="182"/>
      <c r="F45" s="182"/>
      <c r="G45" s="182"/>
      <c r="H45" s="182"/>
      <c r="I45" s="189"/>
    </row>
    <row r="46" spans="1:9" x14ac:dyDescent="0.2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8"/>
  <sheetViews>
    <sheetView view="pageBreakPreview" topLeftCell="A8" zoomScale="85" zoomScaleSheetLayoutView="85" workbookViewId="0">
      <selection activeCell="D43" sqref="D43"/>
    </sheetView>
  </sheetViews>
  <sheetFormatPr defaultRowHeight="12.75" x14ac:dyDescent="0.2"/>
  <cols>
    <col min="1" max="1" width="5.42578125" style="183" customWidth="1"/>
    <col min="2" max="2" width="19.140625" style="183" bestFit="1" customWidth="1"/>
    <col min="3" max="3" width="27.5703125" style="183" customWidth="1"/>
    <col min="4" max="4" width="19.28515625" style="183" customWidth="1"/>
    <col min="5" max="5" width="16.85546875" style="183" customWidth="1"/>
    <col min="6" max="6" width="21.425781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 x14ac:dyDescent="0.3">
      <c r="A2" s="654" t="s">
        <v>474</v>
      </c>
      <c r="B2" s="654"/>
      <c r="C2" s="654"/>
      <c r="D2" s="654"/>
      <c r="E2" s="654"/>
      <c r="F2" s="308"/>
      <c r="G2" s="76"/>
      <c r="H2" s="76"/>
      <c r="I2" s="76"/>
      <c r="J2" s="76"/>
      <c r="K2" s="309"/>
      <c r="L2" s="310"/>
      <c r="M2" s="310" t="s">
        <v>109</v>
      </c>
    </row>
    <row r="3" spans="1:13" ht="15" x14ac:dyDescent="0.3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309"/>
      <c r="L3" s="647" t="str">
        <f>'ფორმა N1'!K2</f>
        <v>01/01/2019-31/12/2019</v>
      </c>
      <c r="M3" s="647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309"/>
      <c r="L4" s="309"/>
      <c r="M4" s="309"/>
    </row>
    <row r="5" spans="1:13" ht="15" x14ac:dyDescent="0.3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372" t="str">
        <f>'ფორმა N1'!A5</f>
        <v>პ/პ  "თავისუფალი საქართველო"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306"/>
      <c r="B8" s="318"/>
      <c r="C8" s="306"/>
      <c r="D8" s="306"/>
      <c r="E8" s="306"/>
      <c r="F8" s="306"/>
      <c r="G8" s="306"/>
      <c r="H8" s="306"/>
      <c r="I8" s="306"/>
      <c r="J8" s="306"/>
      <c r="K8" s="77"/>
      <c r="L8" s="77"/>
      <c r="M8" s="77"/>
    </row>
    <row r="9" spans="1:13" ht="45" x14ac:dyDescent="0.2">
      <c r="A9" s="89" t="s">
        <v>64</v>
      </c>
      <c r="B9" s="89" t="s">
        <v>480</v>
      </c>
      <c r="C9" s="89" t="s">
        <v>445</v>
      </c>
      <c r="D9" s="89" t="s">
        <v>446</v>
      </c>
      <c r="E9" s="89" t="s">
        <v>447</v>
      </c>
      <c r="F9" s="89" t="s">
        <v>448</v>
      </c>
      <c r="G9" s="89" t="s">
        <v>449</v>
      </c>
      <c r="H9" s="89" t="s">
        <v>450</v>
      </c>
      <c r="I9" s="89" t="s">
        <v>451</v>
      </c>
      <c r="J9" s="89" t="s">
        <v>452</v>
      </c>
      <c r="K9" s="89" t="s">
        <v>453</v>
      </c>
      <c r="L9" s="89" t="s">
        <v>454</v>
      </c>
      <c r="M9" s="89" t="s">
        <v>311</v>
      </c>
    </row>
    <row r="10" spans="1:13" ht="36.75" customHeight="1" x14ac:dyDescent="0.2">
      <c r="A10" s="97">
        <v>1</v>
      </c>
      <c r="B10" s="623">
        <v>43491</v>
      </c>
      <c r="C10" s="624" t="s">
        <v>662</v>
      </c>
      <c r="D10" s="97" t="s">
        <v>663</v>
      </c>
      <c r="E10" s="97" t="s">
        <v>951</v>
      </c>
      <c r="F10" s="97" t="s">
        <v>665</v>
      </c>
      <c r="G10" s="97"/>
      <c r="H10" s="97"/>
      <c r="I10" s="97"/>
      <c r="J10" s="97"/>
      <c r="K10" s="451"/>
      <c r="L10" s="451">
        <v>21.26</v>
      </c>
      <c r="M10" s="97"/>
    </row>
    <row r="11" spans="1:13" ht="30" x14ac:dyDescent="0.2">
      <c r="A11" s="97">
        <v>2</v>
      </c>
      <c r="B11" s="623">
        <v>43498</v>
      </c>
      <c r="C11" s="624" t="s">
        <v>662</v>
      </c>
      <c r="D11" s="97" t="s">
        <v>663</v>
      </c>
      <c r="E11" s="97" t="s">
        <v>952</v>
      </c>
      <c r="F11" s="97" t="s">
        <v>665</v>
      </c>
      <c r="G11" s="97"/>
      <c r="H11" s="97"/>
      <c r="I11" s="97"/>
      <c r="J11" s="97"/>
      <c r="K11" s="451"/>
      <c r="L11" s="451">
        <v>92.94</v>
      </c>
      <c r="M11" s="97"/>
    </row>
    <row r="12" spans="1:13" ht="30" x14ac:dyDescent="0.2">
      <c r="A12" s="97">
        <v>3</v>
      </c>
      <c r="B12" s="623">
        <v>43501</v>
      </c>
      <c r="C12" s="624" t="s">
        <v>662</v>
      </c>
      <c r="D12" s="97" t="s">
        <v>663</v>
      </c>
      <c r="E12" s="97" t="s">
        <v>953</v>
      </c>
      <c r="F12" s="97" t="s">
        <v>665</v>
      </c>
      <c r="G12" s="97"/>
      <c r="H12" s="97"/>
      <c r="I12" s="97"/>
      <c r="J12" s="97"/>
      <c r="K12" s="451"/>
      <c r="L12" s="451">
        <v>5.3</v>
      </c>
      <c r="M12" s="86"/>
    </row>
    <row r="13" spans="1:13" ht="30" x14ac:dyDescent="0.2">
      <c r="A13" s="97">
        <v>4</v>
      </c>
      <c r="B13" s="623">
        <v>43503</v>
      </c>
      <c r="C13" s="624" t="s">
        <v>662</v>
      </c>
      <c r="D13" s="97" t="s">
        <v>663</v>
      </c>
      <c r="E13" s="97" t="s">
        <v>954</v>
      </c>
      <c r="F13" s="97" t="s">
        <v>665</v>
      </c>
      <c r="G13" s="97"/>
      <c r="H13" s="97"/>
      <c r="I13" s="97"/>
      <c r="J13" s="97"/>
      <c r="K13" s="451"/>
      <c r="L13" s="451">
        <v>5.3</v>
      </c>
      <c r="M13" s="86"/>
    </row>
    <row r="14" spans="1:13" ht="30" x14ac:dyDescent="0.2">
      <c r="A14" s="97">
        <v>5</v>
      </c>
      <c r="B14" s="623">
        <v>43508</v>
      </c>
      <c r="C14" s="624" t="s">
        <v>662</v>
      </c>
      <c r="D14" s="97" t="s">
        <v>663</v>
      </c>
      <c r="E14" s="97" t="s">
        <v>955</v>
      </c>
      <c r="F14" s="97" t="s">
        <v>665</v>
      </c>
      <c r="G14" s="97"/>
      <c r="H14" s="97"/>
      <c r="I14" s="97"/>
      <c r="J14" s="97"/>
      <c r="K14" s="451"/>
      <c r="L14" s="451">
        <v>52.89</v>
      </c>
      <c r="M14" s="86"/>
    </row>
    <row r="15" spans="1:13" ht="30" x14ac:dyDescent="0.2">
      <c r="A15" s="97">
        <v>6</v>
      </c>
      <c r="B15" s="623">
        <v>43510</v>
      </c>
      <c r="C15" s="624" t="s">
        <v>662</v>
      </c>
      <c r="D15" s="97" t="s">
        <v>663</v>
      </c>
      <c r="E15" s="97" t="s">
        <v>956</v>
      </c>
      <c r="F15" s="97" t="s">
        <v>665</v>
      </c>
      <c r="G15" s="97"/>
      <c r="H15" s="97"/>
      <c r="I15" s="97"/>
      <c r="J15" s="97"/>
      <c r="K15" s="451"/>
      <c r="L15" s="451">
        <v>5.29</v>
      </c>
      <c r="M15" s="86"/>
    </row>
    <row r="16" spans="1:13" ht="30" x14ac:dyDescent="0.2">
      <c r="A16" s="97">
        <v>7</v>
      </c>
      <c r="B16" s="623">
        <v>43512</v>
      </c>
      <c r="C16" s="624" t="s">
        <v>662</v>
      </c>
      <c r="D16" s="97" t="s">
        <v>663</v>
      </c>
      <c r="E16" s="97" t="s">
        <v>957</v>
      </c>
      <c r="F16" s="97" t="s">
        <v>665</v>
      </c>
      <c r="G16" s="97"/>
      <c r="H16" s="97"/>
      <c r="I16" s="97"/>
      <c r="J16" s="97"/>
      <c r="K16" s="451"/>
      <c r="L16" s="451">
        <v>5.28</v>
      </c>
      <c r="M16" s="86"/>
    </row>
    <row r="17" spans="1:13" ht="30" x14ac:dyDescent="0.2">
      <c r="A17" s="97">
        <v>8</v>
      </c>
      <c r="B17" s="623">
        <v>43518</v>
      </c>
      <c r="C17" s="624" t="s">
        <v>662</v>
      </c>
      <c r="D17" s="97" t="s">
        <v>663</v>
      </c>
      <c r="E17" s="97" t="s">
        <v>958</v>
      </c>
      <c r="F17" s="97" t="s">
        <v>665</v>
      </c>
      <c r="G17" s="97"/>
      <c r="H17" s="97"/>
      <c r="I17" s="97"/>
      <c r="J17" s="97"/>
      <c r="K17" s="451"/>
      <c r="L17" s="451">
        <v>66.430000000000007</v>
      </c>
      <c r="M17" s="86"/>
    </row>
    <row r="18" spans="1:13" ht="30" x14ac:dyDescent="0.2">
      <c r="A18" s="97">
        <v>9</v>
      </c>
      <c r="B18" s="623">
        <v>43519</v>
      </c>
      <c r="C18" s="624" t="s">
        <v>662</v>
      </c>
      <c r="D18" s="97" t="s">
        <v>663</v>
      </c>
      <c r="E18" s="97" t="s">
        <v>959</v>
      </c>
      <c r="F18" s="97" t="s">
        <v>665</v>
      </c>
      <c r="G18" s="97"/>
      <c r="H18" s="97"/>
      <c r="I18" s="97"/>
      <c r="J18" s="97"/>
      <c r="K18" s="451"/>
      <c r="L18" s="451">
        <v>7.98</v>
      </c>
      <c r="M18" s="86"/>
    </row>
    <row r="19" spans="1:13" ht="30" x14ac:dyDescent="0.2">
      <c r="A19" s="97">
        <v>10</v>
      </c>
      <c r="B19" s="623">
        <v>43531</v>
      </c>
      <c r="C19" s="624" t="s">
        <v>682</v>
      </c>
      <c r="D19" s="97" t="s">
        <v>663</v>
      </c>
      <c r="E19" s="97" t="s">
        <v>960</v>
      </c>
      <c r="F19" s="97" t="s">
        <v>665</v>
      </c>
      <c r="G19" s="97"/>
      <c r="H19" s="97"/>
      <c r="I19" s="97"/>
      <c r="J19" s="97"/>
      <c r="K19" s="451"/>
      <c r="L19" s="451">
        <v>88.55</v>
      </c>
      <c r="M19" s="86"/>
    </row>
    <row r="20" spans="1:13" ht="30" x14ac:dyDescent="0.2">
      <c r="A20" s="97">
        <v>11</v>
      </c>
      <c r="B20" s="623">
        <v>43542</v>
      </c>
      <c r="C20" s="624" t="s">
        <v>662</v>
      </c>
      <c r="D20" s="97" t="s">
        <v>663</v>
      </c>
      <c r="E20" s="97" t="s">
        <v>961</v>
      </c>
      <c r="F20" s="97" t="s">
        <v>665</v>
      </c>
      <c r="G20" s="97"/>
      <c r="H20" s="97"/>
      <c r="I20" s="97"/>
      <c r="J20" s="97"/>
      <c r="K20" s="451"/>
      <c r="L20" s="451">
        <v>94.01</v>
      </c>
      <c r="M20" s="86"/>
    </row>
    <row r="21" spans="1:13" ht="30" x14ac:dyDescent="0.2">
      <c r="A21" s="97">
        <v>12</v>
      </c>
      <c r="B21" s="623">
        <v>43645</v>
      </c>
      <c r="C21" s="624" t="s">
        <v>662</v>
      </c>
      <c r="D21" s="97" t="s">
        <v>663</v>
      </c>
      <c r="E21" s="97" t="s">
        <v>963</v>
      </c>
      <c r="F21" s="97" t="s">
        <v>665</v>
      </c>
      <c r="G21" s="97"/>
      <c r="H21" s="97"/>
      <c r="I21" s="97"/>
      <c r="J21" s="97"/>
      <c r="K21" s="451"/>
      <c r="L21" s="451">
        <v>14.34</v>
      </c>
      <c r="M21" s="86"/>
    </row>
    <row r="22" spans="1:13" ht="30" x14ac:dyDescent="0.2">
      <c r="A22" s="97">
        <v>13</v>
      </c>
      <c r="B22" s="623">
        <v>43620</v>
      </c>
      <c r="C22" s="624" t="s">
        <v>662</v>
      </c>
      <c r="D22" s="97" t="s">
        <v>663</v>
      </c>
      <c r="E22" s="97" t="s">
        <v>964</v>
      </c>
      <c r="F22" s="97" t="s">
        <v>665</v>
      </c>
      <c r="G22" s="97"/>
      <c r="H22" s="97"/>
      <c r="I22" s="97"/>
      <c r="J22" s="97"/>
      <c r="K22" s="451"/>
      <c r="L22" s="451">
        <v>3.69</v>
      </c>
      <c r="M22" s="86"/>
    </row>
    <row r="23" spans="1:13" ht="30" x14ac:dyDescent="0.2">
      <c r="A23" s="97">
        <v>14</v>
      </c>
      <c r="B23" s="623">
        <v>43528</v>
      </c>
      <c r="C23" s="624" t="s">
        <v>662</v>
      </c>
      <c r="D23" s="97" t="s">
        <v>663</v>
      </c>
      <c r="E23" s="97" t="s">
        <v>965</v>
      </c>
      <c r="F23" s="97" t="s">
        <v>665</v>
      </c>
      <c r="G23" s="97"/>
      <c r="H23" s="97"/>
      <c r="I23" s="97"/>
      <c r="J23" s="97"/>
      <c r="K23" s="451"/>
      <c r="L23" s="451">
        <v>78.260000000000005</v>
      </c>
      <c r="M23" s="86"/>
    </row>
    <row r="24" spans="1:13" ht="30" x14ac:dyDescent="0.2">
      <c r="A24" s="97">
        <v>15</v>
      </c>
      <c r="B24" s="623">
        <v>43636</v>
      </c>
      <c r="C24" s="624" t="s">
        <v>662</v>
      </c>
      <c r="D24" s="97" t="s">
        <v>663</v>
      </c>
      <c r="E24" s="97" t="s">
        <v>962</v>
      </c>
      <c r="F24" s="97" t="s">
        <v>665</v>
      </c>
      <c r="G24" s="97"/>
      <c r="H24" s="97"/>
      <c r="I24" s="97"/>
      <c r="J24" s="97"/>
      <c r="K24" s="451"/>
      <c r="L24" s="451">
        <v>13.94</v>
      </c>
      <c r="M24" s="86"/>
    </row>
    <row r="25" spans="1:13" ht="30" x14ac:dyDescent="0.2">
      <c r="A25" s="97">
        <v>16</v>
      </c>
      <c r="B25" s="623">
        <v>43634</v>
      </c>
      <c r="C25" s="624" t="s">
        <v>662</v>
      </c>
      <c r="D25" s="97" t="s">
        <v>663</v>
      </c>
      <c r="E25" s="97" t="s">
        <v>966</v>
      </c>
      <c r="F25" s="97" t="s">
        <v>665</v>
      </c>
      <c r="G25" s="97"/>
      <c r="H25" s="97"/>
      <c r="I25" s="97"/>
      <c r="J25" s="97"/>
      <c r="K25" s="451"/>
      <c r="L25" s="451">
        <v>284.52</v>
      </c>
      <c r="M25" s="86"/>
    </row>
    <row r="26" spans="1:13" ht="30" x14ac:dyDescent="0.2">
      <c r="A26" s="97">
        <v>17</v>
      </c>
      <c r="B26" s="623">
        <v>43648</v>
      </c>
      <c r="C26" s="624" t="s">
        <v>662</v>
      </c>
      <c r="D26" s="97" t="s">
        <v>663</v>
      </c>
      <c r="E26" s="97" t="s">
        <v>967</v>
      </c>
      <c r="F26" s="97" t="s">
        <v>665</v>
      </c>
      <c r="G26" s="97"/>
      <c r="H26" s="97"/>
      <c r="I26" s="97"/>
      <c r="J26" s="97"/>
      <c r="K26" s="451"/>
      <c r="L26" s="451">
        <v>19.760000000000002</v>
      </c>
      <c r="M26" s="86"/>
    </row>
    <row r="27" spans="1:13" ht="30" x14ac:dyDescent="0.2">
      <c r="A27" s="97">
        <v>18</v>
      </c>
      <c r="B27" s="623">
        <v>43654</v>
      </c>
      <c r="C27" s="624" t="s">
        <v>662</v>
      </c>
      <c r="D27" s="97" t="s">
        <v>663</v>
      </c>
      <c r="E27" s="97" t="s">
        <v>968</v>
      </c>
      <c r="F27" s="97" t="s">
        <v>665</v>
      </c>
      <c r="G27" s="97"/>
      <c r="H27" s="97"/>
      <c r="I27" s="97"/>
      <c r="J27" s="97"/>
      <c r="K27" s="451"/>
      <c r="L27" s="451">
        <v>12.73</v>
      </c>
      <c r="M27" s="86"/>
    </row>
    <row r="28" spans="1:13" ht="30" x14ac:dyDescent="0.2">
      <c r="A28" s="97">
        <v>19</v>
      </c>
      <c r="B28" s="623">
        <v>43658</v>
      </c>
      <c r="C28" s="624" t="s">
        <v>662</v>
      </c>
      <c r="D28" s="97" t="s">
        <v>663</v>
      </c>
      <c r="E28" s="97" t="s">
        <v>969</v>
      </c>
      <c r="F28" s="97" t="s">
        <v>665</v>
      </c>
      <c r="G28" s="97"/>
      <c r="H28" s="97"/>
      <c r="I28" s="97"/>
      <c r="J28" s="97"/>
      <c r="K28" s="451"/>
      <c r="L28" s="451">
        <v>34.21</v>
      </c>
      <c r="M28" s="86"/>
    </row>
    <row r="29" spans="1:13" ht="30" x14ac:dyDescent="0.2">
      <c r="A29" s="97">
        <v>20</v>
      </c>
      <c r="B29" s="623">
        <v>43659</v>
      </c>
      <c r="C29" s="624" t="s">
        <v>662</v>
      </c>
      <c r="D29" s="97" t="s">
        <v>663</v>
      </c>
      <c r="E29" s="97" t="s">
        <v>970</v>
      </c>
      <c r="F29" s="97" t="s">
        <v>665</v>
      </c>
      <c r="G29" s="97"/>
      <c r="H29" s="97"/>
      <c r="I29" s="97"/>
      <c r="J29" s="97"/>
      <c r="K29" s="451"/>
      <c r="L29" s="451">
        <v>19.96</v>
      </c>
      <c r="M29" s="86"/>
    </row>
    <row r="30" spans="1:13" ht="30" x14ac:dyDescent="0.2">
      <c r="A30" s="97">
        <v>21</v>
      </c>
      <c r="B30" s="623">
        <v>43661</v>
      </c>
      <c r="C30" s="624" t="s">
        <v>662</v>
      </c>
      <c r="D30" s="97" t="s">
        <v>663</v>
      </c>
      <c r="E30" s="97" t="s">
        <v>971</v>
      </c>
      <c r="F30" s="97" t="s">
        <v>665</v>
      </c>
      <c r="G30" s="97"/>
      <c r="H30" s="97"/>
      <c r="I30" s="97"/>
      <c r="J30" s="97"/>
      <c r="K30" s="451"/>
      <c r="L30" s="451">
        <v>28.55</v>
      </c>
      <c r="M30" s="86"/>
    </row>
    <row r="31" spans="1:13" ht="30" x14ac:dyDescent="0.2">
      <c r="A31" s="97">
        <v>22</v>
      </c>
      <c r="B31" s="623">
        <v>43664</v>
      </c>
      <c r="C31" s="624" t="s">
        <v>662</v>
      </c>
      <c r="D31" s="97" t="s">
        <v>663</v>
      </c>
      <c r="E31" s="97" t="s">
        <v>972</v>
      </c>
      <c r="F31" s="97" t="s">
        <v>665</v>
      </c>
      <c r="G31" s="97"/>
      <c r="H31" s="97"/>
      <c r="I31" s="97"/>
      <c r="J31" s="97"/>
      <c r="K31" s="451"/>
      <c r="L31" s="451">
        <v>43.07</v>
      </c>
      <c r="M31" s="86"/>
    </row>
    <row r="32" spans="1:13" ht="30" x14ac:dyDescent="0.2">
      <c r="A32" s="97">
        <v>23</v>
      </c>
      <c r="B32" s="623">
        <v>43720</v>
      </c>
      <c r="C32" s="624" t="s">
        <v>662</v>
      </c>
      <c r="D32" s="97" t="s">
        <v>663</v>
      </c>
      <c r="E32" s="97" t="s">
        <v>973</v>
      </c>
      <c r="F32" s="97" t="s">
        <v>665</v>
      </c>
      <c r="G32" s="97"/>
      <c r="H32" s="97"/>
      <c r="I32" s="97"/>
      <c r="J32" s="97"/>
      <c r="K32" s="451"/>
      <c r="L32" s="451">
        <v>41.07</v>
      </c>
      <c r="M32" s="86"/>
    </row>
    <row r="33" spans="1:13" ht="30" x14ac:dyDescent="0.2">
      <c r="A33" s="97">
        <v>24</v>
      </c>
      <c r="B33" s="623">
        <v>43721</v>
      </c>
      <c r="C33" s="624" t="s">
        <v>662</v>
      </c>
      <c r="D33" s="97" t="s">
        <v>663</v>
      </c>
      <c r="E33" s="97" t="s">
        <v>974</v>
      </c>
      <c r="F33" s="97" t="s">
        <v>665</v>
      </c>
      <c r="G33" s="97"/>
      <c r="H33" s="97"/>
      <c r="I33" s="97"/>
      <c r="J33" s="97"/>
      <c r="K33" s="451"/>
      <c r="L33" s="451">
        <v>296.38</v>
      </c>
      <c r="M33" s="86"/>
    </row>
    <row r="34" spans="1:13" ht="30" x14ac:dyDescent="0.2">
      <c r="A34" s="97"/>
      <c r="B34" s="623">
        <v>43750</v>
      </c>
      <c r="C34" s="624" t="s">
        <v>662</v>
      </c>
      <c r="D34" s="97" t="s">
        <v>663</v>
      </c>
      <c r="E34" s="97" t="s">
        <v>975</v>
      </c>
      <c r="F34" s="97" t="s">
        <v>665</v>
      </c>
      <c r="G34" s="97"/>
      <c r="H34" s="97"/>
      <c r="I34" s="97"/>
      <c r="J34" s="97"/>
      <c r="K34" s="451"/>
      <c r="L34" s="451">
        <v>16.149999999999999</v>
      </c>
      <c r="M34" s="86"/>
    </row>
    <row r="35" spans="1:13" ht="30" x14ac:dyDescent="0.2">
      <c r="A35" s="97"/>
      <c r="B35" s="623">
        <v>43765</v>
      </c>
      <c r="C35" s="624" t="s">
        <v>662</v>
      </c>
      <c r="D35" s="97" t="s">
        <v>663</v>
      </c>
      <c r="E35" s="97" t="s">
        <v>976</v>
      </c>
      <c r="F35" s="97" t="s">
        <v>665</v>
      </c>
      <c r="G35" s="97"/>
      <c r="H35" s="97"/>
      <c r="I35" s="97"/>
      <c r="J35" s="97"/>
      <c r="K35" s="451"/>
      <c r="L35" s="451">
        <v>564.38</v>
      </c>
      <c r="M35" s="86"/>
    </row>
    <row r="36" spans="1:13" ht="30" x14ac:dyDescent="0.2">
      <c r="A36" s="97"/>
      <c r="B36" s="623">
        <v>43826</v>
      </c>
      <c r="C36" s="624" t="s">
        <v>662</v>
      </c>
      <c r="D36" s="97" t="s">
        <v>663</v>
      </c>
      <c r="E36" s="97" t="s">
        <v>977</v>
      </c>
      <c r="F36" s="97" t="s">
        <v>665</v>
      </c>
      <c r="G36" s="97"/>
      <c r="H36" s="97"/>
      <c r="I36" s="97"/>
      <c r="J36" s="97"/>
      <c r="K36" s="451"/>
      <c r="L36" s="451">
        <v>808.26</v>
      </c>
      <c r="M36" s="86"/>
    </row>
    <row r="37" spans="1:13" ht="30" customHeight="1" x14ac:dyDescent="0.2">
      <c r="A37" s="97"/>
      <c r="B37" s="625"/>
      <c r="C37" s="626"/>
      <c r="D37" s="660" t="s">
        <v>978</v>
      </c>
      <c r="E37" s="661"/>
      <c r="F37" s="662"/>
      <c r="G37" s="86"/>
      <c r="H37" s="86"/>
      <c r="I37" s="86"/>
      <c r="J37" s="86"/>
      <c r="K37" s="4"/>
      <c r="L37" s="451">
        <f>SUM(L10:L36)</f>
        <v>2724.5</v>
      </c>
      <c r="M37" s="86"/>
    </row>
    <row r="38" spans="1:13" ht="15" x14ac:dyDescent="0.2">
      <c r="A38" s="97"/>
      <c r="B38" s="625"/>
      <c r="C38" s="626"/>
      <c r="D38" s="86"/>
      <c r="E38" s="86"/>
      <c r="F38" s="86"/>
      <c r="G38" s="86"/>
      <c r="H38" s="86"/>
      <c r="I38" s="86"/>
      <c r="J38" s="86"/>
      <c r="K38" s="4"/>
      <c r="L38" s="4"/>
      <c r="M38" s="86"/>
    </row>
    <row r="39" spans="1:13" ht="15" x14ac:dyDescent="0.2">
      <c r="A39" s="97"/>
      <c r="B39" s="625"/>
      <c r="C39" s="626"/>
      <c r="D39" s="86"/>
      <c r="E39" s="86"/>
      <c r="F39" s="86"/>
      <c r="G39" s="86"/>
      <c r="H39" s="86"/>
      <c r="I39" s="86"/>
      <c r="J39" s="86"/>
      <c r="K39" s="4"/>
      <c r="L39" s="4"/>
      <c r="M39" s="86"/>
    </row>
    <row r="40" spans="1:13" ht="15" x14ac:dyDescent="0.2">
      <c r="A40" s="97"/>
      <c r="B40" s="625"/>
      <c r="C40" s="626"/>
      <c r="D40" s="86"/>
      <c r="E40" s="86"/>
      <c r="F40" s="86"/>
      <c r="G40" s="86"/>
      <c r="H40" s="86"/>
      <c r="I40" s="86"/>
      <c r="J40" s="86"/>
      <c r="K40" s="4"/>
      <c r="L40" s="4"/>
      <c r="M40" s="86"/>
    </row>
    <row r="41" spans="1:13" ht="15" x14ac:dyDescent="0.2">
      <c r="A41" s="97"/>
      <c r="B41" s="625"/>
      <c r="C41" s="626"/>
      <c r="D41" s="86"/>
      <c r="E41" s="86"/>
      <c r="F41" s="86"/>
      <c r="G41" s="86"/>
      <c r="H41" s="86"/>
      <c r="I41" s="86"/>
      <c r="J41" s="86"/>
      <c r="K41" s="4"/>
      <c r="L41" s="4"/>
      <c r="M41" s="86"/>
    </row>
    <row r="42" spans="1:13" ht="15" x14ac:dyDescent="0.2">
      <c r="A42" s="97"/>
      <c r="B42" s="625"/>
      <c r="C42" s="626"/>
      <c r="D42" s="86"/>
      <c r="E42" s="86"/>
      <c r="F42" s="86"/>
      <c r="G42" s="86"/>
      <c r="H42" s="86"/>
      <c r="I42" s="86"/>
      <c r="J42" s="86"/>
      <c r="K42" s="4"/>
      <c r="L42" s="4"/>
      <c r="M42" s="86"/>
    </row>
    <row r="43" spans="1:13" ht="15" x14ac:dyDescent="0.2">
      <c r="A43" s="97"/>
      <c r="B43" s="625"/>
      <c r="C43" s="626"/>
      <c r="D43" s="86"/>
      <c r="E43" s="86"/>
      <c r="F43" s="86"/>
      <c r="G43" s="86"/>
      <c r="H43" s="86"/>
      <c r="I43" s="86"/>
      <c r="J43" s="86"/>
      <c r="K43" s="4"/>
      <c r="L43" s="4"/>
      <c r="M43" s="86"/>
    </row>
    <row r="44" spans="1:13" ht="15" x14ac:dyDescent="0.2">
      <c r="A44" s="86" t="s">
        <v>271</v>
      </c>
      <c r="B44" s="326"/>
      <c r="C44" s="293"/>
      <c r="D44" s="86"/>
      <c r="E44" s="86"/>
      <c r="F44" s="86"/>
      <c r="G44" s="86"/>
      <c r="H44" s="86"/>
      <c r="I44" s="86"/>
      <c r="J44" s="86"/>
      <c r="K44" s="4"/>
      <c r="L44" s="4"/>
      <c r="M44" s="86"/>
    </row>
    <row r="45" spans="1:13" ht="15" x14ac:dyDescent="0.3">
      <c r="A45" s="86"/>
      <c r="B45" s="326"/>
      <c r="C45" s="293"/>
      <c r="D45" s="98"/>
      <c r="E45" s="98"/>
      <c r="F45" s="98"/>
      <c r="G45" s="98"/>
      <c r="H45" s="86"/>
      <c r="I45" s="86"/>
      <c r="J45" s="86"/>
      <c r="K45" s="86" t="s">
        <v>455</v>
      </c>
      <c r="L45" s="85">
        <f>SUM(L10:L44)</f>
        <v>5449</v>
      </c>
      <c r="M45" s="86"/>
    </row>
    <row r="46" spans="1:13" ht="15" x14ac:dyDescent="0.3">
      <c r="A46" s="214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182"/>
    </row>
    <row r="47" spans="1:13" ht="15" x14ac:dyDescent="0.3">
      <c r="A47" s="215" t="s">
        <v>456</v>
      </c>
      <c r="B47" s="215"/>
      <c r="C47" s="215"/>
      <c r="D47" s="214"/>
      <c r="E47" s="214"/>
      <c r="F47" s="214"/>
      <c r="G47" s="214"/>
      <c r="H47" s="214"/>
      <c r="I47" s="214"/>
      <c r="J47" s="214"/>
      <c r="K47" s="214"/>
      <c r="L47" s="182"/>
    </row>
    <row r="48" spans="1:13" ht="15" x14ac:dyDescent="0.3">
      <c r="A48" s="215" t="s">
        <v>457</v>
      </c>
      <c r="B48" s="215"/>
      <c r="C48" s="215"/>
      <c r="D48" s="214"/>
      <c r="E48" s="214"/>
      <c r="F48" s="214"/>
      <c r="G48" s="214"/>
      <c r="H48" s="214"/>
      <c r="I48" s="214"/>
      <c r="J48" s="214"/>
      <c r="K48" s="214"/>
      <c r="L48" s="182"/>
    </row>
    <row r="49" spans="1:12" ht="15" x14ac:dyDescent="0.3">
      <c r="A49" s="199" t="s">
        <v>458</v>
      </c>
      <c r="B49" s="199"/>
      <c r="C49" s="215"/>
      <c r="D49" s="182"/>
      <c r="E49" s="182"/>
      <c r="F49" s="182"/>
      <c r="G49" s="182"/>
      <c r="H49" s="182"/>
      <c r="I49" s="182"/>
      <c r="J49" s="182"/>
      <c r="K49" s="182"/>
      <c r="L49" s="182"/>
    </row>
    <row r="50" spans="1:12" ht="15" x14ac:dyDescent="0.3">
      <c r="A50" s="199" t="s">
        <v>475</v>
      </c>
      <c r="B50" s="199"/>
      <c r="C50" s="215"/>
      <c r="D50" s="182"/>
      <c r="E50" s="182"/>
      <c r="F50" s="182"/>
      <c r="G50" s="182"/>
      <c r="H50" s="182"/>
      <c r="I50" s="182"/>
      <c r="J50" s="182"/>
      <c r="K50" s="182"/>
      <c r="L50" s="182"/>
    </row>
    <row r="51" spans="1:12" ht="15.75" customHeight="1" x14ac:dyDescent="0.2">
      <c r="A51" s="659" t="s">
        <v>476</v>
      </c>
      <c r="B51" s="659"/>
      <c r="C51" s="659"/>
      <c r="D51" s="659"/>
      <c r="E51" s="659"/>
      <c r="F51" s="659"/>
      <c r="G51" s="659"/>
      <c r="H51" s="659"/>
      <c r="I51" s="659"/>
      <c r="J51" s="659"/>
      <c r="K51" s="659"/>
      <c r="L51" s="659"/>
    </row>
    <row r="52" spans="1:12" ht="15.75" customHeight="1" x14ac:dyDescent="0.2">
      <c r="A52" s="659"/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</row>
    <row r="53" spans="1:12" x14ac:dyDescent="0.2">
      <c r="A53" s="211"/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</row>
    <row r="54" spans="1:12" ht="15" x14ac:dyDescent="0.3">
      <c r="A54" s="655" t="s">
        <v>107</v>
      </c>
      <c r="B54" s="655"/>
      <c r="C54" s="655"/>
      <c r="D54" s="294"/>
      <c r="E54" s="295"/>
      <c r="F54" s="295"/>
      <c r="G54" s="294"/>
      <c r="H54" s="294"/>
      <c r="I54" s="294"/>
      <c r="J54" s="294"/>
      <c r="K54" s="294"/>
      <c r="L54" s="182"/>
    </row>
    <row r="55" spans="1:12" ht="15" x14ac:dyDescent="0.3">
      <c r="A55" s="294"/>
      <c r="B55" s="294"/>
      <c r="C55" s="295"/>
      <c r="D55" s="294"/>
      <c r="E55" s="295"/>
      <c r="F55" s="295"/>
      <c r="G55" s="294"/>
      <c r="H55" s="294"/>
      <c r="I55" s="294"/>
      <c r="J55" s="294"/>
      <c r="K55" s="296"/>
      <c r="L55" s="182"/>
    </row>
    <row r="56" spans="1:12" ht="15" customHeight="1" x14ac:dyDescent="0.3">
      <c r="A56" s="294"/>
      <c r="B56" s="294"/>
      <c r="C56" s="295"/>
      <c r="D56" s="656" t="s">
        <v>263</v>
      </c>
      <c r="E56" s="656"/>
      <c r="F56" s="307"/>
      <c r="G56" s="298"/>
      <c r="H56" s="657" t="s">
        <v>460</v>
      </c>
      <c r="I56" s="657"/>
      <c r="J56" s="657"/>
      <c r="K56" s="299"/>
      <c r="L56" s="182"/>
    </row>
    <row r="57" spans="1:12" ht="15" x14ac:dyDescent="0.3">
      <c r="A57" s="294"/>
      <c r="B57" s="294"/>
      <c r="C57" s="295"/>
      <c r="D57" s="294"/>
      <c r="E57" s="295"/>
      <c r="F57" s="295"/>
      <c r="G57" s="294"/>
      <c r="H57" s="658"/>
      <c r="I57" s="658"/>
      <c r="J57" s="658"/>
      <c r="K57" s="299"/>
      <c r="L57" s="182"/>
    </row>
    <row r="58" spans="1:12" ht="15" x14ac:dyDescent="0.3">
      <c r="A58" s="294"/>
      <c r="B58" s="294"/>
      <c r="C58" s="295"/>
      <c r="D58" s="653" t="s">
        <v>139</v>
      </c>
      <c r="E58" s="653"/>
      <c r="F58" s="307"/>
      <c r="G58" s="298"/>
      <c r="H58" s="294"/>
      <c r="I58" s="294"/>
      <c r="J58" s="294"/>
      <c r="K58" s="294"/>
      <c r="L58" s="182"/>
    </row>
  </sheetData>
  <mergeCells count="8">
    <mergeCell ref="D58:E58"/>
    <mergeCell ref="A2:E2"/>
    <mergeCell ref="L3:M3"/>
    <mergeCell ref="A54:C54"/>
    <mergeCell ref="D56:E56"/>
    <mergeCell ref="H56:J57"/>
    <mergeCell ref="A51:L52"/>
    <mergeCell ref="D37:F37"/>
  </mergeCells>
  <dataValidations count="1">
    <dataValidation type="list" allowBlank="1" showInputMessage="1" showErrorMessage="1" sqref="C10:C4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Users</cp:lastModifiedBy>
  <cp:lastPrinted>2020-01-29T15:49:56Z</cp:lastPrinted>
  <dcterms:created xsi:type="dcterms:W3CDTF">2011-12-27T13:20:18Z</dcterms:created>
  <dcterms:modified xsi:type="dcterms:W3CDTF">2020-02-01T10:58:31Z</dcterms:modified>
</cp:coreProperties>
</file>