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60" windowWidth="20730" windowHeight="11700" tabRatio="954" firstSheet="5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4.2'!$A$1:$I$131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5.2'!$A$1:$I$51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9.1'!$A$1:$I$34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8.1'!$A$1:$H$57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C45" i="18"/>
  <c r="D45"/>
  <c r="J16" i="10" l="1"/>
  <c r="F10" i="9"/>
  <c r="H118" i="29"/>
  <c r="D25" i="3" l="1"/>
  <c r="D11" i="40"/>
  <c r="D16"/>
  <c r="D22"/>
  <c r="D25"/>
  <c r="D26"/>
  <c r="D27"/>
  <c r="D28"/>
  <c r="D36"/>
  <c r="D46"/>
  <c r="D49"/>
  <c r="D63"/>
  <c r="G26" i="56"/>
  <c r="J276" i="30"/>
  <c r="H276"/>
  <c r="I119" i="29"/>
  <c r="I123" s="1"/>
  <c r="H72"/>
  <c r="H119" s="1"/>
  <c r="H123" s="1"/>
  <c r="G72"/>
  <c r="G119" s="1"/>
  <c r="G123" s="1"/>
  <c r="D17" i="7" l="1"/>
  <c r="D18"/>
  <c r="D25"/>
  <c r="J39" i="10"/>
  <c r="J36" s="1"/>
  <c r="I39"/>
  <c r="I36" s="1"/>
  <c r="H39"/>
  <c r="H36" s="1"/>
  <c r="G39"/>
  <c r="G36" s="1"/>
  <c r="F39"/>
  <c r="F36" s="1"/>
  <c r="E39"/>
  <c r="E36" s="1"/>
  <c r="D39"/>
  <c r="C39"/>
  <c r="C36" s="1"/>
  <c r="B39"/>
  <c r="B36" s="1"/>
  <c r="D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19"/>
  <c r="J17" s="1"/>
  <c r="I19"/>
  <c r="I17" s="1"/>
  <c r="H19"/>
  <c r="G19"/>
  <c r="G17" s="1"/>
  <c r="F19"/>
  <c r="F17" s="1"/>
  <c r="E19"/>
  <c r="E17" s="1"/>
  <c r="D19"/>
  <c r="C19"/>
  <c r="C17" s="1"/>
  <c r="B19"/>
  <c r="B17" s="1"/>
  <c r="D17"/>
  <c r="J14"/>
  <c r="I14"/>
  <c r="H14"/>
  <c r="G14"/>
  <c r="F14"/>
  <c r="E14"/>
  <c r="D14"/>
  <c r="C14"/>
  <c r="B14"/>
  <c r="J10"/>
  <c r="I10"/>
  <c r="H10"/>
  <c r="G10"/>
  <c r="F10"/>
  <c r="F9" s="1"/>
  <c r="E10"/>
  <c r="D10"/>
  <c r="D9" s="1"/>
  <c r="C10"/>
  <c r="B10"/>
  <c r="B9" s="1"/>
  <c r="D22" i="47"/>
  <c r="D25"/>
  <c r="D26"/>
  <c r="D27"/>
  <c r="D36"/>
  <c r="D49"/>
  <c r="D13"/>
  <c r="I64" i="4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G28" i="43"/>
  <c r="G30" s="1"/>
  <c r="G37" s="1"/>
  <c r="I21"/>
  <c r="I20"/>
  <c r="C9" i="10" l="1"/>
  <c r="G9"/>
  <c r="H9"/>
  <c r="J9"/>
  <c r="I30" i="43"/>
  <c r="I37" s="1"/>
  <c r="C11" i="47"/>
  <c r="D11" s="1"/>
  <c r="E9" i="10"/>
  <c r="I9"/>
  <c r="H28" i="43"/>
  <c r="H30" s="1"/>
  <c r="H37" s="1"/>
  <c r="D17" i="3" l="1"/>
  <c r="D18"/>
  <c r="C25" i="59" l="1"/>
  <c r="C23"/>
  <c r="C21"/>
  <c r="C19"/>
  <c r="C18"/>
  <c r="C12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/>
  <c r="D10" i="40"/>
  <c r="C10"/>
  <c r="C13" i="59" l="1"/>
  <c r="I38" i="35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72" i="44" l="1"/>
  <c r="H72"/>
  <c r="C16" i="47" s="1"/>
  <c r="D16" s="1"/>
  <c r="D31" i="7" l="1"/>
  <c r="C31"/>
  <c r="D27"/>
  <c r="D26" s="1"/>
  <c r="C27"/>
  <c r="C26" s="1"/>
  <c r="D19"/>
  <c r="C19"/>
  <c r="D16"/>
  <c r="C16"/>
  <c r="D12"/>
  <c r="C12"/>
  <c r="D10"/>
  <c r="D31" i="3"/>
  <c r="C31"/>
  <c r="C24" i="59" l="1"/>
  <c r="D9" i="7"/>
  <c r="C10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D27" i="3" l="1"/>
  <c r="C27"/>
  <c r="C22" i="59" s="1"/>
  <c r="C20" s="1"/>
  <c r="D17" i="28" l="1"/>
  <c r="C17"/>
  <c r="C12" i="3" l="1"/>
  <c r="D74" i="40" l="1"/>
  <c r="D65"/>
  <c r="D59"/>
  <c r="C59"/>
  <c r="D54"/>
  <c r="C54"/>
  <c r="D48"/>
  <c r="C48"/>
  <c r="D37"/>
  <c r="C11" i="59" s="1"/>
  <c r="C37" i="40"/>
  <c r="D33"/>
  <c r="C33"/>
  <c r="D24"/>
  <c r="D18" s="1"/>
  <c r="C24"/>
  <c r="C18" s="1"/>
  <c r="D15"/>
  <c r="C15"/>
  <c r="A6"/>
  <c r="C14" l="1"/>
  <c r="C9" s="1"/>
  <c r="D14"/>
  <c r="D9" s="1"/>
  <c r="H10" i="9" s="1"/>
  <c r="F9" i="40" l="1"/>
  <c r="A4" i="39"/>
  <c r="A4" i="35" l="1"/>
  <c r="H34" i="34" l="1"/>
  <c r="G34"/>
  <c r="A4"/>
  <c r="I276" i="30" l="1"/>
  <c r="A4"/>
  <c r="A4" i="29"/>
  <c r="A5" i="28" l="1"/>
  <c r="D25" i="27"/>
  <c r="C25"/>
  <c r="A5"/>
  <c r="D24" i="26"/>
  <c r="C24"/>
  <c r="A5"/>
  <c r="G45" i="18" l="1"/>
  <c r="G46" s="1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A4"/>
  <c r="C64" i="12" l="1"/>
  <c r="D64"/>
  <c r="A4" i="10" l="1"/>
  <c r="A4" i="9"/>
  <c r="A4" i="12"/>
  <c r="A5" i="5"/>
  <c r="A4" i="7"/>
  <c r="D45" i="12" l="1"/>
  <c r="C45"/>
  <c r="D34"/>
  <c r="C34"/>
  <c r="D11"/>
  <c r="C11"/>
  <c r="D17" i="5"/>
  <c r="C14" i="59" s="1"/>
  <c r="C17" i="5"/>
  <c r="D14"/>
  <c r="C14"/>
  <c r="D11"/>
  <c r="C11"/>
  <c r="D19" i="3"/>
  <c r="C19"/>
  <c r="D16"/>
  <c r="C16"/>
  <c r="D12"/>
  <c r="D10" i="5" l="1"/>
  <c r="C10" i="59" s="1"/>
  <c r="C10" i="5"/>
  <c r="C26" i="3"/>
  <c r="C10" s="1"/>
  <c r="D10"/>
  <c r="D10" i="12"/>
  <c r="D44"/>
  <c r="D26" i="3"/>
  <c r="C10" i="12"/>
  <c r="C44"/>
  <c r="C9" i="3" l="1"/>
  <c r="D9"/>
  <c r="C17" i="59" l="1"/>
  <c r="G10" i="9"/>
  <c r="I10" s="1"/>
</calcChain>
</file>

<file path=xl/sharedStrings.xml><?xml version="1.0" encoding="utf-8"?>
<sst xmlns="http://schemas.openxmlformats.org/spreadsheetml/2006/main" count="3546" uniqueCount="842">
  <si>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</si>
  <si>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</si>
  <si>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</si>
  <si>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</si>
  <si>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</si>
  <si>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</si>
  <si>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</si>
  <si>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</si>
  <si>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</si>
  <si>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</si>
  <si>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</si>
  <si>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</si>
  <si>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</si>
  <si>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</si>
  <si>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</si>
  <si>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</si>
  <si>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</si>
  <si>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</si>
  <si>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</si>
  <si>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</si>
  <si>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</si>
  <si>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</si>
  <si>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</si>
  <si>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</si>
  <si>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</si>
  <si>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</si>
  <si>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</si>
  <si>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</si>
  <si>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</si>
  <si>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</si>
  <si>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</si>
  <si>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</si>
  <si>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</si>
  <si>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</si>
  <si>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</si>
  <si>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</si>
  <si>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</si>
  <si>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</si>
  <si>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</si>
  <si>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</si>
  <si>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</si>
  <si>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</si>
  <si>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</si>
  <si>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</si>
  <si>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</si>
  <si>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</si>
  <si>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</si>
  <si>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</si>
  <si>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</si>
  <si>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</si>
  <si>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</si>
  <si>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</si>
  <si>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</si>
  <si>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</si>
  <si>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</si>
  <si>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</si>
  <si>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</si>
  <si>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</si>
  <si>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</si>
  <si>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</si>
  <si>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</si>
  <si>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</si>
  <si>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</si>
  <si>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</si>
  <si>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</si>
  <si>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</si>
  <si>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</si>
  <si>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</si>
  <si>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</si>
  <si>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</si>
  <si>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</si>
  <si>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</si>
  <si>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</si>
  <si>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</si>
  <si>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</si>
  <si>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</si>
  <si>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</si>
  <si>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</si>
  <si>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</si>
  <si>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</si>
  <si>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</si>
  <si>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</si>
  <si>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</si>
  <si>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</si>
  <si>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</si>
  <si>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</si>
  <si>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</si>
  <si>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</si>
  <si>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</si>
  <si>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</si>
  <si>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</si>
  <si>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</si>
  <si>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</si>
  <si>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</si>
  <si>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</si>
  <si>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</si>
  <si>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</si>
  <si>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</si>
  <si>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</si>
  <si>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</si>
  <si>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</si>
  <si>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</si>
  <si>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</si>
  <si>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</si>
  <si>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</si>
  <si>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</si>
  <si>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</si>
  <si>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</si>
  <si>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</si>
  <si>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</si>
  <si>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</si>
  <si>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</si>
  <si>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</si>
  <si>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</si>
  <si>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</si>
  <si>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</si>
  <si>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</si>
  <si>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</si>
  <si>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</si>
  <si>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</si>
  <si>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</si>
  <si>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</si>
  <si>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</si>
  <si>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</si>
  <si>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</si>
  <si>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</si>
  <si>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</si>
  <si>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</si>
  <si>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</si>
  <si>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</si>
  <si>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</si>
  <si>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</si>
  <si>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</si>
  <si>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</si>
  <si>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</si>
  <si>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</si>
  <si>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</si>
  <si>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</si>
  <si>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</si>
  <si>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</si>
  <si>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</si>
  <si>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</si>
  <si>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</si>
  <si>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</si>
  <si>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</si>
  <si>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</si>
  <si>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</si>
  <si>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</si>
  <si>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</si>
  <si>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</si>
  <si>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</si>
  <si>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</si>
  <si>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</si>
  <si>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</si>
  <si>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</si>
  <si>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</si>
  <si>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</si>
  <si>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</si>
  <si>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</si>
  <si>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</si>
  <si>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</si>
  <si>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</si>
  <si>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</si>
  <si>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</si>
  <si>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</si>
  <si>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</si>
  <si>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</si>
  <si>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</si>
  <si>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</si>
  <si>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</si>
  <si>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</si>
  <si>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</si>
  <si>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</si>
  <si>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</si>
  <si>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</si>
  <si>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</si>
  <si>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</si>
  <si>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</si>
  <si>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</si>
  <si>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</si>
  <si>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</si>
  <si>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</si>
  <si>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</si>
  <si>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</si>
  <si>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</si>
  <si>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</si>
  <si>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</si>
  <si>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</si>
  <si>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</si>
  <si>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</si>
  <si>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</si>
  <si>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</si>
  <si>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</si>
  <si>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</si>
  <si>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</si>
  <si>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</si>
  <si>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</si>
  <si>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</si>
  <si>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</si>
  <si>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</si>
  <si>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</si>
  <si>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</si>
  <si>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</si>
  <si>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</si>
  <si>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</si>
  <si>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</si>
  <si>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</si>
  <si>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</si>
  <si>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</si>
  <si>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</si>
  <si>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</si>
  <si>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</si>
  <si>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</si>
  <si>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</si>
  <si>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</si>
  <si>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</si>
  <si>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</si>
  <si>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</si>
  <si>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</si>
  <si>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</si>
  <si>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</si>
  <si>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</si>
  <si>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</si>
  <si>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</si>
  <si>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</si>
  <si>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</si>
  <si>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</si>
  <si>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</si>
  <si>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</si>
  <si>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</si>
  <si>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</si>
  <si>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</si>
  <si>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</si>
  <si>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</si>
  <si>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</si>
  <si>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</si>
  <si>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</si>
  <si>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</si>
  <si>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</si>
  <si>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</si>
  <si>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</si>
  <si>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</si>
  <si>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</si>
  <si>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</si>
  <si>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</si>
  <si>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</si>
  <si>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</si>
  <si>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</si>
  <si>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</si>
  <si>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</si>
  <si>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</si>
  <si>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</si>
  <si>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</si>
  <si>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</si>
  <si>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</si>
  <si>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</si>
  <si>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</si>
  <si>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</si>
  <si>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</si>
  <si>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</si>
  <si>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</si>
  <si>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</si>
  <si>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</si>
  <si>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</si>
  <si>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</si>
  <si>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</si>
  <si>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</si>
  <si>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</si>
  <si>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</si>
  <si>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</si>
  <si>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</si>
  <si>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</si>
  <si>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</si>
  <si>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</si>
  <si>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</si>
  <si>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</si>
  <si>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</si>
  <si>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</si>
  <si>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</si>
  <si>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</si>
  <si>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</si>
  <si>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</si>
  <si>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</si>
  <si>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</si>
  <si>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</si>
  <si>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</si>
  <si>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</si>
  <si>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</si>
  <si>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</si>
  <si>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</si>
  <si>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</si>
  <si>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</si>
  <si>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</si>
  <si>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</si>
  <si>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</si>
  <si>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</si>
  <si>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</si>
  <si>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</si>
  <si>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</si>
  <si>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</si>
  <si>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</si>
  <si>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</si>
  <si>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</si>
  <si>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</si>
  <si>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</si>
  <si>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</si>
  <si>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</si>
  <si>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</si>
  <si>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</si>
  <si>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</si>
  <si>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</si>
  <si>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</si>
  <si>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</si>
  <si>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</si>
  <si>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</si>
  <si>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</si>
  <si>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</si>
  <si>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</si>
  <si>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</si>
  <si>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</si>
  <si>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</si>
  <si>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</si>
  <si>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</si>
  <si>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</si>
  <si>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</si>
  <si>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</si>
  <si>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</si>
  <si>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</si>
  <si>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</si>
  <si>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</si>
  <si>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</si>
  <si>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</si>
  <si>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</si>
  <si>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</si>
  <si>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</si>
  <si>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</si>
  <si>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</si>
  <si>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</si>
  <si>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</si>
  <si>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</si>
  <si>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</si>
  <si>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</si>
  <si>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</si>
  <si>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</si>
  <si>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</si>
  <si>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</si>
  <si>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</si>
  <si>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</si>
  <si>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</si>
  <si>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</si>
  <si>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</si>
  <si>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</si>
  <si>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</si>
  <si>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</si>
  <si>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</si>
  <si>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</si>
  <si>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</si>
  <si>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</si>
  <si>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</si>
  <si>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</si>
  <si>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</si>
  <si>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</si>
  <si>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</si>
  <si>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</si>
  <si>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</si>
  <si>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</si>
  <si>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</si>
  <si>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</si>
  <si>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</si>
  <si>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</si>
  <si>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</si>
  <si>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</si>
  <si>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</si>
  <si>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</si>
  <si>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</si>
  <si>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</si>
  <si>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</si>
  <si>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</si>
  <si>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</si>
  <si>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</si>
  <si>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</si>
  <si>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</si>
  <si>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</si>
  <si>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</si>
  <si>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</si>
  <si>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</si>
  <si>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</si>
  <si>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</si>
  <si>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</si>
  <si>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</si>
  <si>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</si>
  <si>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</si>
  <si>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</si>
  <si>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</si>
  <si>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</si>
  <si>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</si>
  <si>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</si>
  <si>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</si>
  <si>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</si>
  <si>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</si>
  <si>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</si>
  <si>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</si>
  <si>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</si>
  <si>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</si>
  <si>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</si>
  <si>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</si>
  <si>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</si>
  <si>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</si>
  <si>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</si>
  <si>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</si>
  <si>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</si>
  <si>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</si>
  <si>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</si>
  <si>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</si>
  <si>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</si>
  <si>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</si>
  <si>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</si>
  <si>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</si>
  <si>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</si>
  <si>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</si>
  <si>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</si>
  <si>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</si>
  <si>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</si>
  <si>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</si>
  <si>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</si>
  <si>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</si>
  <si>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</si>
  <si>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</si>
  <si>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</si>
  <si>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</si>
  <si>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</si>
  <si>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</si>
  <si>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</si>
  <si>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</si>
  <si>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</si>
  <si>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</si>
  <si>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</si>
  <si>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</si>
  <si>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</si>
  <si>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</si>
  <si>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</si>
  <si>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</si>
  <si>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</si>
  <si>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</si>
  <si>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</si>
  <si>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</si>
  <si>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</si>
  <si>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</si>
  <si>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</si>
  <si>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</si>
  <si>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</si>
  <si>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</si>
  <si>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</si>
  <si>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</si>
  <si>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</si>
  <si>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</si>
  <si>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</si>
  <si>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</si>
  <si>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</si>
  <si>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</si>
  <si>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</si>
  <si>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</si>
  <si>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</si>
  <si>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</si>
  <si>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</si>
  <si>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</si>
  <si>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</si>
  <si>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</si>
  <si>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</si>
  <si>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</si>
  <si>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</si>
  <si>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</si>
  <si>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</si>
  <si>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</si>
  <si>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</si>
  <si>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</si>
  <si>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</si>
  <si>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</si>
  <si>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</si>
  <si>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</si>
  <si>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</si>
  <si>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</si>
  <si>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</si>
  <si>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</si>
  <si>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</si>
  <si>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</si>
  <si>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</si>
  <si>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</si>
  <si>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</si>
  <si>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</si>
  <si>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</si>
  <si>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</si>
  <si>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</si>
  <si>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</si>
  <si>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</si>
  <si>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</si>
  <si>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</si>
  <si>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</si>
  <si>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</si>
  <si>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</si>
  <si>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</si>
  <si>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</si>
  <si>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</si>
  <si>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</si>
  <si>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</si>
  <si>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</si>
  <si>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</si>
  <si>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</si>
  <si>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</si>
  <si>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</si>
  <si>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</si>
  <si>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</si>
  <si>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საქ. ძალოვან ვეტერანთა და პატრიოტთა პოლიტიკური მოძრაობა</t>
  </si>
  <si>
    <t>01/01/2019-31/12/2019</t>
  </si>
  <si>
    <t>ქეთევან</t>
  </si>
  <si>
    <t>ურდულაშვილი</t>
  </si>
  <si>
    <t>36001002966</t>
  </si>
  <si>
    <t>ბუღალტერი</t>
  </si>
  <si>
    <t>ლევან</t>
  </si>
  <si>
    <t>ხოზრევანიძე</t>
  </si>
  <si>
    <t>01002019203</t>
  </si>
  <si>
    <t>საორგანიზაციო სამმართველოს
უფროსი მოადგილე</t>
  </si>
  <si>
    <t>ნოდარი</t>
  </si>
  <si>
    <t>ობოლაშვილი</t>
  </si>
  <si>
    <t>01011037455</t>
  </si>
  <si>
    <t>შიდა უსაფრთხოების სამსახურის
 უფროსის მოადგილე</t>
  </si>
  <si>
    <t>ეკა</t>
  </si>
  <si>
    <t>საჩალელი</t>
  </si>
  <si>
    <t>01005022231</t>
  </si>
  <si>
    <t>დამლაგებელი</t>
  </si>
  <si>
    <t>ბესიკი</t>
  </si>
  <si>
    <t>ნადირაძე</t>
  </si>
  <si>
    <t>01019000790</t>
  </si>
  <si>
    <t xml:space="preserve">პ/მ თავდაცვის  კომიტეტის თავმჯდომარე
</t>
  </si>
  <si>
    <t>რუსუდან</t>
  </si>
  <si>
    <t>ცერაძე</t>
  </si>
  <si>
    <t>01001061612</t>
  </si>
  <si>
    <t>საქმისწარმ მენეჯერი</t>
  </si>
  <si>
    <t>ალექსანდრე</t>
  </si>
  <si>
    <t>რუაძე</t>
  </si>
  <si>
    <t>01011042638</t>
  </si>
  <si>
    <t>თბილისის ორგანიზაციის 
თავმჯდომარე</t>
  </si>
  <si>
    <t>ემზარი</t>
  </si>
  <si>
    <t>ქვარიანი</t>
  </si>
  <si>
    <t>20001014022</t>
  </si>
  <si>
    <t>პ/მ საორგანიზაციო უზრუნველყოფის
კომიტეტის თავმჯდომარე</t>
  </si>
  <si>
    <t>ნინო</t>
  </si>
  <si>
    <t>ნოზაძე</t>
  </si>
  <si>
    <t>01027026964</t>
  </si>
  <si>
    <t>საქმისწარმ სპეციალისტი</t>
  </si>
  <si>
    <t>საქმისწარ სპეციალისტი</t>
  </si>
  <si>
    <t>დამქირავებლის საპენსიო</t>
  </si>
  <si>
    <t>სულ</t>
  </si>
  <si>
    <t>უბანზე წარმომადგენელთა ანაზღაურება</t>
  </si>
  <si>
    <t>ჯუმბერ</t>
  </si>
  <si>
    <t>ანანიძე</t>
  </si>
  <si>
    <t>01020913535</t>
  </si>
  <si>
    <t>შეხვედრები</t>
  </si>
  <si>
    <t>ქუთაისი</t>
  </si>
  <si>
    <t>01.04.2019-06.04.2019</t>
  </si>
  <si>
    <t>ემზარ</t>
  </si>
  <si>
    <t>ვაჟა</t>
  </si>
  <si>
    <t>თიღილაური</t>
  </si>
  <si>
    <t>01025010409</t>
  </si>
  <si>
    <t>ქედა</t>
  </si>
  <si>
    <t>მალხაზ</t>
  </si>
  <si>
    <t>ქუბრიაშვილი</t>
  </si>
  <si>
    <t>ზურაბ</t>
  </si>
  <si>
    <t>სამუშაია</t>
  </si>
  <si>
    <t>მერაბ</t>
  </si>
  <si>
    <t>პაპასკირი</t>
  </si>
  <si>
    <t>ელენე</t>
  </si>
  <si>
    <t>პაპუნაშვილი</t>
  </si>
  <si>
    <t>სენაკი</t>
  </si>
  <si>
    <t>02.04.2019-06.04.2019</t>
  </si>
  <si>
    <t>ხაშური</t>
  </si>
  <si>
    <t>03.04.2019-05.04.2019</t>
  </si>
  <si>
    <t>გურამ</t>
  </si>
  <si>
    <t>ალავიძე</t>
  </si>
  <si>
    <t>01006005849</t>
  </si>
  <si>
    <t>ჯმუხაძე</t>
  </si>
  <si>
    <t>01024036287</t>
  </si>
  <si>
    <t>თემურ</t>
  </si>
  <si>
    <t>01027047509</t>
  </si>
  <si>
    <t>მელქაძე</t>
  </si>
  <si>
    <t>01011034901</t>
  </si>
  <si>
    <t>ტყიბული</t>
  </si>
  <si>
    <t>08.04.2019-12.04.2019</t>
  </si>
  <si>
    <t>გიორგი</t>
  </si>
  <si>
    <t>ბეჟიტაშვილი</t>
  </si>
  <si>
    <t>62007009997</t>
  </si>
  <si>
    <t>წალენჯიხა</t>
  </si>
  <si>
    <t>09.04.2019-13.04.2019</t>
  </si>
  <si>
    <t>გოჩა</t>
  </si>
  <si>
    <t>მაგრაქველიძე</t>
  </si>
  <si>
    <t xml:space="preserve">01011050126
</t>
  </si>
  <si>
    <t>ვერა</t>
  </si>
  <si>
    <t>ოდოშაშვილი</t>
  </si>
  <si>
    <t>01025010467</t>
  </si>
  <si>
    <t>07.04.2019-09.04.2019</t>
  </si>
  <si>
    <t>ზაზა</t>
  </si>
  <si>
    <t>ჩიკვილაძე</t>
  </si>
  <si>
    <t>01001038300</t>
  </si>
  <si>
    <t>გელა</t>
  </si>
  <si>
    <t>ხუციშვილი</t>
  </si>
  <si>
    <t>01001010689</t>
  </si>
  <si>
    <t>მარტვილი</t>
  </si>
  <si>
    <t>15.04.2019-19.04.2019</t>
  </si>
  <si>
    <t>16.04.2019-20.04.2019</t>
  </si>
  <si>
    <t>ხელვაჩაური</t>
  </si>
  <si>
    <t>17.04.2019-21.04.2019</t>
  </si>
  <si>
    <t>01019000791</t>
  </si>
  <si>
    <t>რევაზ</t>
  </si>
  <si>
    <t>ჯიჯიეშვილი</t>
  </si>
  <si>
    <t>ონი</t>
  </si>
  <si>
    <t>23.04.2019-27.04.2019</t>
  </si>
  <si>
    <t>01029013536</t>
  </si>
  <si>
    <t xml:space="preserve">01025010409
</t>
  </si>
  <si>
    <t>ბათუმი</t>
  </si>
  <si>
    <t>24.04.2019-28.04.2019</t>
  </si>
  <si>
    <t>დედოფლისწყარო</t>
  </si>
  <si>
    <t>25.04.2019-29.04.2019</t>
  </si>
  <si>
    <t>ედუარდ</t>
  </si>
  <si>
    <t>ხუდოაინი</t>
  </si>
  <si>
    <t>01027047510</t>
  </si>
  <si>
    <t>გია</t>
  </si>
  <si>
    <t>ბერძენიძე</t>
  </si>
  <si>
    <t>01005002122</t>
  </si>
  <si>
    <t>03.05.2019-07.05.2019</t>
  </si>
  <si>
    <t xml:space="preserve">01002019203
</t>
  </si>
  <si>
    <t>აფციაური</t>
  </si>
  <si>
    <t>01011058962</t>
  </si>
  <si>
    <t>ლანჩხუთი</t>
  </si>
  <si>
    <t>04.05.2019-08.05.2019</t>
  </si>
  <si>
    <t>ჯემალ</t>
  </si>
  <si>
    <t>ნადარეიშვილი</t>
  </si>
  <si>
    <t>01026013218</t>
  </si>
  <si>
    <t xml:space="preserve">01011042638
</t>
  </si>
  <si>
    <t>აკაკი</t>
  </si>
  <si>
    <t>მწითურიძე</t>
  </si>
  <si>
    <t>01007000382</t>
  </si>
  <si>
    <t>ზუგდიდი</t>
  </si>
  <si>
    <t>11.05.2019-16.05.2019</t>
  </si>
  <si>
    <t>ვანი</t>
  </si>
  <si>
    <t>12.05.2019-16.05.2019</t>
  </si>
  <si>
    <t>თიბისი</t>
  </si>
  <si>
    <t>GE88TB7924536080100009</t>
  </si>
  <si>
    <t>GEL</t>
  </si>
  <si>
    <t>08/24/2016</t>
  </si>
  <si>
    <t>04.15.2019</t>
  </si>
  <si>
    <t>04.24.2019</t>
  </si>
  <si>
    <t>05.15.2019</t>
  </si>
  <si>
    <t>05.21.2019</t>
  </si>
  <si>
    <t>იჯარა</t>
  </si>
  <si>
    <t>რუსთავი,ვახუშტის ქ. 6</t>
  </si>
  <si>
    <t>11 თ ვე</t>
  </si>
  <si>
    <t>30 კვ.მ</t>
  </si>
  <si>
    <t>შპს #2 სტომატ/ პოლიკლინიკა</t>
  </si>
  <si>
    <t>თბილისი, წერეთლლის ქ9</t>
  </si>
  <si>
    <t>11 თვე</t>
  </si>
  <si>
    <t>138.70 კვმ</t>
  </si>
  <si>
    <t>ზაურ გურგენიძე</t>
  </si>
  <si>
    <t>სხვა ფულადი შემოსავლები  (საპენსიო  სააგენტოს თანხის დაბრუნება)</t>
  </si>
  <si>
    <t>შ/უსაფ სამსახ
 უფ/ მოადგილე</t>
  </si>
  <si>
    <t>საორ/უზრ 
კომიტ თავმჯდ</t>
  </si>
  <si>
    <t>საქმისმწ/მენეჯერი</t>
  </si>
  <si>
    <t>თავდ/   კომიტ/ თავმჯდომარე</t>
  </si>
  <si>
    <t xml:space="preserve">პ/ მ  თავმჯ  / მოად 
</t>
  </si>
  <si>
    <t>თბ. ორგ 
თავმჯდომარე</t>
  </si>
  <si>
    <t>01027025964</t>
  </si>
  <si>
    <t>01006003248</t>
  </si>
  <si>
    <t>საქმისწ სპეციალისტი</t>
  </si>
  <si>
    <t>ქეთევან 1</t>
  </si>
  <si>
    <t>ქეთევან 2</t>
  </si>
  <si>
    <t>ქეთევან 3</t>
  </si>
  <si>
    <t>ქეთევან 4</t>
  </si>
  <si>
    <t>ქეთევან  5</t>
  </si>
  <si>
    <t>ქეთევან  6</t>
  </si>
  <si>
    <t>ქეთევან 7</t>
  </si>
  <si>
    <t>ქეთევან  8</t>
  </si>
  <si>
    <t>ქეთევან  9</t>
  </si>
  <si>
    <t>ქეთევან  10</t>
  </si>
  <si>
    <t>ქეთევან  11</t>
  </si>
  <si>
    <t>ქეთევან  12</t>
  </si>
  <si>
    <t>დავით</t>
  </si>
  <si>
    <t>გოგიტაშვილი</t>
  </si>
  <si>
    <t>იური</t>
  </si>
  <si>
    <t>კვარაცხელია</t>
  </si>
  <si>
    <t>01029013535</t>
  </si>
  <si>
    <t>01009011751</t>
  </si>
  <si>
    <t>ამბროლაური</t>
  </si>
  <si>
    <t>03.01.2019-07.01.2019</t>
  </si>
  <si>
    <t>03.01.2019-07.01.2018</t>
  </si>
  <si>
    <t>04.01.2019-08.01.2019</t>
  </si>
  <si>
    <t>05.01.2019-10.01.2019</t>
  </si>
  <si>
    <t>გელაშვილი</t>
  </si>
  <si>
    <t>ნოდარ</t>
  </si>
  <si>
    <t>26001000601</t>
  </si>
  <si>
    <t>01020015571</t>
  </si>
  <si>
    <t>სამტრედია</t>
  </si>
  <si>
    <t>ქარელი</t>
  </si>
  <si>
    <t>12.01.2019-16.01.2019</t>
  </si>
  <si>
    <t>13.01.2019-17.01.2019</t>
  </si>
  <si>
    <t>14.01.2019-18.01.2019</t>
  </si>
  <si>
    <t>12.01.2019-15.01.2019</t>
  </si>
  <si>
    <t>ეცადაშვილი</t>
  </si>
  <si>
    <t>თამაზ</t>
  </si>
  <si>
    <t>ფირცხალაიშვილი</t>
  </si>
  <si>
    <t xml:space="preserve">01024006429
</t>
  </si>
  <si>
    <t xml:space="preserve">01029013535
</t>
  </si>
  <si>
    <t>21.01.2019-25.01.2019</t>
  </si>
  <si>
    <t>22.01.2019-26.01.2019</t>
  </si>
  <si>
    <t>23.01.2019-27.01.2019</t>
  </si>
  <si>
    <t>01.02.2019-05.02.2019</t>
  </si>
  <si>
    <t>02.02.2019-06.02.2019</t>
  </si>
  <si>
    <t>ხონი</t>
  </si>
  <si>
    <t>03.02.2019-07.02.2019</t>
  </si>
  <si>
    <t>გველესიანი</t>
  </si>
  <si>
    <t>პეტრიაშვილი</t>
  </si>
  <si>
    <t>01001035594</t>
  </si>
  <si>
    <t>ბორჯომი</t>
  </si>
  <si>
    <t>09.02.2019-13.02.2019</t>
  </si>
  <si>
    <t>10.02.2019-14.02.2019</t>
  </si>
  <si>
    <t>ბაღდადი</t>
  </si>
  <si>
    <t>11.02.2019-15.02.2019</t>
  </si>
  <si>
    <t>ჩხოროწყუ</t>
  </si>
  <si>
    <t>15.02.2019-19.02.2019</t>
  </si>
  <si>
    <t>ახალციხე</t>
  </si>
  <si>
    <t>01001010690</t>
  </si>
  <si>
    <t>22.02.2019-26.02.2019</t>
  </si>
  <si>
    <t>23.02.2019-27.02.2019</t>
  </si>
  <si>
    <t>ახმეტა</t>
  </si>
  <si>
    <t>01.04.2019-05.04.2019</t>
  </si>
  <si>
    <t>01011058692</t>
  </si>
  <si>
    <t>02.06.2019-07.06.2019</t>
  </si>
  <si>
    <t>01.06.2019-05.06.2019</t>
  </si>
  <si>
    <t>05.06.2019-07.06.2019</t>
  </si>
  <si>
    <t>03.06.2019-07.06.2019</t>
  </si>
  <si>
    <t>ლოლუა</t>
  </si>
  <si>
    <t xml:space="preserve">რამაზ </t>
  </si>
  <si>
    <t>ბიძინაშვილი</t>
  </si>
  <si>
    <t>01006007942</t>
  </si>
  <si>
    <t>ლენტეხი</t>
  </si>
  <si>
    <t>12.06.2019-16.06.2019</t>
  </si>
  <si>
    <t>ხულო</t>
  </si>
  <si>
    <t>13.06.2019-17.06.2019</t>
  </si>
  <si>
    <t>აბაშა</t>
  </si>
  <si>
    <t>14.06.2019-18.06.2019</t>
  </si>
  <si>
    <t>21.06.2019-25.06.2019</t>
  </si>
  <si>
    <t>მესტია</t>
  </si>
  <si>
    <t>22.06.2019-26.06.2019</t>
  </si>
  <si>
    <t>ლაგოდეხი</t>
  </si>
  <si>
    <t>23.06.2019-27.06.2019</t>
  </si>
  <si>
    <t xml:space="preserve">შეხვედრები </t>
  </si>
  <si>
    <t>01011034902</t>
  </si>
  <si>
    <t>02.07.2019-06.07.2019</t>
  </si>
  <si>
    <t>04.07.2019-08.07.2019</t>
  </si>
  <si>
    <t>მარიკა</t>
  </si>
  <si>
    <t>სანიკიძე</t>
  </si>
  <si>
    <t>გამყრელიძე</t>
  </si>
  <si>
    <t>01017016834</t>
  </si>
  <si>
    <t>01024048672</t>
  </si>
  <si>
    <t>თელავი</t>
  </si>
  <si>
    <t>26.07.2019-31.07.2019</t>
  </si>
  <si>
    <t>03.08.2019-07.08.2019</t>
  </si>
  <si>
    <t>ქობულეთი</t>
  </si>
  <si>
    <t>02.08.2019-06.08.2019</t>
  </si>
  <si>
    <t>02.08.2019-05.08.2019</t>
  </si>
  <si>
    <t>10.08.2019-14.08.2019</t>
  </si>
  <si>
    <t>ოზურგეთი</t>
  </si>
  <si>
    <t>11.08.2019-15.08.2019</t>
  </si>
  <si>
    <t>16.08.2019-20.08.2019</t>
  </si>
  <si>
    <t>17.08.2019-19.08.2019</t>
  </si>
  <si>
    <t>თერჯოლა</t>
  </si>
  <si>
    <t>23.08.2019-27.08.2019</t>
  </si>
  <si>
    <t>22.08.2019-24.08.2019</t>
  </si>
  <si>
    <t>ელდარ</t>
  </si>
  <si>
    <t>აბრამიშვილი</t>
  </si>
  <si>
    <t>01.09.2019-05.09.2019</t>
  </si>
  <si>
    <t>02.09.2019-06.09.2019</t>
  </si>
  <si>
    <t>ბაგრატ</t>
  </si>
  <si>
    <t>ფეიქრიშვილი</t>
  </si>
  <si>
    <t>რაფაელ</t>
  </si>
  <si>
    <t>იგიტიანი</t>
  </si>
  <si>
    <t>ზაურ</t>
  </si>
  <si>
    <t>გიგიაური</t>
  </si>
  <si>
    <t>03001002261</t>
  </si>
  <si>
    <t>01027009267</t>
  </si>
  <si>
    <t>01027003713</t>
  </si>
  <si>
    <t>15.09.2019-19.09.2019</t>
  </si>
  <si>
    <t>12.09.2019-16.09.2019</t>
  </si>
  <si>
    <t>13.09.2019-15.09.2019</t>
  </si>
  <si>
    <t>16.09.2019-21.09.2019</t>
  </si>
  <si>
    <t xml:space="preserve">ქარელი </t>
  </si>
  <si>
    <t>25.09.2019-27.09.2019</t>
  </si>
  <si>
    <t>24.09.2019-28.09.2019</t>
  </si>
  <si>
    <t>23.09.2019-27.09.2019</t>
  </si>
  <si>
    <t>05.10.2019-09.10.2019</t>
  </si>
  <si>
    <t>02.10.2019-07.10.2019</t>
  </si>
  <si>
    <t>03.10.2019-06.10.2019</t>
  </si>
  <si>
    <t>14.10.2019-18.10.2019</t>
  </si>
  <si>
    <t>ჭიათურა</t>
  </si>
  <si>
    <t>16.10.2019-20.10.2019</t>
  </si>
  <si>
    <t>23.10.2019-27.10.2019</t>
  </si>
  <si>
    <t>24.10.2019-27.10.2019</t>
  </si>
  <si>
    <t>25.10.2019-29.10.2019</t>
  </si>
  <si>
    <t>05.11.2019-10.11.2019</t>
  </si>
  <si>
    <t>07.11.2019-12.11.2019</t>
  </si>
  <si>
    <t>01.11.2019-05.11.2019</t>
  </si>
  <si>
    <t>03.11.2019-07.11.2019</t>
  </si>
  <si>
    <t>16.11.2019-20.11.2019</t>
  </si>
  <si>
    <t>21.11.2019-25.11.2019</t>
  </si>
  <si>
    <t>18.11.2019-22.11.2019</t>
  </si>
  <si>
    <t>20.11.2019-22.11.2019</t>
  </si>
  <si>
    <t>ჭამიაშვილი</t>
  </si>
  <si>
    <t>01011017331</t>
  </si>
  <si>
    <t xml:space="preserve">დედოფლისწყარო                </t>
  </si>
  <si>
    <t>03.12.2019-07.12.2019</t>
  </si>
  <si>
    <t>05.12.2019-09.12.2019</t>
  </si>
  <si>
    <t>სხვა ფულადი შემოსავლები  (საპენსიოს მობრუნებული თანხა)</t>
  </si>
  <si>
    <t xml:space="preserve">წარმომადგენლ ხელფასის დაფინანსებიდანგაუცემელი თანხის დაბრუნება </t>
  </si>
  <si>
    <t>01/15/2019</t>
  </si>
  <si>
    <t>05.23.2019</t>
  </si>
  <si>
    <t>01/21/2019</t>
  </si>
  <si>
    <t>01/30/2019</t>
  </si>
  <si>
    <t>02/20/2019</t>
  </si>
  <si>
    <t>02/22/2019</t>
  </si>
  <si>
    <t>02/27/2019</t>
  </si>
  <si>
    <t>07/15/2019</t>
  </si>
  <si>
    <t>07/24/2019</t>
  </si>
  <si>
    <t>08/16/2019</t>
  </si>
  <si>
    <t>08/22/2019</t>
  </si>
  <si>
    <t>09/16/2019</t>
  </si>
  <si>
    <t>10/15/2019</t>
  </si>
  <si>
    <t>10/25/2019</t>
  </si>
  <si>
    <t>11/13/2019</t>
  </si>
  <si>
    <t>11/26/2019</t>
  </si>
  <si>
    <t>12/13/2019</t>
  </si>
  <si>
    <t>12/24/2019</t>
  </si>
  <si>
    <t>12/30/2019</t>
  </si>
  <si>
    <t xml:space="preserve">ბანკის მომსახურების </t>
  </si>
  <si>
    <t>მიღებულ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</si>
</sst>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0.000"/>
  </numFmts>
  <fonts count="4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1"/>
      <color indexed="8"/>
      <name val="AcadNusx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cadNusx"/>
    </font>
    <font>
      <b/>
      <sz val="11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cadNusx"/>
    </font>
    <font>
      <b/>
      <sz val="10"/>
      <color theme="1"/>
      <name val="Calibri"/>
      <family val="2"/>
      <scheme val="minor"/>
    </font>
    <font>
      <sz val="9"/>
      <color theme="1"/>
      <name val="AcadNusx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8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27" fillId="0" borderId="2" xfId="0" applyNumberFormat="1" applyFont="1" applyBorder="1" applyAlignment="1">
      <alignment horizontal="left" vertical="center" wrapText="1"/>
    </xf>
    <xf numFmtId="49" fontId="35" fillId="0" borderId="43" xfId="0" applyNumberFormat="1" applyFont="1" applyBorder="1"/>
    <xf numFmtId="0" fontId="17" fillId="0" borderId="1" xfId="1" applyFont="1" applyFill="1" applyBorder="1" applyAlignment="1" applyProtection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/>
    <xf numFmtId="0" fontId="17" fillId="2" borderId="1" xfId="1" applyFont="1" applyFill="1" applyBorder="1" applyAlignment="1" applyProtection="1">
      <alignment vertical="center" wrapText="1"/>
    </xf>
    <xf numFmtId="0" fontId="20" fillId="0" borderId="0" xfId="0" applyFont="1" applyBorder="1" applyAlignment="1">
      <alignment horizontal="left" vertical="center" wrapText="1"/>
    </xf>
    <xf numFmtId="1" fontId="3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0" fontId="38" fillId="0" borderId="1" xfId="0" applyFont="1" applyFill="1" applyBorder="1" applyAlignment="1">
      <alignment horizontal="left"/>
    </xf>
    <xf numFmtId="0" fontId="38" fillId="0" borderId="2" xfId="0" applyFont="1" applyFill="1" applyBorder="1" applyAlignment="1">
      <alignment horizontal="left"/>
    </xf>
    <xf numFmtId="49" fontId="11" fillId="0" borderId="43" xfId="0" applyNumberFormat="1" applyFont="1" applyBorder="1"/>
    <xf numFmtId="1" fontId="39" fillId="0" borderId="1" xfId="0" applyNumberFormat="1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wrapText="1"/>
    </xf>
    <xf numFmtId="49" fontId="35" fillId="0" borderId="43" xfId="0" applyNumberFormat="1" applyFont="1" applyBorder="1" applyAlignment="1">
      <alignment horizontal="center"/>
    </xf>
    <xf numFmtId="0" fontId="17" fillId="0" borderId="1" xfId="1" applyFont="1" applyFill="1" applyBorder="1" applyAlignment="1" applyProtection="1">
      <alignment horizontal="center" wrapText="1"/>
    </xf>
    <xf numFmtId="0" fontId="20" fillId="0" borderId="1" xfId="0" applyFont="1" applyBorder="1" applyAlignment="1">
      <alignment vertical="center"/>
    </xf>
    <xf numFmtId="49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2" fontId="41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49" fontId="20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2" fontId="41" fillId="0" borderId="2" xfId="0" applyNumberFormat="1" applyFont="1" applyBorder="1" applyAlignment="1">
      <alignment horizontal="center" vertical="center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169" fontId="17" fillId="5" borderId="1" xfId="1" applyNumberFormat="1" applyFont="1" applyFill="1" applyBorder="1" applyAlignment="1" applyProtection="1">
      <alignment horizontal="right" vertical="center" wrapText="1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2" fontId="17" fillId="0" borderId="1" xfId="3" applyNumberFormat="1" applyFont="1" applyBorder="1" applyProtection="1">
      <protection locked="0"/>
    </xf>
    <xf numFmtId="2" fontId="22" fillId="5" borderId="1" xfId="1" applyNumberFormat="1" applyFont="1" applyFill="1" applyBorder="1" applyAlignment="1" applyProtection="1">
      <alignment horizontal="right" vertical="center" wrapText="1"/>
    </xf>
    <xf numFmtId="2" fontId="17" fillId="5" borderId="1" xfId="1" applyNumberFormat="1" applyFont="1" applyFill="1" applyBorder="1" applyAlignment="1" applyProtection="1">
      <alignment horizontal="right" vertical="center" wrapText="1"/>
    </xf>
    <xf numFmtId="2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3" applyNumberFormat="1" applyFont="1" applyBorder="1" applyProtection="1"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14" fontId="27" fillId="2" borderId="2" xfId="5" applyNumberFormat="1" applyFont="1" applyFill="1" applyBorder="1" applyAlignment="1" applyProtection="1">
      <alignment horizontal="center" vertical="center" wrapText="1"/>
      <protection locked="0"/>
    </xf>
    <xf numFmtId="0" fontId="24" fillId="0" borderId="6" xfId="2" applyFont="1" applyFill="1" applyBorder="1" applyAlignment="1" applyProtection="1">
      <alignment vertical="center" wrapText="1"/>
      <protection locked="0"/>
    </xf>
    <xf numFmtId="1" fontId="24" fillId="0" borderId="6" xfId="2" applyNumberFormat="1" applyFont="1" applyFill="1" applyBorder="1" applyAlignment="1" applyProtection="1">
      <alignment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19" fillId="5" borderId="1" xfId="15" applyFont="1" applyFill="1" applyBorder="1" applyAlignment="1" applyProtection="1">
      <alignment vertical="center" wrapText="1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Protection="1">
      <protection locked="0"/>
    </xf>
    <xf numFmtId="2" fontId="0" fillId="0" borderId="1" xfId="0" applyNumberFormat="1" applyFill="1" applyBorder="1"/>
    <xf numFmtId="2" fontId="0" fillId="0" borderId="1" xfId="0" applyNumberFormat="1" applyFill="1" applyBorder="1" applyAlignment="1">
      <alignment horizontal="right"/>
    </xf>
    <xf numFmtId="2" fontId="37" fillId="0" borderId="1" xfId="0" applyNumberFormat="1" applyFont="1" applyBorder="1"/>
    <xf numFmtId="2" fontId="0" fillId="0" borderId="1" xfId="0" applyNumberFormat="1" applyBorder="1"/>
    <xf numFmtId="2" fontId="0" fillId="0" borderId="1" xfId="0" applyNumberFormat="1" applyFill="1" applyBorder="1" applyAlignment="1">
      <alignment horizontal="center"/>
    </xf>
    <xf numFmtId="0" fontId="0" fillId="0" borderId="1" xfId="0" applyBorder="1"/>
    <xf numFmtId="49" fontId="4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40" fillId="0" borderId="0" xfId="0" applyFont="1" applyBorder="1" applyAlignment="1">
      <alignment horizontal="left" vertical="center" wrapText="1"/>
    </xf>
    <xf numFmtId="0" fontId="17" fillId="7" borderId="1" xfId="1" applyFont="1" applyFill="1" applyBorder="1" applyAlignment="1" applyProtection="1">
      <alignment horizontal="left" vertical="center" wrapText="1" indent="1"/>
    </xf>
    <xf numFmtId="0" fontId="20" fillId="0" borderId="45" xfId="0" applyFont="1" applyBorder="1" applyAlignment="1">
      <alignment horizontal="left" vertical="center" wrapText="1"/>
    </xf>
    <xf numFmtId="0" fontId="17" fillId="5" borderId="0" xfId="0" applyFont="1" applyFill="1" applyBorder="1" applyAlignment="1" applyProtection="1"/>
    <xf numFmtId="0" fontId="22" fillId="5" borderId="0" xfId="0" applyFont="1" applyFill="1" applyAlignment="1" applyProtection="1"/>
    <xf numFmtId="0" fontId="17" fillId="2" borderId="0" xfId="0" applyFont="1" applyFill="1" applyBorder="1" applyAlignment="1" applyProtection="1"/>
    <xf numFmtId="3" fontId="22" fillId="6" borderId="1" xfId="1" applyNumberFormat="1" applyFont="1" applyFill="1" applyBorder="1" applyAlignment="1" applyProtection="1">
      <alignment vertical="center" wrapText="1"/>
    </xf>
    <xf numFmtId="49" fontId="43" fillId="0" borderId="1" xfId="0" applyNumberFormat="1" applyFont="1" applyBorder="1" applyAlignment="1">
      <alignment vertical="center"/>
    </xf>
    <xf numFmtId="49" fontId="35" fillId="0" borderId="43" xfId="0" applyNumberFormat="1" applyFont="1" applyBorder="1" applyAlignment="1"/>
    <xf numFmtId="49" fontId="20" fillId="0" borderId="1" xfId="0" applyNumberFormat="1" applyFont="1" applyBorder="1" applyAlignment="1">
      <alignment vertical="center"/>
    </xf>
    <xf numFmtId="0" fontId="40" fillId="0" borderId="45" xfId="0" applyFont="1" applyBorder="1" applyAlignment="1">
      <alignment vertical="center" wrapText="1"/>
    </xf>
    <xf numFmtId="0" fontId="4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 wrapText="1"/>
    </xf>
    <xf numFmtId="0" fontId="20" fillId="0" borderId="44" xfId="0" applyFont="1" applyBorder="1" applyAlignment="1">
      <alignment vertical="center"/>
    </xf>
    <xf numFmtId="0" fontId="22" fillId="0" borderId="1" xfId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protection locked="0"/>
    </xf>
    <xf numFmtId="0" fontId="22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6" fillId="2" borderId="0" xfId="0" applyFont="1" applyFill="1" applyAlignment="1"/>
    <xf numFmtId="0" fontId="0" fillId="2" borderId="0" xfId="0" applyFill="1" applyAlignment="1"/>
    <xf numFmtId="2" fontId="0" fillId="0" borderId="0" xfId="0" applyNumberFormat="1" applyFill="1" applyBorder="1" applyAlignment="1">
      <alignment horizontal="center"/>
    </xf>
    <xf numFmtId="0" fontId="36" fillId="0" borderId="1" xfId="0" applyFont="1" applyBorder="1" applyAlignment="1">
      <alignment vertical="center"/>
    </xf>
    <xf numFmtId="0" fontId="36" fillId="0" borderId="44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 wrapText="1"/>
    </xf>
    <xf numFmtId="49" fontId="36" fillId="0" borderId="44" xfId="0" applyNumberFormat="1" applyFont="1" applyBorder="1" applyAlignment="1">
      <alignment horizontal="center" vertical="center"/>
    </xf>
    <xf numFmtId="49" fontId="36" fillId="0" borderId="44" xfId="0" applyNumberFormat="1" applyFont="1" applyBorder="1" applyAlignment="1">
      <alignment horizontal="left" vertical="center"/>
    </xf>
    <xf numFmtId="49" fontId="36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left" wrapText="1"/>
    </xf>
    <xf numFmtId="49" fontId="36" fillId="0" borderId="1" xfId="0" applyNumberFormat="1" applyFont="1" applyBorder="1" applyAlignment="1">
      <alignment vertical="center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0" fontId="16" fillId="7" borderId="1" xfId="0" applyFont="1" applyFill="1" applyBorder="1"/>
    <xf numFmtId="0" fontId="36" fillId="0" borderId="43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2" fontId="46" fillId="0" borderId="1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vertical="center"/>
    </xf>
    <xf numFmtId="2" fontId="40" fillId="0" borderId="44" xfId="0" applyNumberFormat="1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44" xfId="0" applyFont="1" applyBorder="1" applyAlignment="1">
      <alignment vertical="center" wrapText="1"/>
    </xf>
    <xf numFmtId="49" fontId="41" fillId="0" borderId="1" xfId="0" applyNumberFormat="1" applyFont="1" applyBorder="1" applyAlignment="1">
      <alignment vertical="center"/>
    </xf>
    <xf numFmtId="0" fontId="41" fillId="0" borderId="44" xfId="0" applyFont="1" applyBorder="1" applyAlignment="1">
      <alignment vertical="center"/>
    </xf>
    <xf numFmtId="0" fontId="41" fillId="0" borderId="44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vertical="center"/>
    </xf>
    <xf numFmtId="0" fontId="36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wrapText="1"/>
    </xf>
    <xf numFmtId="49" fontId="36" fillId="0" borderId="2" xfId="0" applyNumberFormat="1" applyFont="1" applyBorder="1" applyAlignment="1">
      <alignment vertical="center"/>
    </xf>
    <xf numFmtId="0" fontId="20" fillId="0" borderId="45" xfId="0" applyFont="1" applyBorder="1" applyAlignment="1">
      <alignment horizontal="left" vertical="center"/>
    </xf>
    <xf numFmtId="0" fontId="20" fillId="0" borderId="45" xfId="0" applyFont="1" applyBorder="1" applyAlignment="1">
      <alignment vertical="center"/>
    </xf>
    <xf numFmtId="49" fontId="20" fillId="0" borderId="45" xfId="0" applyNumberFormat="1" applyFont="1" applyBorder="1" applyAlignment="1">
      <alignment horizontal="left" vertical="center"/>
    </xf>
    <xf numFmtId="0" fontId="20" fillId="0" borderId="45" xfId="0" applyFont="1" applyBorder="1" applyAlignment="1">
      <alignment wrapText="1"/>
    </xf>
    <xf numFmtId="0" fontId="36" fillId="0" borderId="45" xfId="0" applyFont="1" applyBorder="1" applyAlignment="1">
      <alignment horizontal="center" vertical="center"/>
    </xf>
    <xf numFmtId="2" fontId="36" fillId="0" borderId="45" xfId="0" applyNumberFormat="1" applyFont="1" applyBorder="1" applyAlignment="1">
      <alignment horizontal="center" vertical="center"/>
    </xf>
    <xf numFmtId="0" fontId="11" fillId="7" borderId="1" xfId="0" applyFont="1" applyFill="1" applyBorder="1"/>
    <xf numFmtId="0" fontId="36" fillId="0" borderId="1" xfId="0" applyFont="1" applyBorder="1" applyAlignment="1">
      <alignment vertical="center" wrapText="1"/>
    </xf>
    <xf numFmtId="2" fontId="36" fillId="0" borderId="1" xfId="0" applyNumberFormat="1" applyFont="1" applyBorder="1" applyAlignment="1">
      <alignment vertical="center"/>
    </xf>
    <xf numFmtId="0" fontId="20" fillId="0" borderId="43" xfId="0" applyFont="1" applyBorder="1" applyAlignment="1">
      <alignment horizontal="left" vertical="center"/>
    </xf>
    <xf numFmtId="49" fontId="41" fillId="0" borderId="1" xfId="0" applyNumberFormat="1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49" fontId="41" fillId="0" borderId="43" xfId="0" applyNumberFormat="1" applyFont="1" applyBorder="1" applyAlignment="1">
      <alignment horizontal="left" vertical="center"/>
    </xf>
    <xf numFmtId="0" fontId="41" fillId="0" borderId="1" xfId="0" applyFont="1" applyBorder="1" applyAlignment="1">
      <alignment horizontal="left" wrapText="1"/>
    </xf>
    <xf numFmtId="2" fontId="41" fillId="0" borderId="1" xfId="0" applyNumberFormat="1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49" fontId="20" fillId="0" borderId="43" xfId="0" applyNumberFormat="1" applyFont="1" applyBorder="1" applyAlignment="1">
      <alignment horizontal="left" vertical="center"/>
    </xf>
    <xf numFmtId="0" fontId="20" fillId="0" borderId="45" xfId="0" applyFont="1" applyBorder="1" applyAlignment="1">
      <alignment horizontal="center" vertical="center"/>
    </xf>
    <xf numFmtId="2" fontId="20" fillId="0" borderId="45" xfId="0" applyNumberFormat="1" applyFont="1" applyBorder="1" applyAlignment="1">
      <alignment horizontal="center" vertical="center"/>
    </xf>
    <xf numFmtId="0" fontId="11" fillId="0" borderId="0" xfId="0" applyFont="1"/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36" fillId="0" borderId="44" xfId="0" applyFont="1" applyBorder="1" applyAlignment="1">
      <alignment vertical="center"/>
    </xf>
    <xf numFmtId="0" fontId="20" fillId="0" borderId="44" xfId="0" applyFont="1" applyBorder="1" applyAlignment="1">
      <alignment vertical="center" wrapText="1"/>
    </xf>
    <xf numFmtId="2" fontId="36" fillId="0" borderId="2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vertical="center" wrapText="1"/>
    </xf>
    <xf numFmtId="49" fontId="20" fillId="0" borderId="45" xfId="0" applyNumberFormat="1" applyFont="1" applyBorder="1" applyAlignment="1">
      <alignment vertical="center"/>
    </xf>
    <xf numFmtId="0" fontId="47" fillId="0" borderId="45" xfId="0" applyFont="1" applyBorder="1" applyAlignment="1">
      <alignment vertical="center"/>
    </xf>
    <xf numFmtId="0" fontId="20" fillId="0" borderId="46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48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49" fontId="41" fillId="0" borderId="45" xfId="0" applyNumberFormat="1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9" fontId="20" fillId="0" borderId="3" xfId="0" applyNumberFormat="1" applyFont="1" applyBorder="1" applyAlignment="1">
      <alignment horizontal="left" vertical="center"/>
    </xf>
    <xf numFmtId="2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42" fillId="0" borderId="45" xfId="0" applyFont="1" applyBorder="1" applyAlignment="1">
      <alignment vertical="center" wrapText="1"/>
    </xf>
    <xf numFmtId="0" fontId="20" fillId="0" borderId="49" xfId="0" applyFont="1" applyBorder="1" applyAlignment="1">
      <alignment vertical="center"/>
    </xf>
    <xf numFmtId="0" fontId="20" fillId="0" borderId="46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/>
    </xf>
    <xf numFmtId="49" fontId="20" fillId="0" borderId="51" xfId="0" applyNumberFormat="1" applyFont="1" applyBorder="1" applyAlignment="1">
      <alignment horizontal="left" vertical="center"/>
    </xf>
    <xf numFmtId="0" fontId="41" fillId="0" borderId="4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20" fillId="0" borderId="52" xfId="0" applyFont="1" applyBorder="1" applyAlignment="1">
      <alignment horizontal="left" vertical="center"/>
    </xf>
    <xf numFmtId="0" fontId="40" fillId="0" borderId="45" xfId="0" applyFont="1" applyBorder="1" applyAlignment="1">
      <alignment horizontal="left" vertical="center"/>
    </xf>
    <xf numFmtId="49" fontId="40" fillId="0" borderId="51" xfId="0" applyNumberFormat="1" applyFont="1" applyBorder="1" applyAlignment="1">
      <alignment vertical="center"/>
    </xf>
    <xf numFmtId="0" fontId="40" fillId="0" borderId="45" xfId="0" applyFont="1" applyBorder="1" applyAlignment="1">
      <alignment horizontal="left" vertical="center" wrapText="1"/>
    </xf>
    <xf numFmtId="0" fontId="40" fillId="0" borderId="51" xfId="0" applyFont="1" applyBorder="1" applyAlignment="1">
      <alignment vertical="center" wrapText="1"/>
    </xf>
    <xf numFmtId="0" fontId="20" fillId="0" borderId="46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51" xfId="0" applyFont="1" applyBorder="1" applyAlignment="1">
      <alignment vertical="center" wrapText="1"/>
    </xf>
    <xf numFmtId="0" fontId="20" fillId="0" borderId="35" xfId="0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51" xfId="0" applyNumberFormat="1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3" xfId="0" applyFont="1" applyBorder="1" applyAlignment="1">
      <alignment vertical="center"/>
    </xf>
    <xf numFmtId="0" fontId="41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0" fontId="20" fillId="0" borderId="1" xfId="0" applyNumberFormat="1" applyFon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/>
    </xf>
    <xf numFmtId="49" fontId="20" fillId="0" borderId="44" xfId="0" applyNumberFormat="1" applyFont="1" applyBorder="1" applyAlignment="1">
      <alignment horizontal="left" vertical="center"/>
    </xf>
    <xf numFmtId="49" fontId="20" fillId="0" borderId="44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49" fontId="0" fillId="0" borderId="44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41" fillId="0" borderId="5" xfId="0" applyFont="1" applyBorder="1" applyAlignment="1">
      <alignment horizontal="left" vertical="center"/>
    </xf>
    <xf numFmtId="2" fontId="45" fillId="0" borderId="1" xfId="0" applyNumberFormat="1" applyFont="1" applyBorder="1" applyAlignment="1">
      <alignment horizontal="center" vertical="center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22" fillId="5" borderId="1" xfId="0" applyNumberFormat="1" applyFont="1" applyFill="1" applyBorder="1" applyProtection="1"/>
    <xf numFmtId="4" fontId="17" fillId="0" borderId="4" xfId="0" applyNumberFormat="1" applyFont="1" applyBorder="1" applyProtection="1">
      <protection locked="0"/>
    </xf>
    <xf numFmtId="2" fontId="22" fillId="5" borderId="1" xfId="0" applyNumberFormat="1" applyFont="1" applyFill="1" applyBorder="1" applyProtection="1"/>
    <xf numFmtId="2" fontId="17" fillId="0" borderId="1" xfId="0" applyNumberFormat="1" applyFont="1" applyFill="1" applyBorder="1" applyAlignment="1" applyProtection="1">
      <alignment horizontal="center"/>
    </xf>
    <xf numFmtId="4" fontId="22" fillId="0" borderId="0" xfId="1" applyNumberFormat="1" applyFont="1" applyAlignment="1" applyProtection="1">
      <alignment horizontal="center" vertical="center"/>
      <protection locked="0"/>
    </xf>
    <xf numFmtId="4" fontId="17" fillId="0" borderId="0" xfId="0" applyNumberFormat="1" applyFont="1" applyProtection="1">
      <protection locked="0"/>
    </xf>
    <xf numFmtId="2" fontId="0" fillId="0" borderId="1" xfId="0" applyNumberFormat="1" applyFill="1" applyBorder="1" applyAlignment="1">
      <alignment horizontal="center" vertical="center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2" fontId="22" fillId="5" borderId="1" xfId="0" applyNumberFormat="1" applyFont="1" applyFill="1" applyBorder="1" applyAlignment="1" applyProtection="1">
      <alignment horizontal="right" vertical="center" wrapText="1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45</xdr:row>
      <xdr:rowOff>171450</xdr:rowOff>
    </xdr:from>
    <xdr:to>
      <xdr:col>2</xdr:col>
      <xdr:colOff>1495425</xdr:colOff>
      <xdr:row>45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171450</xdr:rowOff>
    </xdr:from>
    <xdr:to>
      <xdr:col>1</xdr:col>
      <xdr:colOff>1495425</xdr:colOff>
      <xdr:row>80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80</xdr:row>
      <xdr:rowOff>180975</xdr:rowOff>
    </xdr:from>
    <xdr:to>
      <xdr:col>6</xdr:col>
      <xdr:colOff>219075</xdr:colOff>
      <xdr:row>80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127</xdr:row>
      <xdr:rowOff>171450</xdr:rowOff>
    </xdr:from>
    <xdr:to>
      <xdr:col>2</xdr:col>
      <xdr:colOff>1495425</xdr:colOff>
      <xdr:row>127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284</xdr:row>
      <xdr:rowOff>171450</xdr:rowOff>
    </xdr:from>
    <xdr:to>
      <xdr:col>1</xdr:col>
      <xdr:colOff>1495425</xdr:colOff>
      <xdr:row>284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285</xdr:row>
      <xdr:rowOff>4082</xdr:rowOff>
    </xdr:from>
    <xdr:to>
      <xdr:col>5</xdr:col>
      <xdr:colOff>110219</xdr:colOff>
      <xdr:row>285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2.%2010-04=%2030.-04%20&#4309;&#4308;&#4322;&#4308;&#4320;&#4304;&#4316;&#4308;&#4305;&#4312;%20&#4324;&#4317;&#4320;&#4315;&#4308;&#4305;&#43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3.%2001-05=%2019-05%20&#4309;&#4308;&#4322;&#4308;&#4320;&#4304;&#4316;&#4308;&#4305;&#4312;%20&#4324;&#4317;&#4320;&#4315;&#4308;&#4305;&#43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4.%2020-05=%2031-05%20&#4309;&#4308;&#4322;&#4308;&#4320;&#4304;&#4316;&#4308;&#4305;&#4312;%20&#4324;&#4317;&#4320;&#4315;&#4308;&#4305;&#431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ფორმა #9.7.1."/>
      <sheetName val="შემაჯამებელი ფორმა"/>
      <sheetName val="Validation"/>
      <sheetName val="ფორმა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4">
          <cell r="G24">
            <v>61.23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ფორმა #9.7.1."/>
      <sheetName val="შემაჯამებელი ფორმა"/>
      <sheetName val="Validation"/>
      <sheetName val="ფორმა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4">
          <cell r="G24">
            <v>63.78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ფორმა #9.7.1."/>
      <sheetName val="შემაჯამებელი ფორმა"/>
      <sheetName val="Validation"/>
      <sheetName val="ფორმა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4">
          <cell r="G24">
            <v>510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60" zoomScaleNormal="100" workbookViewId="0">
      <selection activeCell="D54" sqref="D54"/>
    </sheetView>
  </sheetViews>
  <sheetFormatPr defaultRowHeight="15"/>
  <cols>
    <col min="1" max="1" width="6.28515625" style="262" bestFit="1" customWidth="1"/>
    <col min="2" max="2" width="13.140625" style="262" customWidth="1"/>
    <col min="3" max="3" width="17.85546875" style="262" customWidth="1"/>
    <col min="4" max="4" width="15.140625" style="262" customWidth="1"/>
    <col min="5" max="5" width="24.5703125" style="262" customWidth="1"/>
    <col min="6" max="8" width="19.140625" style="263" customWidth="1"/>
    <col min="9" max="9" width="16.42578125" style="262" bestFit="1" customWidth="1"/>
    <col min="10" max="10" width="17.42578125" style="262" customWidth="1"/>
    <col min="11" max="11" width="13.140625" style="262" bestFit="1" customWidth="1"/>
    <col min="12" max="12" width="15.28515625" style="262" customWidth="1"/>
    <col min="13" max="16384" width="9.140625" style="262"/>
  </cols>
  <sheetData>
    <row r="1" spans="1:12" s="273" customFormat="1">
      <c r="A1" s="339" t="s">
        <v>301</v>
      </c>
      <c r="B1" s="327"/>
      <c r="C1" s="327"/>
      <c r="D1" s="327"/>
      <c r="E1" s="328"/>
      <c r="F1" s="322"/>
      <c r="G1" s="328"/>
      <c r="H1" s="338"/>
      <c r="I1" s="327"/>
      <c r="J1" s="328"/>
      <c r="K1" s="328"/>
      <c r="L1" s="337" t="s">
        <v>109</v>
      </c>
    </row>
    <row r="2" spans="1:12" s="273" customFormat="1">
      <c r="A2" s="336" t="s">
        <v>140</v>
      </c>
      <c r="B2" s="327"/>
      <c r="C2" s="327"/>
      <c r="D2" s="327"/>
      <c r="E2" s="328"/>
      <c r="F2" s="322"/>
      <c r="G2" s="328"/>
      <c r="H2" s="335"/>
      <c r="I2" s="327"/>
      <c r="J2" s="328"/>
      <c r="K2" s="334" t="s">
        <v>513</v>
      </c>
    </row>
    <row r="3" spans="1:12" s="273" customFormat="1">
      <c r="A3" s="333"/>
      <c r="B3" s="327"/>
      <c r="C3" s="332"/>
      <c r="D3" s="331"/>
      <c r="E3" s="328"/>
      <c r="F3" s="330"/>
      <c r="G3" s="328"/>
      <c r="H3" s="328"/>
      <c r="I3" s="322"/>
      <c r="J3" s="327"/>
      <c r="K3" s="327"/>
      <c r="L3" s="326"/>
    </row>
    <row r="4" spans="1:12" s="273" customFormat="1">
      <c r="A4" s="365" t="s">
        <v>269</v>
      </c>
      <c r="B4" s="322"/>
      <c r="C4" s="322"/>
      <c r="D4" s="372"/>
      <c r="E4" s="373"/>
      <c r="F4" s="329"/>
      <c r="G4" s="328"/>
      <c r="H4" s="374"/>
      <c r="I4" s="373"/>
      <c r="J4" s="327"/>
      <c r="K4" s="328"/>
      <c r="L4" s="326"/>
    </row>
    <row r="5" spans="1:12" s="273" customFormat="1" ht="15.75" thickBot="1">
      <c r="A5" s="650" t="s">
        <v>512</v>
      </c>
      <c r="B5" s="650"/>
      <c r="C5" s="650"/>
      <c r="D5" s="650"/>
      <c r="E5" s="650"/>
      <c r="F5" s="650"/>
      <c r="G5" s="329"/>
      <c r="H5" s="329"/>
      <c r="I5" s="328"/>
      <c r="J5" s="327"/>
      <c r="K5" s="327"/>
      <c r="L5" s="326"/>
    </row>
    <row r="6" spans="1:12" ht="15.75" thickBot="1">
      <c r="A6" s="325"/>
      <c r="B6" s="324"/>
      <c r="C6" s="323"/>
      <c r="D6" s="323"/>
      <c r="E6" s="323"/>
      <c r="F6" s="322"/>
      <c r="G6" s="322"/>
      <c r="H6" s="322"/>
      <c r="I6" s="653" t="s">
        <v>437</v>
      </c>
      <c r="J6" s="654"/>
      <c r="K6" s="655"/>
      <c r="L6" s="321"/>
    </row>
    <row r="7" spans="1:12" s="309" customFormat="1" ht="51.75" thickBot="1">
      <c r="A7" s="320" t="s">
        <v>64</v>
      </c>
      <c r="B7" s="319" t="s">
        <v>141</v>
      </c>
      <c r="C7" s="319" t="s">
        <v>436</v>
      </c>
      <c r="D7" s="318" t="s">
        <v>275</v>
      </c>
      <c r="E7" s="317" t="s">
        <v>435</v>
      </c>
      <c r="F7" s="316" t="s">
        <v>434</v>
      </c>
      <c r="G7" s="315" t="s">
        <v>228</v>
      </c>
      <c r="H7" s="314" t="s">
        <v>225</v>
      </c>
      <c r="I7" s="313" t="s">
        <v>433</v>
      </c>
      <c r="J7" s="312" t="s">
        <v>272</v>
      </c>
      <c r="K7" s="311" t="s">
        <v>229</v>
      </c>
      <c r="L7" s="310" t="s">
        <v>230</v>
      </c>
    </row>
    <row r="8" spans="1:12" s="303" customFormat="1" ht="15.75" thickBot="1">
      <c r="A8" s="307">
        <v>1</v>
      </c>
      <c r="B8" s="306">
        <v>2</v>
      </c>
      <c r="C8" s="308">
        <v>3</v>
      </c>
      <c r="D8" s="308">
        <v>4</v>
      </c>
      <c r="E8" s="307">
        <v>5</v>
      </c>
      <c r="F8" s="306">
        <v>6</v>
      </c>
      <c r="G8" s="308">
        <v>7</v>
      </c>
      <c r="H8" s="306">
        <v>8</v>
      </c>
      <c r="I8" s="307">
        <v>9</v>
      </c>
      <c r="J8" s="306">
        <v>10</v>
      </c>
      <c r="K8" s="305">
        <v>11</v>
      </c>
      <c r="L8" s="304">
        <v>12</v>
      </c>
    </row>
    <row r="9" spans="1:12">
      <c r="A9" s="302">
        <v>1</v>
      </c>
      <c r="B9" s="293"/>
      <c r="C9" s="292"/>
      <c r="D9" s="301"/>
      <c r="E9" s="300"/>
      <c r="F9" s="289"/>
      <c r="G9" s="299"/>
      <c r="H9" s="299"/>
      <c r="I9" s="298"/>
      <c r="J9" s="297"/>
      <c r="K9" s="296"/>
      <c r="L9" s="295"/>
    </row>
    <row r="10" spans="1:12">
      <c r="A10" s="294">
        <v>2</v>
      </c>
      <c r="B10" s="293"/>
      <c r="C10" s="292"/>
      <c r="D10" s="291"/>
      <c r="E10" s="290"/>
      <c r="F10" s="289"/>
      <c r="G10" s="289"/>
      <c r="H10" s="289"/>
      <c r="I10" s="288"/>
      <c r="J10" s="287"/>
      <c r="K10" s="286"/>
      <c r="L10" s="285"/>
    </row>
    <row r="11" spans="1:12">
      <c r="A11" s="294">
        <v>3</v>
      </c>
      <c r="B11" s="293"/>
      <c r="C11" s="292"/>
      <c r="D11" s="291"/>
      <c r="E11" s="290"/>
      <c r="F11" s="378"/>
      <c r="G11" s="289"/>
      <c r="H11" s="289"/>
      <c r="I11" s="288"/>
      <c r="J11" s="287"/>
      <c r="K11" s="286"/>
      <c r="L11" s="285"/>
    </row>
    <row r="12" spans="1:12">
      <c r="A12" s="294">
        <v>4</v>
      </c>
      <c r="B12" s="293"/>
      <c r="C12" s="292"/>
      <c r="D12" s="291"/>
      <c r="E12" s="290"/>
      <c r="F12" s="289"/>
      <c r="G12" s="289"/>
      <c r="H12" s="289"/>
      <c r="I12" s="288"/>
      <c r="J12" s="287"/>
      <c r="K12" s="286"/>
      <c r="L12" s="285"/>
    </row>
    <row r="13" spans="1:12">
      <c r="A13" s="294">
        <v>5</v>
      </c>
      <c r="B13" s="293"/>
      <c r="C13" s="292"/>
      <c r="D13" s="291"/>
      <c r="E13" s="290"/>
      <c r="F13" s="289"/>
      <c r="G13" s="289"/>
      <c r="H13" s="289"/>
      <c r="I13" s="288"/>
      <c r="J13" s="287"/>
      <c r="K13" s="286"/>
      <c r="L13" s="285"/>
    </row>
    <row r="14" spans="1:12">
      <c r="A14" s="294">
        <v>6</v>
      </c>
      <c r="B14" s="293"/>
      <c r="C14" s="292"/>
      <c r="D14" s="291"/>
      <c r="E14" s="290"/>
      <c r="F14" s="289"/>
      <c r="G14" s="289"/>
      <c r="H14" s="289"/>
      <c r="I14" s="288"/>
      <c r="J14" s="287"/>
      <c r="K14" s="286"/>
      <c r="L14" s="285"/>
    </row>
    <row r="15" spans="1:12">
      <c r="A15" s="294">
        <v>7</v>
      </c>
      <c r="B15" s="293"/>
      <c r="C15" s="292"/>
      <c r="D15" s="291"/>
      <c r="E15" s="290"/>
      <c r="F15" s="289"/>
      <c r="G15" s="289"/>
      <c r="H15" s="289"/>
      <c r="I15" s="288"/>
      <c r="J15" s="287"/>
      <c r="K15" s="286"/>
      <c r="L15" s="285"/>
    </row>
    <row r="16" spans="1:12">
      <c r="A16" s="294">
        <v>8</v>
      </c>
      <c r="B16" s="293"/>
      <c r="C16" s="292"/>
      <c r="D16" s="291"/>
      <c r="E16" s="290"/>
      <c r="F16" s="289"/>
      <c r="G16" s="289"/>
      <c r="H16" s="289"/>
      <c r="I16" s="288"/>
      <c r="J16" s="287"/>
      <c r="K16" s="286"/>
      <c r="L16" s="285"/>
    </row>
    <row r="17" spans="1:12">
      <c r="A17" s="294">
        <v>9</v>
      </c>
      <c r="B17" s="293"/>
      <c r="C17" s="292"/>
      <c r="D17" s="291"/>
      <c r="E17" s="290"/>
      <c r="F17" s="289"/>
      <c r="G17" s="289"/>
      <c r="H17" s="289"/>
      <c r="I17" s="288"/>
      <c r="J17" s="287"/>
      <c r="K17" s="286"/>
      <c r="L17" s="285"/>
    </row>
    <row r="18" spans="1:12">
      <c r="A18" s="294">
        <v>10</v>
      </c>
      <c r="B18" s="293"/>
      <c r="C18" s="292"/>
      <c r="D18" s="291"/>
      <c r="E18" s="290"/>
      <c r="F18" s="289"/>
      <c r="G18" s="289"/>
      <c r="H18" s="289"/>
      <c r="I18" s="288"/>
      <c r="J18" s="287"/>
      <c r="K18" s="286"/>
      <c r="L18" s="285"/>
    </row>
    <row r="19" spans="1:12">
      <c r="A19" s="294">
        <v>11</v>
      </c>
      <c r="B19" s="293"/>
      <c r="C19" s="292"/>
      <c r="D19" s="291"/>
      <c r="E19" s="290"/>
      <c r="F19" s="289"/>
      <c r="G19" s="289"/>
      <c r="H19" s="289"/>
      <c r="I19" s="288"/>
      <c r="J19" s="287"/>
      <c r="K19" s="286"/>
      <c r="L19" s="285"/>
    </row>
    <row r="20" spans="1:12">
      <c r="A20" s="294">
        <v>12</v>
      </c>
      <c r="B20" s="293"/>
      <c r="C20" s="292"/>
      <c r="D20" s="291"/>
      <c r="E20" s="290"/>
      <c r="F20" s="289"/>
      <c r="G20" s="289"/>
      <c r="H20" s="289"/>
      <c r="I20" s="288"/>
      <c r="J20" s="287"/>
      <c r="K20" s="286"/>
      <c r="L20" s="285"/>
    </row>
    <row r="21" spans="1:12">
      <c r="A21" s="294">
        <v>13</v>
      </c>
      <c r="B21" s="293"/>
      <c r="C21" s="292"/>
      <c r="D21" s="291"/>
      <c r="E21" s="290"/>
      <c r="F21" s="289"/>
      <c r="G21" s="289"/>
      <c r="H21" s="289"/>
      <c r="I21" s="288"/>
      <c r="J21" s="287"/>
      <c r="K21" s="286"/>
      <c r="L21" s="285"/>
    </row>
    <row r="22" spans="1:12">
      <c r="A22" s="294">
        <v>14</v>
      </c>
      <c r="B22" s="293"/>
      <c r="C22" s="292"/>
      <c r="D22" s="291"/>
      <c r="E22" s="290"/>
      <c r="F22" s="289"/>
      <c r="G22" s="289"/>
      <c r="H22" s="289"/>
      <c r="I22" s="288"/>
      <c r="J22" s="287"/>
      <c r="K22" s="286"/>
      <c r="L22" s="285"/>
    </row>
    <row r="23" spans="1:12">
      <c r="A23" s="294">
        <v>15</v>
      </c>
      <c r="B23" s="293"/>
      <c r="C23" s="292"/>
      <c r="D23" s="291"/>
      <c r="E23" s="290"/>
      <c r="F23" s="289"/>
      <c r="G23" s="289"/>
      <c r="H23" s="289"/>
      <c r="I23" s="288"/>
      <c r="J23" s="287"/>
      <c r="K23" s="286"/>
      <c r="L23" s="285"/>
    </row>
    <row r="24" spans="1:12">
      <c r="A24" s="294">
        <v>16</v>
      </c>
      <c r="B24" s="293"/>
      <c r="C24" s="292"/>
      <c r="D24" s="291"/>
      <c r="E24" s="290"/>
      <c r="F24" s="289"/>
      <c r="G24" s="289"/>
      <c r="H24" s="289"/>
      <c r="I24" s="288"/>
      <c r="J24" s="287"/>
      <c r="K24" s="286"/>
      <c r="L24" s="285"/>
    </row>
    <row r="25" spans="1:12">
      <c r="A25" s="294">
        <v>17</v>
      </c>
      <c r="B25" s="293"/>
      <c r="C25" s="292"/>
      <c r="D25" s="291"/>
      <c r="E25" s="290"/>
      <c r="F25" s="289"/>
      <c r="G25" s="289"/>
      <c r="H25" s="289"/>
      <c r="I25" s="288"/>
      <c r="J25" s="287"/>
      <c r="K25" s="286"/>
      <c r="L25" s="285"/>
    </row>
    <row r="26" spans="1:12">
      <c r="A26" s="294">
        <v>18</v>
      </c>
      <c r="B26" s="293"/>
      <c r="C26" s="292"/>
      <c r="D26" s="291"/>
      <c r="E26" s="290"/>
      <c r="F26" s="289"/>
      <c r="G26" s="289"/>
      <c r="H26" s="289"/>
      <c r="I26" s="288"/>
      <c r="J26" s="287"/>
      <c r="K26" s="286"/>
      <c r="L26" s="285"/>
    </row>
    <row r="27" spans="1:12">
      <c r="A27" s="294">
        <v>19</v>
      </c>
      <c r="B27" s="293"/>
      <c r="C27" s="292"/>
      <c r="D27" s="291"/>
      <c r="E27" s="290"/>
      <c r="F27" s="289"/>
      <c r="G27" s="289"/>
      <c r="H27" s="289"/>
      <c r="I27" s="288"/>
      <c r="J27" s="287"/>
      <c r="K27" s="286"/>
      <c r="L27" s="285"/>
    </row>
    <row r="28" spans="1:12" ht="15.75" thickBot="1">
      <c r="A28" s="284" t="s">
        <v>271</v>
      </c>
      <c r="B28" s="283"/>
      <c r="C28" s="282"/>
      <c r="D28" s="281"/>
      <c r="E28" s="280"/>
      <c r="F28" s="279"/>
      <c r="G28" s="279"/>
      <c r="H28" s="279"/>
      <c r="I28" s="278"/>
      <c r="J28" s="277"/>
      <c r="K28" s="276"/>
      <c r="L28" s="275"/>
    </row>
    <row r="29" spans="1:12">
      <c r="A29" s="265"/>
      <c r="B29" s="266"/>
      <c r="C29" s="265"/>
      <c r="D29" s="266"/>
      <c r="E29" s="265"/>
      <c r="F29" s="266"/>
      <c r="G29" s="265"/>
      <c r="H29" s="266"/>
      <c r="I29" s="265"/>
      <c r="J29" s="266"/>
      <c r="K29" s="265"/>
      <c r="L29" s="266"/>
    </row>
    <row r="30" spans="1:12">
      <c r="A30" s="265"/>
      <c r="B30" s="272"/>
      <c r="C30" s="265"/>
      <c r="D30" s="272"/>
      <c r="E30" s="265"/>
      <c r="F30" s="272"/>
      <c r="G30" s="265"/>
      <c r="H30" s="272"/>
      <c r="I30" s="265"/>
      <c r="J30" s="272"/>
      <c r="K30" s="265"/>
      <c r="L30" s="272"/>
    </row>
    <row r="31" spans="1:12" s="273" customFormat="1">
      <c r="A31" s="652" t="s">
        <v>399</v>
      </c>
      <c r="B31" s="652"/>
      <c r="C31" s="652"/>
      <c r="D31" s="652"/>
      <c r="E31" s="652"/>
      <c r="F31" s="652"/>
      <c r="G31" s="652"/>
      <c r="H31" s="652"/>
      <c r="I31" s="652"/>
      <c r="J31" s="652"/>
      <c r="K31" s="652"/>
      <c r="L31" s="652"/>
    </row>
    <row r="32" spans="1:12" s="274" customFormat="1" ht="12.75">
      <c r="A32" s="652" t="s">
        <v>432</v>
      </c>
      <c r="B32" s="652"/>
      <c r="C32" s="652"/>
      <c r="D32" s="652"/>
      <c r="E32" s="652"/>
      <c r="F32" s="652"/>
      <c r="G32" s="652"/>
      <c r="H32" s="652"/>
      <c r="I32" s="652"/>
      <c r="J32" s="652"/>
      <c r="K32" s="652"/>
      <c r="L32" s="652"/>
    </row>
    <row r="33" spans="1:12" s="274" customFormat="1" ht="12.75">
      <c r="A33" s="652"/>
      <c r="B33" s="652"/>
      <c r="C33" s="652"/>
      <c r="D33" s="652"/>
      <c r="E33" s="652"/>
      <c r="F33" s="652"/>
      <c r="G33" s="652"/>
      <c r="H33" s="652"/>
      <c r="I33" s="652"/>
      <c r="J33" s="652"/>
      <c r="K33" s="652"/>
      <c r="L33" s="652"/>
    </row>
    <row r="34" spans="1:12" s="273" customFormat="1">
      <c r="A34" s="652" t="s">
        <v>431</v>
      </c>
      <c r="B34" s="652"/>
      <c r="C34" s="652"/>
      <c r="D34" s="652"/>
      <c r="E34" s="652"/>
      <c r="F34" s="652"/>
      <c r="G34" s="652"/>
      <c r="H34" s="652"/>
      <c r="I34" s="652"/>
      <c r="J34" s="652"/>
      <c r="K34" s="652"/>
      <c r="L34" s="652"/>
    </row>
    <row r="35" spans="1:12" s="273" customFormat="1">
      <c r="A35" s="652"/>
      <c r="B35" s="652"/>
      <c r="C35" s="652"/>
      <c r="D35" s="652"/>
      <c r="E35" s="652"/>
      <c r="F35" s="652"/>
      <c r="G35" s="652"/>
      <c r="H35" s="652"/>
      <c r="I35" s="652"/>
      <c r="J35" s="652"/>
      <c r="K35" s="652"/>
      <c r="L35" s="652"/>
    </row>
    <row r="36" spans="1:12" s="273" customFormat="1">
      <c r="A36" s="652" t="s">
        <v>430</v>
      </c>
      <c r="B36" s="652"/>
      <c r="C36" s="652"/>
      <c r="D36" s="652"/>
      <c r="E36" s="652"/>
      <c r="F36" s="652"/>
      <c r="G36" s="652"/>
      <c r="H36" s="652"/>
      <c r="I36" s="652"/>
      <c r="J36" s="652"/>
      <c r="K36" s="652"/>
      <c r="L36" s="652"/>
    </row>
    <row r="37" spans="1:12" s="273" customFormat="1">
      <c r="A37" s="265"/>
      <c r="B37" s="266"/>
      <c r="C37" s="265"/>
      <c r="D37" s="266"/>
      <c r="E37" s="265"/>
      <c r="F37" s="266"/>
      <c r="G37" s="265"/>
      <c r="H37" s="266"/>
      <c r="I37" s="265"/>
      <c r="J37" s="266"/>
      <c r="K37" s="265"/>
      <c r="L37" s="266"/>
    </row>
    <row r="38" spans="1:12" s="273" customFormat="1">
      <c r="A38" s="265"/>
      <c r="B38" s="272"/>
      <c r="C38" s="265"/>
      <c r="D38" s="272"/>
      <c r="E38" s="265"/>
      <c r="F38" s="272"/>
      <c r="G38" s="265"/>
      <c r="H38" s="272"/>
      <c r="I38" s="265"/>
      <c r="J38" s="272"/>
      <c r="K38" s="265"/>
      <c r="L38" s="272"/>
    </row>
    <row r="39" spans="1:12" s="273" customFormat="1">
      <c r="A39" s="265"/>
      <c r="B39" s="266"/>
      <c r="C39" s="265"/>
      <c r="D39" s="266"/>
      <c r="E39" s="265"/>
      <c r="F39" s="266"/>
      <c r="G39" s="265"/>
      <c r="H39" s="266"/>
      <c r="I39" s="265"/>
      <c r="J39" s="266"/>
      <c r="K39" s="265"/>
      <c r="L39" s="266"/>
    </row>
    <row r="40" spans="1:12">
      <c r="A40" s="265"/>
      <c r="B40" s="272"/>
      <c r="C40" s="265"/>
      <c r="D40" s="272"/>
      <c r="E40" s="265"/>
      <c r="F40" s="272"/>
      <c r="G40" s="265"/>
      <c r="H40" s="272"/>
      <c r="I40" s="265"/>
      <c r="J40" s="272"/>
      <c r="K40" s="265"/>
      <c r="L40" s="272"/>
    </row>
    <row r="41" spans="1:12" s="267" customFormat="1">
      <c r="A41" s="658" t="s">
        <v>107</v>
      </c>
      <c r="B41" s="658"/>
      <c r="C41" s="266"/>
      <c r="D41" s="265"/>
      <c r="E41" s="266"/>
      <c r="F41" s="266"/>
      <c r="G41" s="265"/>
      <c r="H41" s="266"/>
      <c r="I41" s="266"/>
      <c r="J41" s="265"/>
      <c r="K41" s="266"/>
      <c r="L41" s="265"/>
    </row>
    <row r="42" spans="1:12" s="267" customFormat="1">
      <c r="A42" s="266"/>
      <c r="B42" s="265"/>
      <c r="C42" s="270"/>
      <c r="D42" s="271"/>
      <c r="E42" s="270"/>
      <c r="F42" s="266"/>
      <c r="G42" s="265"/>
      <c r="H42" s="269"/>
      <c r="I42" s="266"/>
      <c r="J42" s="265"/>
      <c r="K42" s="266"/>
      <c r="L42" s="265"/>
    </row>
    <row r="43" spans="1:12" s="267" customFormat="1" ht="15" customHeight="1">
      <c r="A43" s="266"/>
      <c r="B43" s="265"/>
      <c r="C43" s="651" t="s">
        <v>263</v>
      </c>
      <c r="D43" s="651"/>
      <c r="E43" s="651"/>
      <c r="F43" s="266"/>
      <c r="G43" s="265"/>
      <c r="H43" s="656" t="s">
        <v>429</v>
      </c>
      <c r="I43" s="268"/>
      <c r="J43" s="265"/>
      <c r="K43" s="266"/>
      <c r="L43" s="265"/>
    </row>
    <row r="44" spans="1:12" s="267" customFormat="1">
      <c r="A44" s="266"/>
      <c r="B44" s="265"/>
      <c r="C44" s="266"/>
      <c r="D44" s="265"/>
      <c r="E44" s="266"/>
      <c r="F44" s="266"/>
      <c r="G44" s="265"/>
      <c r="H44" s="657"/>
      <c r="I44" s="268"/>
      <c r="J44" s="265"/>
      <c r="K44" s="266"/>
      <c r="L44" s="265"/>
    </row>
    <row r="45" spans="1:12" s="264" customFormat="1">
      <c r="A45" s="266"/>
      <c r="B45" s="265"/>
      <c r="C45" s="651" t="s">
        <v>139</v>
      </c>
      <c r="D45" s="651"/>
      <c r="E45" s="651"/>
      <c r="F45" s="266"/>
      <c r="G45" s="265"/>
      <c r="H45" s="266"/>
      <c r="I45" s="266"/>
      <c r="J45" s="265"/>
      <c r="K45" s="266"/>
      <c r="L45" s="265"/>
    </row>
    <row r="46" spans="1:12" s="264" customFormat="1">
      <c r="E46" s="262"/>
    </row>
    <row r="47" spans="1:12" s="264" customFormat="1">
      <c r="E47" s="262"/>
    </row>
    <row r="48" spans="1:12" s="264" customFormat="1">
      <c r="E48" s="262"/>
    </row>
    <row r="49" spans="5:5" s="264" customFormat="1">
      <c r="E49" s="262"/>
    </row>
    <row r="50" spans="5:5" s="264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4" zoomScale="80" zoomScaleSheetLayoutView="80" workbookViewId="0">
      <selection activeCell="H24" sqref="H2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297</v>
      </c>
      <c r="B1" s="112"/>
      <c r="C1" s="661" t="s">
        <v>109</v>
      </c>
      <c r="D1" s="661"/>
      <c r="E1" s="146"/>
    </row>
    <row r="2" spans="1:12">
      <c r="A2" s="74" t="s">
        <v>140</v>
      </c>
      <c r="B2" s="112"/>
      <c r="C2" s="659" t="str">
        <f>'ფორმა N1'!K2</f>
        <v>01/01/2019-31/12/2019</v>
      </c>
      <c r="D2" s="660"/>
      <c r="E2" s="146"/>
    </row>
    <row r="3" spans="1:12">
      <c r="A3" s="74"/>
      <c r="B3" s="112"/>
      <c r="C3" s="341"/>
      <c r="D3" s="341"/>
      <c r="E3" s="146"/>
    </row>
    <row r="4" spans="1:12" s="2" customFormat="1">
      <c r="A4" s="75" t="s">
        <v>269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საქ. ძალოვან ვეტერანთა და პატრიოტთა პოლიტიკური მოძრაობა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40"/>
      <c r="B7" s="340"/>
      <c r="C7" s="76"/>
      <c r="D7" s="76"/>
      <c r="E7" s="147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>
      <c r="A9" s="13">
        <v>1</v>
      </c>
      <c r="B9" s="13" t="s">
        <v>57</v>
      </c>
      <c r="C9" s="464">
        <f>SUM(C10,C14,C54,C57,C58,C59,C76)</f>
        <v>63443.170000000006</v>
      </c>
      <c r="D9" s="464">
        <f>SUM(D10,D14,D54,D57,D58,D59,D65,D72,D73)</f>
        <v>63443.170000000006</v>
      </c>
      <c r="E9" s="148"/>
    </row>
    <row r="10" spans="1:12" s="9" customFormat="1" ht="18">
      <c r="A10" s="14">
        <v>1.1000000000000001</v>
      </c>
      <c r="B10" s="14" t="s">
        <v>58</v>
      </c>
      <c r="C10" s="471">
        <f>SUM(C11:C13)</f>
        <v>52584.98</v>
      </c>
      <c r="D10" s="471">
        <f>SUM(D11:D13)</f>
        <v>52584.98</v>
      </c>
      <c r="E10" s="148"/>
    </row>
    <row r="11" spans="1:12" s="9" customFormat="1" ht="16.5" customHeight="1">
      <c r="A11" s="16" t="s">
        <v>30</v>
      </c>
      <c r="B11" s="16" t="s">
        <v>59</v>
      </c>
      <c r="C11" s="462">
        <f>'ფორმა 5.2'!G30</f>
        <v>10384.980000000001</v>
      </c>
      <c r="D11" s="472">
        <f>C11</f>
        <v>10384.980000000001</v>
      </c>
      <c r="E11" s="148"/>
    </row>
    <row r="12" spans="1:12" ht="16.5" customHeight="1">
      <c r="A12" s="16" t="s">
        <v>31</v>
      </c>
      <c r="B12" s="16" t="s">
        <v>0</v>
      </c>
      <c r="C12" s="34"/>
      <c r="D12" s="472"/>
      <c r="E12" s="146"/>
    </row>
    <row r="13" spans="1:12" ht="16.5" customHeight="1">
      <c r="A13" s="379" t="s">
        <v>481</v>
      </c>
      <c r="B13" s="380" t="s">
        <v>483</v>
      </c>
      <c r="C13" s="467">
        <v>42200</v>
      </c>
      <c r="D13" s="473">
        <f>C13</f>
        <v>42200</v>
      </c>
      <c r="E13" s="146"/>
    </row>
    <row r="14" spans="1:12">
      <c r="A14" s="14">
        <v>1.2</v>
      </c>
      <c r="B14" s="14" t="s">
        <v>60</v>
      </c>
      <c r="C14" s="468">
        <f>SUM(C15,C18,C30:C33,C36,C37,C44,C45,C46,C47,C48,C52,C53)</f>
        <v>10858.19</v>
      </c>
      <c r="D14" s="471">
        <f>SUM(D15,D18,D30:D33,D36,D37,D44,D45,D46,D47,D48,D52,D53)</f>
        <v>10858.19</v>
      </c>
      <c r="E14" s="146"/>
    </row>
    <row r="15" spans="1:12">
      <c r="A15" s="16" t="s">
        <v>32</v>
      </c>
      <c r="B15" s="16" t="s">
        <v>1</v>
      </c>
      <c r="C15" s="469">
        <f>SUM(C16:C17)</f>
        <v>6500</v>
      </c>
      <c r="D15" s="466">
        <f>SUM(D16:D17)</f>
        <v>6500</v>
      </c>
      <c r="E15" s="146"/>
    </row>
    <row r="16" spans="1:12" ht="17.25" customHeight="1">
      <c r="A16" s="17" t="s">
        <v>98</v>
      </c>
      <c r="B16" s="17" t="s">
        <v>61</v>
      </c>
      <c r="C16" s="470">
        <f>'ფორმა N5.3'!H72</f>
        <v>6500</v>
      </c>
      <c r="D16" s="474">
        <f>C16</f>
        <v>6500</v>
      </c>
      <c r="E16" s="146"/>
    </row>
    <row r="17" spans="1:5" ht="17.25" customHeight="1">
      <c r="A17" s="17" t="s">
        <v>99</v>
      </c>
      <c r="B17" s="17" t="s">
        <v>62</v>
      </c>
      <c r="C17" s="470"/>
      <c r="D17" s="36"/>
      <c r="E17" s="146"/>
    </row>
    <row r="18" spans="1:5">
      <c r="A18" s="16" t="s">
        <v>33</v>
      </c>
      <c r="B18" s="16" t="s">
        <v>2</v>
      </c>
      <c r="C18" s="469">
        <f>SUM(C19:C24,C29)</f>
        <v>288.14</v>
      </c>
      <c r="D18" s="466">
        <f>SUM(D19:D24,D29)</f>
        <v>288.14</v>
      </c>
      <c r="E18" s="146"/>
    </row>
    <row r="19" spans="1:5" ht="30">
      <c r="A19" s="17" t="s">
        <v>12</v>
      </c>
      <c r="B19" s="17" t="s">
        <v>245</v>
      </c>
      <c r="C19" s="37"/>
      <c r="D19" s="38"/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276</v>
      </c>
      <c r="B21" s="17" t="s">
        <v>22</v>
      </c>
      <c r="C21" s="37"/>
      <c r="D21" s="40"/>
      <c r="E21" s="146"/>
    </row>
    <row r="22" spans="1:5">
      <c r="A22" s="17" t="s">
        <v>277</v>
      </c>
      <c r="B22" s="17" t="s">
        <v>15</v>
      </c>
      <c r="C22" s="37">
        <v>108.67</v>
      </c>
      <c r="D22" s="40">
        <f>C22</f>
        <v>108.67</v>
      </c>
      <c r="E22" s="146"/>
    </row>
    <row r="23" spans="1:5">
      <c r="A23" s="17" t="s">
        <v>278</v>
      </c>
      <c r="B23" s="17" t="s">
        <v>16</v>
      </c>
      <c r="C23" s="37"/>
      <c r="D23" s="40"/>
      <c r="E23" s="146"/>
    </row>
    <row r="24" spans="1:5">
      <c r="A24" s="17" t="s">
        <v>279</v>
      </c>
      <c r="B24" s="17" t="s">
        <v>17</v>
      </c>
      <c r="C24" s="115">
        <f>SUM(C25:C28)</f>
        <v>179.47</v>
      </c>
      <c r="D24" s="115">
        <f>SUM(D25:D28)</f>
        <v>179.47</v>
      </c>
      <c r="E24" s="146"/>
    </row>
    <row r="25" spans="1:5" ht="16.5" customHeight="1">
      <c r="A25" s="18" t="s">
        <v>280</v>
      </c>
      <c r="B25" s="18" t="s">
        <v>18</v>
      </c>
      <c r="C25" s="37">
        <v>111.77</v>
      </c>
      <c r="D25" s="40">
        <f>C25</f>
        <v>111.77</v>
      </c>
      <c r="E25" s="146"/>
    </row>
    <row r="26" spans="1:5" ht="16.5" customHeight="1">
      <c r="A26" s="18" t="s">
        <v>281</v>
      </c>
      <c r="B26" s="18" t="s">
        <v>19</v>
      </c>
      <c r="C26" s="37">
        <v>15.56</v>
      </c>
      <c r="D26" s="40">
        <f>C26</f>
        <v>15.56</v>
      </c>
      <c r="E26" s="146"/>
    </row>
    <row r="27" spans="1:5" ht="16.5" customHeight="1">
      <c r="A27" s="18" t="s">
        <v>282</v>
      </c>
      <c r="B27" s="18" t="s">
        <v>20</v>
      </c>
      <c r="C27" s="37">
        <v>42.14</v>
      </c>
      <c r="D27" s="40">
        <f>C27</f>
        <v>42.14</v>
      </c>
      <c r="E27" s="146"/>
    </row>
    <row r="28" spans="1:5" ht="16.5" customHeight="1">
      <c r="A28" s="18" t="s">
        <v>283</v>
      </c>
      <c r="B28" s="18" t="s">
        <v>23</v>
      </c>
      <c r="C28" s="463">
        <v>10</v>
      </c>
      <c r="D28" s="463">
        <v>10</v>
      </c>
      <c r="E28" s="146"/>
    </row>
    <row r="29" spans="1:5">
      <c r="A29" s="17" t="s">
        <v>284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4"/>
      <c r="D30" s="35"/>
      <c r="E30" s="146"/>
    </row>
    <row r="31" spans="1:5">
      <c r="A31" s="16" t="s">
        <v>35</v>
      </c>
      <c r="B31" s="16" t="s">
        <v>4</v>
      </c>
      <c r="C31" s="34"/>
      <c r="D31" s="35"/>
      <c r="E31" s="146"/>
    </row>
    <row r="32" spans="1:5">
      <c r="A32" s="16" t="s">
        <v>36</v>
      </c>
      <c r="B32" s="16" t="s">
        <v>5</v>
      </c>
      <c r="C32" s="34"/>
      <c r="D32" s="35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285</v>
      </c>
      <c r="B34" s="17" t="s">
        <v>56</v>
      </c>
      <c r="C34" s="34"/>
      <c r="D34" s="35"/>
      <c r="E34" s="146"/>
    </row>
    <row r="35" spans="1:5">
      <c r="A35" s="17" t="s">
        <v>286</v>
      </c>
      <c r="B35" s="17" t="s">
        <v>55</v>
      </c>
      <c r="C35" s="34"/>
      <c r="D35" s="35"/>
      <c r="E35" s="146"/>
    </row>
    <row r="36" spans="1:5">
      <c r="A36" s="16" t="s">
        <v>38</v>
      </c>
      <c r="B36" s="16" t="s">
        <v>49</v>
      </c>
      <c r="C36" s="462">
        <v>100.05</v>
      </c>
      <c r="D36" s="472">
        <f>C36</f>
        <v>100.05</v>
      </c>
      <c r="E36" s="146"/>
    </row>
    <row r="37" spans="1:5">
      <c r="A37" s="16" t="s">
        <v>39</v>
      </c>
      <c r="B37" s="16" t="s">
        <v>344</v>
      </c>
      <c r="C37" s="81">
        <f>SUM(C38:C43)</f>
        <v>0</v>
      </c>
      <c r="D37" s="465">
        <f>SUM(D38:D43)</f>
        <v>0</v>
      </c>
      <c r="E37" s="146"/>
    </row>
    <row r="38" spans="1:5">
      <c r="A38" s="17" t="s">
        <v>341</v>
      </c>
      <c r="B38" s="17" t="s">
        <v>345</v>
      </c>
      <c r="C38" s="34"/>
      <c r="D38" s="34"/>
      <c r="E38" s="146"/>
    </row>
    <row r="39" spans="1:5">
      <c r="A39" s="17" t="s">
        <v>342</v>
      </c>
      <c r="B39" s="17" t="s">
        <v>346</v>
      </c>
      <c r="C39" s="34"/>
      <c r="D39" s="34"/>
      <c r="E39" s="146"/>
    </row>
    <row r="40" spans="1:5">
      <c r="A40" s="17" t="s">
        <v>343</v>
      </c>
      <c r="B40" s="17" t="s">
        <v>349</v>
      </c>
      <c r="C40" s="34"/>
      <c r="D40" s="35"/>
      <c r="E40" s="146"/>
    </row>
    <row r="41" spans="1:5">
      <c r="A41" s="17" t="s">
        <v>348</v>
      </c>
      <c r="B41" s="17" t="s">
        <v>350</v>
      </c>
      <c r="C41" s="34"/>
      <c r="D41" s="35"/>
      <c r="E41" s="146"/>
    </row>
    <row r="42" spans="1:5">
      <c r="A42" s="17" t="s">
        <v>351</v>
      </c>
      <c r="B42" s="17" t="s">
        <v>461</v>
      </c>
      <c r="C42" s="34"/>
      <c r="D42" s="35"/>
      <c r="E42" s="146"/>
    </row>
    <row r="43" spans="1:5">
      <c r="A43" s="17" t="s">
        <v>462</v>
      </c>
      <c r="B43" s="17" t="s">
        <v>347</v>
      </c>
      <c r="C43" s="34"/>
      <c r="D43" s="35"/>
      <c r="E43" s="146"/>
    </row>
    <row r="44" spans="1:5" ht="30">
      <c r="A44" s="16" t="s">
        <v>40</v>
      </c>
      <c r="B44" s="16" t="s">
        <v>28</v>
      </c>
      <c r="C44" s="34"/>
      <c r="D44" s="35"/>
      <c r="E44" s="146"/>
    </row>
    <row r="45" spans="1:5">
      <c r="A45" s="16" t="s">
        <v>41</v>
      </c>
      <c r="B45" s="16" t="s">
        <v>24</v>
      </c>
      <c r="C45" s="34"/>
      <c r="D45" s="35"/>
      <c r="E45" s="146"/>
    </row>
    <row r="46" spans="1:5">
      <c r="A46" s="16" t="s">
        <v>42</v>
      </c>
      <c r="B46" s="16" t="s">
        <v>25</v>
      </c>
      <c r="C46" s="34"/>
      <c r="D46" s="35"/>
      <c r="E46" s="146"/>
    </row>
    <row r="47" spans="1:5">
      <c r="A47" s="16" t="s">
        <v>43</v>
      </c>
      <c r="B47" s="16" t="s">
        <v>26</v>
      </c>
      <c r="C47" s="34"/>
      <c r="D47" s="35"/>
      <c r="E47" s="146"/>
    </row>
    <row r="48" spans="1:5">
      <c r="A48" s="16" t="s">
        <v>44</v>
      </c>
      <c r="B48" s="16" t="s">
        <v>291</v>
      </c>
      <c r="C48" s="466">
        <f>SUM(C49:C51)</f>
        <v>3970</v>
      </c>
      <c r="D48" s="466">
        <f>SUM(D49:D51)</f>
        <v>3970</v>
      </c>
      <c r="E48" s="146"/>
    </row>
    <row r="49" spans="1:5">
      <c r="A49" s="95" t="s">
        <v>357</v>
      </c>
      <c r="B49" s="95" t="s">
        <v>360</v>
      </c>
      <c r="C49" s="462">
        <v>3970</v>
      </c>
      <c r="D49" s="472">
        <f>C49</f>
        <v>3970</v>
      </c>
      <c r="E49" s="146"/>
    </row>
    <row r="50" spans="1:5">
      <c r="A50" s="95" t="s">
        <v>358</v>
      </c>
      <c r="B50" s="95" t="s">
        <v>359</v>
      </c>
      <c r="C50" s="34"/>
      <c r="D50" s="35"/>
      <c r="E50" s="146"/>
    </row>
    <row r="51" spans="1:5">
      <c r="A51" s="95" t="s">
        <v>361</v>
      </c>
      <c r="B51" s="95" t="s">
        <v>362</v>
      </c>
      <c r="C51" s="34"/>
      <c r="D51" s="35"/>
      <c r="E51" s="146"/>
    </row>
    <row r="52" spans="1:5" ht="26.25" customHeight="1">
      <c r="A52" s="16" t="s">
        <v>45</v>
      </c>
      <c r="B52" s="16" t="s">
        <v>29</v>
      </c>
      <c r="C52" s="34"/>
      <c r="D52" s="35"/>
      <c r="E52" s="146"/>
    </row>
    <row r="53" spans="1:5">
      <c r="A53" s="16" t="s">
        <v>46</v>
      </c>
      <c r="B53" s="16" t="s">
        <v>6</v>
      </c>
      <c r="C53" s="34"/>
      <c r="D53" s="35"/>
      <c r="E53" s="146"/>
    </row>
    <row r="54" spans="1:5" ht="30">
      <c r="A54" s="14">
        <v>1.3</v>
      </c>
      <c r="B54" s="85" t="s">
        <v>392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4"/>
      <c r="D55" s="35"/>
      <c r="E55" s="146"/>
    </row>
    <row r="56" spans="1:5">
      <c r="A56" s="16" t="s">
        <v>51</v>
      </c>
      <c r="B56" s="16" t="s">
        <v>47</v>
      </c>
      <c r="C56" s="34"/>
      <c r="D56" s="35"/>
      <c r="E56" s="146"/>
    </row>
    <row r="57" spans="1:5">
      <c r="A57" s="14">
        <v>1.4</v>
      </c>
      <c r="B57" s="14" t="s">
        <v>394</v>
      </c>
      <c r="C57" s="34"/>
      <c r="D57" s="35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292</v>
      </c>
      <c r="B60" s="46" t="s">
        <v>52</v>
      </c>
      <c r="C60" s="37"/>
      <c r="D60" s="40"/>
      <c r="E60" s="146"/>
    </row>
    <row r="61" spans="1:5" ht="30">
      <c r="A61" s="16" t="s">
        <v>293</v>
      </c>
      <c r="B61" s="46" t="s">
        <v>54</v>
      </c>
      <c r="C61" s="37"/>
      <c r="D61" s="40"/>
      <c r="E61" s="146"/>
    </row>
    <row r="62" spans="1:5">
      <c r="A62" s="16" t="s">
        <v>294</v>
      </c>
      <c r="B62" s="46" t="s">
        <v>53</v>
      </c>
      <c r="C62" s="40"/>
      <c r="D62" s="40"/>
      <c r="E62" s="146"/>
    </row>
    <row r="63" spans="1:5">
      <c r="A63" s="16" t="s">
        <v>295</v>
      </c>
      <c r="B63" s="46" t="s">
        <v>27</v>
      </c>
      <c r="C63" s="37"/>
      <c r="D63" s="40"/>
      <c r="E63" s="146"/>
    </row>
    <row r="64" spans="1:5">
      <c r="A64" s="16" t="s">
        <v>323</v>
      </c>
      <c r="B64" s="198" t="s">
        <v>324</v>
      </c>
      <c r="C64" s="37"/>
      <c r="D64" s="199"/>
      <c r="E64" s="146"/>
    </row>
    <row r="65" spans="1:5">
      <c r="A65" s="13">
        <v>2</v>
      </c>
      <c r="B65" s="47" t="s">
        <v>106</v>
      </c>
      <c r="C65" s="253"/>
      <c r="D65" s="116">
        <f>SUM(D66:D71)</f>
        <v>0</v>
      </c>
      <c r="E65" s="146"/>
    </row>
    <row r="66" spans="1:5">
      <c r="A66" s="15">
        <v>2.1</v>
      </c>
      <c r="B66" s="48" t="s">
        <v>100</v>
      </c>
      <c r="C66" s="253"/>
      <c r="D66" s="42"/>
      <c r="E66" s="146"/>
    </row>
    <row r="67" spans="1:5">
      <c r="A67" s="15">
        <v>2.2000000000000002</v>
      </c>
      <c r="B67" s="48" t="s">
        <v>104</v>
      </c>
      <c r="C67" s="255"/>
      <c r="D67" s="43"/>
      <c r="E67" s="146"/>
    </row>
    <row r="68" spans="1:5">
      <c r="A68" s="15">
        <v>2.2999999999999998</v>
      </c>
      <c r="B68" s="48" t="s">
        <v>103</v>
      </c>
      <c r="C68" s="255"/>
      <c r="D68" s="43"/>
      <c r="E68" s="146"/>
    </row>
    <row r="69" spans="1:5">
      <c r="A69" s="15">
        <v>2.4</v>
      </c>
      <c r="B69" s="48" t="s">
        <v>105</v>
      </c>
      <c r="C69" s="255"/>
      <c r="D69" s="43"/>
      <c r="E69" s="146"/>
    </row>
    <row r="70" spans="1:5">
      <c r="A70" s="15">
        <v>2.5</v>
      </c>
      <c r="B70" s="48" t="s">
        <v>101</v>
      </c>
      <c r="C70" s="255"/>
      <c r="D70" s="43"/>
      <c r="E70" s="146"/>
    </row>
    <row r="71" spans="1:5">
      <c r="A71" s="15">
        <v>2.6</v>
      </c>
      <c r="B71" s="48" t="s">
        <v>102</v>
      </c>
      <c r="C71" s="255"/>
      <c r="D71" s="43"/>
      <c r="E71" s="146"/>
    </row>
    <row r="72" spans="1:5" s="2" customFormat="1">
      <c r="A72" s="13">
        <v>3</v>
      </c>
      <c r="B72" s="251" t="s">
        <v>417</v>
      </c>
      <c r="C72" s="254"/>
      <c r="D72" s="252"/>
      <c r="E72" s="103"/>
    </row>
    <row r="73" spans="1:5" s="2" customFormat="1">
      <c r="A73" s="13">
        <v>4</v>
      </c>
      <c r="B73" s="13" t="s">
        <v>247</v>
      </c>
      <c r="C73" s="254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248</v>
      </c>
      <c r="C74" s="8"/>
      <c r="D74" s="8"/>
      <c r="E74" s="103"/>
    </row>
    <row r="75" spans="1:5" s="2" customFormat="1">
      <c r="A75" s="15">
        <v>4.2</v>
      </c>
      <c r="B75" s="15" t="s">
        <v>249</v>
      </c>
      <c r="C75" s="8"/>
      <c r="D75" s="8"/>
      <c r="E75" s="103"/>
    </row>
    <row r="76" spans="1:5" s="2" customFormat="1">
      <c r="A76" s="13">
        <v>5</v>
      </c>
      <c r="B76" s="250" t="s">
        <v>274</v>
      </c>
      <c r="C76" s="8"/>
      <c r="D76" s="83"/>
      <c r="E76" s="103"/>
    </row>
    <row r="77" spans="1:5" s="2" customFormat="1">
      <c r="A77" s="350"/>
      <c r="B77" s="350"/>
      <c r="C77" s="12"/>
      <c r="D77" s="12"/>
      <c r="E77" s="103"/>
    </row>
    <row r="78" spans="1:5" s="2" customFormat="1">
      <c r="A78" s="664" t="s">
        <v>463</v>
      </c>
      <c r="B78" s="664"/>
      <c r="C78" s="664"/>
      <c r="D78" s="664"/>
      <c r="E78" s="103"/>
    </row>
    <row r="79" spans="1:5" s="2" customFormat="1">
      <c r="A79" s="350"/>
      <c r="B79" s="350"/>
      <c r="C79" s="12"/>
      <c r="D79" s="12"/>
      <c r="E79" s="103"/>
    </row>
    <row r="80" spans="1:5" s="23" customFormat="1" ht="12.75"/>
    <row r="81" spans="1:9" s="2" customFormat="1">
      <c r="A81" s="67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464</v>
      </c>
      <c r="D84" s="12"/>
      <c r="E84"/>
      <c r="F84"/>
      <c r="G84"/>
      <c r="H84"/>
      <c r="I84"/>
    </row>
    <row r="85" spans="1:9" s="2" customFormat="1">
      <c r="A85"/>
      <c r="B85" s="672" t="s">
        <v>465</v>
      </c>
      <c r="C85" s="672"/>
      <c r="D85" s="672"/>
      <c r="E85"/>
      <c r="F85"/>
      <c r="G85"/>
      <c r="H85"/>
      <c r="I85"/>
    </row>
    <row r="86" spans="1:9" customFormat="1" ht="12.75">
      <c r="B86" s="64" t="s">
        <v>466</v>
      </c>
    </row>
    <row r="87" spans="1:9" s="2" customFormat="1">
      <c r="A87" s="11"/>
      <c r="B87" s="672" t="s">
        <v>467</v>
      </c>
      <c r="C87" s="672"/>
      <c r="D87" s="672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320</v>
      </c>
      <c r="B1" s="75"/>
      <c r="C1" s="661" t="s">
        <v>109</v>
      </c>
      <c r="D1" s="661"/>
      <c r="E1" s="89"/>
    </row>
    <row r="2" spans="1:5" s="6" customFormat="1">
      <c r="A2" s="72" t="s">
        <v>314</v>
      </c>
      <c r="B2" s="75"/>
      <c r="C2" s="659" t="str">
        <f>'ფორმა N1'!K2</f>
        <v>01/01/2019-31/12/2019</v>
      </c>
      <c r="D2" s="659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24" t="str">
        <f>'ფორმა N1'!A5</f>
        <v>საქ. ძალოვან ვეტერანთა და პატრიოტთა პოლიტიკური მოძრაობა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/>
      <c r="C10" s="4"/>
      <c r="D10" s="4"/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321</v>
      </c>
      <c r="C25" s="84">
        <f>SUM(C10:C24)</f>
        <v>0</v>
      </c>
      <c r="D25" s="84">
        <f>SUM(D10:D24)</f>
        <v>0</v>
      </c>
      <c r="E25" s="94"/>
    </row>
    <row r="26" spans="1:5">
      <c r="A26" s="44"/>
      <c r="B26" s="44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7" t="s">
        <v>397</v>
      </c>
    </row>
    <row r="30" spans="1:5">
      <c r="A30" s="197"/>
    </row>
    <row r="31" spans="1:5">
      <c r="A31" s="197" t="s">
        <v>338</v>
      </c>
    </row>
    <row r="32" spans="1:5" s="23" customFormat="1" ht="12.75"/>
    <row r="33" spans="1:9">
      <c r="A33" s="67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4"/>
      <c r="B38" s="64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view="pageBreakPreview" topLeftCell="A17" zoomScale="80" zoomScaleSheetLayoutView="80" workbookViewId="0">
      <selection activeCell="I28" sqref="I28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2" t="s">
        <v>438</v>
      </c>
      <c r="B1" s="72"/>
      <c r="C1" s="75"/>
      <c r="D1" s="75"/>
      <c r="E1" s="75"/>
      <c r="F1" s="75"/>
      <c r="G1" s="260"/>
      <c r="H1" s="260"/>
      <c r="I1" s="661" t="s">
        <v>109</v>
      </c>
      <c r="J1" s="661"/>
    </row>
    <row r="2" spans="1:10" ht="15">
      <c r="A2" s="74" t="s">
        <v>140</v>
      </c>
      <c r="B2" s="72"/>
      <c r="C2" s="75"/>
      <c r="D2" s="75"/>
      <c r="E2" s="75"/>
      <c r="F2" s="75"/>
      <c r="G2" s="260"/>
      <c r="H2" s="260"/>
      <c r="I2" s="659" t="str">
        <f>'ფორმა N1'!K2</f>
        <v>01/01/2019-31/12/2019</v>
      </c>
      <c r="J2" s="659"/>
    </row>
    <row r="3" spans="1:10" ht="15">
      <c r="A3" s="74"/>
      <c r="B3" s="74"/>
      <c r="C3" s="72"/>
      <c r="D3" s="72"/>
      <c r="E3" s="72"/>
      <c r="F3" s="72"/>
      <c r="G3" s="260"/>
      <c r="H3" s="260"/>
      <c r="I3" s="260"/>
    </row>
    <row r="4" spans="1:10" ht="15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424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9"/>
      <c r="B7" s="259"/>
      <c r="C7" s="259"/>
      <c r="D7" s="259"/>
      <c r="E7" s="259"/>
      <c r="F7" s="259"/>
      <c r="G7" s="76"/>
      <c r="H7" s="76"/>
      <c r="I7" s="76"/>
    </row>
    <row r="8" spans="1:10" ht="45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4" t="s">
        <v>334</v>
      </c>
    </row>
    <row r="9" spans="1:10" ht="15.75">
      <c r="A9" s="15">
        <v>1</v>
      </c>
      <c r="B9" s="427" t="s">
        <v>514</v>
      </c>
      <c r="C9" s="427" t="s">
        <v>515</v>
      </c>
      <c r="D9" s="428" t="s">
        <v>516</v>
      </c>
      <c r="E9" s="429" t="s">
        <v>517</v>
      </c>
      <c r="F9" s="96" t="s">
        <v>334</v>
      </c>
      <c r="G9" s="430">
        <v>1530.61</v>
      </c>
      <c r="H9" s="430">
        <v>1530.61</v>
      </c>
      <c r="I9" s="430">
        <v>300</v>
      </c>
      <c r="J9" s="214" t="s">
        <v>0</v>
      </c>
    </row>
    <row r="10" spans="1:10" ht="36">
      <c r="A10" s="15">
        <v>2</v>
      </c>
      <c r="B10" s="427" t="s">
        <v>518</v>
      </c>
      <c r="C10" s="427" t="s">
        <v>519</v>
      </c>
      <c r="D10" s="428" t="s">
        <v>520</v>
      </c>
      <c r="E10" s="431" t="s">
        <v>521</v>
      </c>
      <c r="F10" s="96" t="s">
        <v>334</v>
      </c>
      <c r="G10" s="430">
        <v>400</v>
      </c>
      <c r="H10" s="430">
        <v>400</v>
      </c>
      <c r="I10" s="430">
        <v>0</v>
      </c>
    </row>
    <row r="11" spans="1:10" ht="60">
      <c r="A11" s="15">
        <v>3</v>
      </c>
      <c r="B11" s="427" t="s">
        <v>522</v>
      </c>
      <c r="C11" s="427" t="s">
        <v>523</v>
      </c>
      <c r="D11" s="428" t="s">
        <v>524</v>
      </c>
      <c r="E11" s="432" t="s">
        <v>525</v>
      </c>
      <c r="F11" s="96" t="s">
        <v>334</v>
      </c>
      <c r="G11" s="430">
        <v>637.75</v>
      </c>
      <c r="H11" s="430">
        <v>637.75</v>
      </c>
      <c r="I11" s="430">
        <v>125</v>
      </c>
    </row>
    <row r="12" spans="1:10" ht="15">
      <c r="A12" s="15">
        <v>4</v>
      </c>
      <c r="B12" s="427" t="s">
        <v>526</v>
      </c>
      <c r="C12" s="427" t="s">
        <v>527</v>
      </c>
      <c r="D12" s="433" t="s">
        <v>528</v>
      </c>
      <c r="E12" s="434" t="s">
        <v>529</v>
      </c>
      <c r="F12" s="96" t="s">
        <v>334</v>
      </c>
      <c r="G12" s="430">
        <v>255.1</v>
      </c>
      <c r="H12" s="430">
        <v>255.1</v>
      </c>
      <c r="I12" s="430">
        <v>50</v>
      </c>
    </row>
    <row r="13" spans="1:10" ht="48">
      <c r="A13" s="15">
        <v>5</v>
      </c>
      <c r="B13" s="427" t="s">
        <v>530</v>
      </c>
      <c r="C13" s="427" t="s">
        <v>531</v>
      </c>
      <c r="D13" s="433" t="s">
        <v>532</v>
      </c>
      <c r="E13" s="432" t="s">
        <v>533</v>
      </c>
      <c r="F13" s="96" t="s">
        <v>334</v>
      </c>
      <c r="G13" s="430">
        <v>625</v>
      </c>
      <c r="H13" s="430">
        <v>625</v>
      </c>
      <c r="I13" s="430">
        <v>125</v>
      </c>
    </row>
    <row r="14" spans="1:10" ht="30">
      <c r="A14" s="15">
        <v>6</v>
      </c>
      <c r="B14" s="427" t="s">
        <v>534</v>
      </c>
      <c r="C14" s="427" t="s">
        <v>535</v>
      </c>
      <c r="D14" s="433" t="s">
        <v>536</v>
      </c>
      <c r="E14" s="96" t="s">
        <v>537</v>
      </c>
      <c r="F14" s="96" t="s">
        <v>334</v>
      </c>
      <c r="G14" s="430">
        <v>382.65</v>
      </c>
      <c r="H14" s="430">
        <v>382.65</v>
      </c>
      <c r="I14" s="430">
        <v>75</v>
      </c>
    </row>
    <row r="15" spans="1:10" ht="38.25">
      <c r="A15" s="15">
        <v>7</v>
      </c>
      <c r="B15" s="427" t="s">
        <v>538</v>
      </c>
      <c r="C15" s="427" t="s">
        <v>539</v>
      </c>
      <c r="D15" s="433" t="s">
        <v>540</v>
      </c>
      <c r="E15" s="435" t="s">
        <v>541</v>
      </c>
      <c r="F15" s="96" t="s">
        <v>334</v>
      </c>
      <c r="G15" s="436">
        <v>300</v>
      </c>
      <c r="H15" s="436">
        <v>300</v>
      </c>
      <c r="I15" s="430">
        <v>0</v>
      </c>
    </row>
    <row r="16" spans="1:10" ht="48">
      <c r="A16" s="15">
        <v>8</v>
      </c>
      <c r="B16" s="437" t="s">
        <v>542</v>
      </c>
      <c r="C16" s="437" t="s">
        <v>543</v>
      </c>
      <c r="D16" s="433" t="s">
        <v>544</v>
      </c>
      <c r="E16" s="432" t="s">
        <v>545</v>
      </c>
      <c r="F16" s="96" t="s">
        <v>334</v>
      </c>
      <c r="G16" s="438">
        <v>300</v>
      </c>
      <c r="H16" s="438">
        <v>300</v>
      </c>
      <c r="I16" s="438">
        <v>0</v>
      </c>
    </row>
    <row r="17" spans="1:9" ht="30">
      <c r="A17" s="15">
        <v>9</v>
      </c>
      <c r="B17" s="439" t="s">
        <v>546</v>
      </c>
      <c r="C17" s="439" t="s">
        <v>547</v>
      </c>
      <c r="D17" s="433" t="s">
        <v>548</v>
      </c>
      <c r="E17" s="434" t="s">
        <v>549</v>
      </c>
      <c r="F17" s="96" t="s">
        <v>334</v>
      </c>
      <c r="G17" s="430">
        <v>255.1</v>
      </c>
      <c r="H17" s="430">
        <v>255.1</v>
      </c>
      <c r="I17" s="430">
        <v>50</v>
      </c>
    </row>
    <row r="18" spans="1:9" ht="15.75">
      <c r="A18" s="15">
        <v>10</v>
      </c>
      <c r="B18" s="427" t="s">
        <v>514</v>
      </c>
      <c r="C18" s="427" t="s">
        <v>515</v>
      </c>
      <c r="D18" s="428" t="s">
        <v>516</v>
      </c>
      <c r="E18" s="429" t="s">
        <v>517</v>
      </c>
      <c r="F18" s="96" t="s">
        <v>334</v>
      </c>
      <c r="G18" s="430">
        <v>1913.26</v>
      </c>
      <c r="H18" s="430">
        <v>1913.26</v>
      </c>
      <c r="I18" s="430">
        <v>375</v>
      </c>
    </row>
    <row r="19" spans="1:9" ht="36">
      <c r="A19" s="96">
        <v>11</v>
      </c>
      <c r="B19" s="427" t="s">
        <v>518</v>
      </c>
      <c r="C19" s="427" t="s">
        <v>519</v>
      </c>
      <c r="D19" s="428" t="s">
        <v>520</v>
      </c>
      <c r="E19" s="431" t="s">
        <v>521</v>
      </c>
      <c r="F19" s="96" t="s">
        <v>334</v>
      </c>
      <c r="G19" s="430">
        <v>400</v>
      </c>
      <c r="H19" s="430">
        <v>400</v>
      </c>
      <c r="I19" s="430">
        <v>0</v>
      </c>
    </row>
    <row r="20" spans="1:9" ht="60">
      <c r="A20" s="96">
        <v>12</v>
      </c>
      <c r="B20" s="427" t="s">
        <v>522</v>
      </c>
      <c r="C20" s="427" t="s">
        <v>523</v>
      </c>
      <c r="D20" s="428" t="s">
        <v>524</v>
      </c>
      <c r="E20" s="432" t="s">
        <v>525</v>
      </c>
      <c r="F20" s="96" t="s">
        <v>334</v>
      </c>
      <c r="G20" s="430">
        <v>625</v>
      </c>
      <c r="H20" s="430">
        <v>625</v>
      </c>
      <c r="I20" s="430">
        <f t="shared" ref="I20:I21" si="0">G20*20%</f>
        <v>125</v>
      </c>
    </row>
    <row r="21" spans="1:9" ht="15">
      <c r="A21" s="96">
        <v>13</v>
      </c>
      <c r="B21" s="427" t="s">
        <v>526</v>
      </c>
      <c r="C21" s="427" t="s">
        <v>527</v>
      </c>
      <c r="D21" s="433" t="s">
        <v>528</v>
      </c>
      <c r="E21" s="434" t="s">
        <v>529</v>
      </c>
      <c r="F21" s="96" t="s">
        <v>334</v>
      </c>
      <c r="G21" s="430">
        <v>250</v>
      </c>
      <c r="H21" s="430">
        <v>250</v>
      </c>
      <c r="I21" s="430">
        <f t="shared" si="0"/>
        <v>50</v>
      </c>
    </row>
    <row r="22" spans="1:9" ht="48">
      <c r="A22" s="96">
        <v>14</v>
      </c>
      <c r="B22" s="427" t="s">
        <v>530</v>
      </c>
      <c r="C22" s="427" t="s">
        <v>531</v>
      </c>
      <c r="D22" s="433" t="s">
        <v>532</v>
      </c>
      <c r="E22" s="432" t="s">
        <v>533</v>
      </c>
      <c r="F22" s="96" t="s">
        <v>334</v>
      </c>
      <c r="G22" s="430">
        <v>637.75</v>
      </c>
      <c r="H22" s="430">
        <v>637.75</v>
      </c>
      <c r="I22" s="430">
        <v>125</v>
      </c>
    </row>
    <row r="23" spans="1:9" ht="30">
      <c r="A23" s="96">
        <v>15</v>
      </c>
      <c r="B23" s="427" t="s">
        <v>534</v>
      </c>
      <c r="C23" s="427" t="s">
        <v>535</v>
      </c>
      <c r="D23" s="433" t="s">
        <v>536</v>
      </c>
      <c r="E23" s="96" t="s">
        <v>537</v>
      </c>
      <c r="F23" s="96" t="s">
        <v>334</v>
      </c>
      <c r="G23" s="430">
        <v>382.65</v>
      </c>
      <c r="H23" s="430">
        <v>382.65</v>
      </c>
      <c r="I23" s="430">
        <v>75</v>
      </c>
    </row>
    <row r="24" spans="1:9" ht="38.25">
      <c r="A24" s="96">
        <v>16</v>
      </c>
      <c r="B24" s="427" t="s">
        <v>538</v>
      </c>
      <c r="C24" s="427" t="s">
        <v>539</v>
      </c>
      <c r="D24" s="433" t="s">
        <v>540</v>
      </c>
      <c r="E24" s="435" t="s">
        <v>541</v>
      </c>
      <c r="F24" s="96" t="s">
        <v>334</v>
      </c>
      <c r="G24" s="436">
        <v>300</v>
      </c>
      <c r="H24" s="436">
        <v>300</v>
      </c>
      <c r="I24" s="430">
        <v>0</v>
      </c>
    </row>
    <row r="25" spans="1:9" ht="48">
      <c r="A25" s="96"/>
      <c r="B25" s="437" t="s">
        <v>542</v>
      </c>
      <c r="C25" s="437" t="s">
        <v>543</v>
      </c>
      <c r="D25" s="433" t="s">
        <v>544</v>
      </c>
      <c r="E25" s="432" t="s">
        <v>545</v>
      </c>
      <c r="F25" s="96" t="s">
        <v>334</v>
      </c>
      <c r="G25" s="438">
        <v>300</v>
      </c>
      <c r="H25" s="438">
        <v>300</v>
      </c>
      <c r="I25" s="438">
        <v>0</v>
      </c>
    </row>
    <row r="26" spans="1:9" ht="30">
      <c r="A26" s="85" t="s">
        <v>271</v>
      </c>
      <c r="B26" s="439" t="s">
        <v>546</v>
      </c>
      <c r="C26" s="439" t="s">
        <v>547</v>
      </c>
      <c r="D26" s="433" t="s">
        <v>548</v>
      </c>
      <c r="E26" s="434" t="s">
        <v>550</v>
      </c>
      <c r="F26" s="96" t="s">
        <v>334</v>
      </c>
      <c r="G26" s="430">
        <v>255.1</v>
      </c>
      <c r="H26" s="430">
        <v>255.1</v>
      </c>
      <c r="I26" s="430">
        <v>50</v>
      </c>
    </row>
    <row r="27" spans="1:9" ht="15">
      <c r="A27" s="85"/>
      <c r="B27" s="439"/>
      <c r="C27" s="439"/>
      <c r="D27" s="433"/>
      <c r="E27" s="429"/>
      <c r="F27" s="96"/>
      <c r="G27" s="430"/>
      <c r="H27" s="430"/>
      <c r="I27" s="430"/>
    </row>
    <row r="28" spans="1:9" ht="15">
      <c r="A28" s="85"/>
      <c r="B28" s="439" t="s">
        <v>551</v>
      </c>
      <c r="C28" s="439"/>
      <c r="D28" s="433"/>
      <c r="E28" s="429"/>
      <c r="F28" s="96"/>
      <c r="G28" s="430">
        <f>'[2]ფორმა 5.2'!$G$24+'[3]ფორმა 5.2'!$G$24+'[4]ფორმა 5.2'!$G$24</f>
        <v>635.01</v>
      </c>
      <c r="H28" s="430">
        <f>G28</f>
        <v>635.01</v>
      </c>
      <c r="I28" s="430"/>
    </row>
    <row r="29" spans="1:9" ht="15">
      <c r="A29" s="85"/>
      <c r="B29" s="439"/>
      <c r="C29" s="439"/>
      <c r="D29" s="433"/>
      <c r="E29" s="429"/>
      <c r="F29" s="96"/>
      <c r="G29" s="430"/>
      <c r="H29" s="430"/>
      <c r="I29" s="430"/>
    </row>
    <row r="30" spans="1:9" ht="15">
      <c r="A30" s="85"/>
      <c r="B30" s="440"/>
      <c r="C30" s="440" t="s">
        <v>552</v>
      </c>
      <c r="D30" s="441"/>
      <c r="E30" s="429"/>
      <c r="F30" s="96"/>
      <c r="G30" s="442">
        <f>SUM(G9:G28)</f>
        <v>10384.980000000001</v>
      </c>
      <c r="H30" s="442">
        <f t="shared" ref="H30:I30" si="1">SUM(H9:H28)</f>
        <v>10384.980000000001</v>
      </c>
      <c r="I30" s="430">
        <f t="shared" si="1"/>
        <v>1525</v>
      </c>
    </row>
    <row r="31" spans="1:9" ht="15">
      <c r="A31" s="85"/>
      <c r="B31" s="440"/>
      <c r="C31" s="440"/>
      <c r="D31" s="441"/>
      <c r="E31" s="429"/>
      <c r="F31" s="96"/>
      <c r="G31" s="430"/>
      <c r="H31" s="430"/>
      <c r="I31" s="430"/>
    </row>
    <row r="32" spans="1:9" ht="45">
      <c r="A32" s="85"/>
      <c r="B32" s="427" t="s">
        <v>553</v>
      </c>
      <c r="C32" s="443"/>
      <c r="D32" s="444"/>
      <c r="E32" s="445"/>
      <c r="F32" s="445"/>
      <c r="G32" s="430">
        <v>42500</v>
      </c>
      <c r="H32" s="430">
        <v>42500</v>
      </c>
      <c r="I32" s="430">
        <v>8398</v>
      </c>
    </row>
    <row r="33" spans="1:9" ht="15">
      <c r="A33" s="96"/>
      <c r="B33" s="85"/>
      <c r="C33" s="85"/>
      <c r="D33" s="85"/>
      <c r="E33" s="85"/>
      <c r="F33" s="96"/>
      <c r="G33" s="4"/>
      <c r="H33" s="4"/>
      <c r="I33" s="4"/>
    </row>
    <row r="34" spans="1:9" ht="15">
      <c r="A34" s="96"/>
      <c r="B34" s="85"/>
      <c r="C34" s="85"/>
      <c r="D34" s="85"/>
      <c r="E34" s="85"/>
      <c r="F34" s="96"/>
      <c r="G34" s="4"/>
      <c r="H34" s="4"/>
      <c r="I34" s="4"/>
    </row>
    <row r="35" spans="1:9" ht="15">
      <c r="A35" s="96"/>
      <c r="B35" s="85"/>
      <c r="C35" s="85"/>
      <c r="D35" s="85"/>
      <c r="E35" s="85"/>
      <c r="F35" s="96"/>
      <c r="G35" s="4"/>
      <c r="H35" s="4"/>
      <c r="I35" s="4"/>
    </row>
    <row r="36" spans="1:9" ht="15">
      <c r="A36" s="85" t="s">
        <v>271</v>
      </c>
      <c r="B36" s="85"/>
      <c r="C36" s="85"/>
      <c r="D36" s="85"/>
      <c r="E36" s="85"/>
      <c r="F36" s="96"/>
      <c r="G36" s="4"/>
      <c r="H36" s="4"/>
      <c r="I36" s="4"/>
    </row>
    <row r="37" spans="1:9" ht="15">
      <c r="A37" s="85"/>
      <c r="B37" s="97"/>
      <c r="C37" s="97"/>
      <c r="D37" s="97"/>
      <c r="E37" s="97"/>
      <c r="F37" s="85" t="s">
        <v>421</v>
      </c>
      <c r="G37" s="84">
        <f>G30+G32</f>
        <v>52884.98</v>
      </c>
      <c r="H37" s="84">
        <f t="shared" ref="H37:I37" si="2">H30+H32</f>
        <v>52884.98</v>
      </c>
      <c r="I37" s="84">
        <f t="shared" si="2"/>
        <v>9923</v>
      </c>
    </row>
    <row r="38" spans="1:9" ht="15">
      <c r="A38" s="212"/>
      <c r="B38" s="212"/>
      <c r="C38" s="212"/>
      <c r="D38" s="212"/>
      <c r="E38" s="212"/>
      <c r="F38" s="212"/>
      <c r="G38" s="212"/>
      <c r="H38" s="180"/>
      <c r="I38" s="180"/>
    </row>
    <row r="39" spans="1:9" ht="15">
      <c r="A39" s="213" t="s">
        <v>439</v>
      </c>
      <c r="B39" s="213"/>
      <c r="C39" s="212"/>
      <c r="D39" s="212"/>
      <c r="E39" s="212"/>
      <c r="F39" s="212"/>
      <c r="G39" s="212"/>
      <c r="H39" s="180"/>
      <c r="I39" s="180"/>
    </row>
    <row r="40" spans="1:9" ht="15">
      <c r="A40" s="213"/>
      <c r="B40" s="213"/>
      <c r="C40" s="212"/>
      <c r="D40" s="212"/>
      <c r="E40" s="212"/>
      <c r="F40" s="212"/>
      <c r="G40" s="212"/>
      <c r="H40" s="180"/>
      <c r="I40" s="180"/>
    </row>
    <row r="41" spans="1:9" ht="15">
      <c r="A41" s="213"/>
      <c r="B41" s="213"/>
      <c r="C41" s="180"/>
      <c r="D41" s="180"/>
      <c r="E41" s="180"/>
      <c r="F41" s="180"/>
      <c r="G41" s="180"/>
      <c r="H41" s="180"/>
      <c r="I41" s="180"/>
    </row>
    <row r="42" spans="1:9" ht="15">
      <c r="A42" s="213"/>
      <c r="B42" s="213"/>
      <c r="C42" s="180"/>
      <c r="D42" s="180"/>
      <c r="E42" s="180"/>
      <c r="F42" s="180"/>
      <c r="G42" s="180"/>
      <c r="H42" s="180"/>
      <c r="I42" s="180"/>
    </row>
    <row r="43" spans="1:9">
      <c r="A43" s="209"/>
      <c r="B43" s="209"/>
      <c r="C43" s="209"/>
      <c r="D43" s="209"/>
      <c r="E43" s="209"/>
      <c r="F43" s="209"/>
      <c r="G43" s="209"/>
      <c r="H43" s="209"/>
      <c r="I43" s="209"/>
    </row>
    <row r="44" spans="1:9" ht="15">
      <c r="A44" s="186" t="s">
        <v>107</v>
      </c>
      <c r="B44" s="186"/>
      <c r="C44" s="180"/>
      <c r="D44" s="180"/>
      <c r="E44" s="180"/>
      <c r="F44" s="180"/>
      <c r="G44" s="180"/>
      <c r="H44" s="180"/>
      <c r="I44" s="180"/>
    </row>
    <row r="45" spans="1:9" ht="15">
      <c r="A45" s="180"/>
      <c r="B45" s="180"/>
      <c r="C45" s="180"/>
      <c r="D45" s="180"/>
      <c r="E45" s="180"/>
      <c r="F45" s="180"/>
      <c r="G45" s="180"/>
      <c r="H45" s="180"/>
      <c r="I45" s="180"/>
    </row>
    <row r="46" spans="1:9" ht="15">
      <c r="A46" s="180"/>
      <c r="B46" s="180"/>
      <c r="C46" s="180"/>
      <c r="D46" s="180"/>
      <c r="E46" s="184"/>
      <c r="F46" s="184"/>
      <c r="G46" s="184"/>
      <c r="H46" s="180"/>
      <c r="I46" s="180"/>
    </row>
    <row r="47" spans="1:9" ht="15">
      <c r="A47" s="186"/>
      <c r="B47" s="186"/>
      <c r="C47" s="186" t="s">
        <v>375</v>
      </c>
      <c r="D47" s="186"/>
      <c r="E47" s="186"/>
      <c r="F47" s="186"/>
      <c r="G47" s="186"/>
      <c r="H47" s="180"/>
      <c r="I47" s="180"/>
    </row>
    <row r="48" spans="1:9" ht="15">
      <c r="A48" s="180"/>
      <c r="B48" s="180"/>
      <c r="C48" s="180" t="s">
        <v>374</v>
      </c>
      <c r="D48" s="180"/>
      <c r="E48" s="180"/>
      <c r="F48" s="180"/>
      <c r="G48" s="180"/>
      <c r="H48" s="180"/>
      <c r="I48" s="180"/>
    </row>
    <row r="49" spans="1:7">
      <c r="A49" s="188"/>
      <c r="B49" s="188"/>
      <c r="C49" s="188" t="s">
        <v>139</v>
      </c>
      <c r="D49" s="188"/>
      <c r="E49" s="188"/>
      <c r="F49" s="188"/>
      <c r="G49" s="188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9:C15 B18:C24 B32:C32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view="pageBreakPreview" topLeftCell="A37" zoomScale="80" zoomScaleSheetLayoutView="80" workbookViewId="0">
      <selection activeCell="B70" sqref="B70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440</v>
      </c>
      <c r="B1" s="75"/>
      <c r="C1" s="75"/>
      <c r="D1" s="75"/>
      <c r="E1" s="75"/>
      <c r="F1" s="75"/>
      <c r="G1" s="661" t="s">
        <v>109</v>
      </c>
      <c r="H1" s="661"/>
      <c r="I1" s="355"/>
    </row>
    <row r="2" spans="1:9" ht="15">
      <c r="A2" s="74" t="s">
        <v>140</v>
      </c>
      <c r="B2" s="75"/>
      <c r="C2" s="75"/>
      <c r="D2" s="75"/>
      <c r="E2" s="75"/>
      <c r="F2" s="75"/>
      <c r="G2" s="659" t="str">
        <f>'ფორმა N1'!K2</f>
        <v>01/01/2019-31/12/2019</v>
      </c>
      <c r="H2" s="659"/>
      <c r="I2" s="74"/>
    </row>
    <row r="3" spans="1:9" ht="15">
      <c r="A3" s="74"/>
      <c r="B3" s="74"/>
      <c r="C3" s="74"/>
      <c r="D3" s="74"/>
      <c r="E3" s="74"/>
      <c r="F3" s="74"/>
      <c r="G3" s="260"/>
      <c r="H3" s="260"/>
      <c r="I3" s="355"/>
    </row>
    <row r="4" spans="1:9" ht="15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424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9"/>
      <c r="B7" s="259"/>
      <c r="C7" s="259"/>
      <c r="D7" s="259"/>
      <c r="E7" s="259"/>
      <c r="F7" s="259"/>
      <c r="G7" s="76"/>
      <c r="H7" s="76"/>
      <c r="I7" s="355"/>
    </row>
    <row r="8" spans="1:9" ht="45">
      <c r="A8" s="351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>
      <c r="A9" s="352"/>
      <c r="B9" s="446" t="s">
        <v>554</v>
      </c>
      <c r="C9" s="446" t="s">
        <v>555</v>
      </c>
      <c r="D9" s="447" t="s">
        <v>556</v>
      </c>
      <c r="E9" s="448" t="s">
        <v>557</v>
      </c>
      <c r="F9" s="448" t="s">
        <v>558</v>
      </c>
      <c r="G9" s="446" t="s">
        <v>559</v>
      </c>
      <c r="H9" s="449">
        <v>100</v>
      </c>
      <c r="I9" s="450">
        <f>H9</f>
        <v>100</v>
      </c>
    </row>
    <row r="10" spans="1:9">
      <c r="A10" s="352"/>
      <c r="B10" s="446" t="s">
        <v>560</v>
      </c>
      <c r="C10" s="446" t="s">
        <v>543</v>
      </c>
      <c r="D10" s="447">
        <v>20001014022</v>
      </c>
      <c r="E10" s="448" t="s">
        <v>557</v>
      </c>
      <c r="F10" s="448" t="s">
        <v>558</v>
      </c>
      <c r="G10" s="446" t="s">
        <v>559</v>
      </c>
      <c r="H10" s="449">
        <v>100</v>
      </c>
      <c r="I10" s="450">
        <f t="shared" ref="I10:I64" si="0">H10</f>
        <v>100</v>
      </c>
    </row>
    <row r="11" spans="1:9">
      <c r="A11" s="352"/>
      <c r="B11" s="446" t="s">
        <v>561</v>
      </c>
      <c r="C11" s="446" t="s">
        <v>562</v>
      </c>
      <c r="D11" s="447" t="s">
        <v>563</v>
      </c>
      <c r="E11" s="448" t="s">
        <v>557</v>
      </c>
      <c r="F11" s="448" t="s">
        <v>564</v>
      </c>
      <c r="G11" s="446" t="s">
        <v>559</v>
      </c>
      <c r="H11" s="449">
        <v>150</v>
      </c>
      <c r="I11" s="450">
        <f t="shared" si="0"/>
        <v>150</v>
      </c>
    </row>
    <row r="12" spans="1:9">
      <c r="A12" s="352"/>
      <c r="B12" s="446" t="s">
        <v>565</v>
      </c>
      <c r="C12" s="446" t="s">
        <v>566</v>
      </c>
      <c r="D12" s="447">
        <v>16001000429</v>
      </c>
      <c r="E12" s="448" t="s">
        <v>557</v>
      </c>
      <c r="F12" s="448" t="s">
        <v>558</v>
      </c>
      <c r="G12" s="446" t="s">
        <v>559</v>
      </c>
      <c r="H12" s="449">
        <v>100</v>
      </c>
      <c r="I12" s="450">
        <f t="shared" si="0"/>
        <v>100</v>
      </c>
    </row>
    <row r="13" spans="1:9">
      <c r="A13" s="352"/>
      <c r="B13" s="446" t="s">
        <v>567</v>
      </c>
      <c r="C13" s="446" t="s">
        <v>568</v>
      </c>
      <c r="D13" s="447">
        <v>62004023902</v>
      </c>
      <c r="E13" s="448" t="s">
        <v>557</v>
      </c>
      <c r="F13" s="448" t="s">
        <v>558</v>
      </c>
      <c r="G13" s="446" t="s">
        <v>559</v>
      </c>
      <c r="H13" s="449">
        <v>100</v>
      </c>
      <c r="I13" s="450">
        <f t="shared" si="0"/>
        <v>100</v>
      </c>
    </row>
    <row r="14" spans="1:9">
      <c r="A14" s="352"/>
      <c r="B14" s="446" t="s">
        <v>569</v>
      </c>
      <c r="C14" s="446" t="s">
        <v>570</v>
      </c>
      <c r="D14" s="447">
        <v>62001012403</v>
      </c>
      <c r="E14" s="448" t="s">
        <v>557</v>
      </c>
      <c r="F14" s="448" t="s">
        <v>558</v>
      </c>
      <c r="G14" s="446" t="s">
        <v>559</v>
      </c>
      <c r="H14" s="449">
        <v>100</v>
      </c>
      <c r="I14" s="450">
        <f t="shared" si="0"/>
        <v>100</v>
      </c>
    </row>
    <row r="15" spans="1:9">
      <c r="A15" s="352"/>
      <c r="B15" s="451" t="s">
        <v>571</v>
      </c>
      <c r="C15" s="451" t="s">
        <v>572</v>
      </c>
      <c r="D15" s="447">
        <v>20001038079</v>
      </c>
      <c r="E15" s="448" t="s">
        <v>557</v>
      </c>
      <c r="F15" s="448" t="s">
        <v>573</v>
      </c>
      <c r="G15" s="446" t="s">
        <v>574</v>
      </c>
      <c r="H15" s="449">
        <v>100</v>
      </c>
      <c r="I15" s="450">
        <f t="shared" si="0"/>
        <v>100</v>
      </c>
    </row>
    <row r="16" spans="1:9">
      <c r="A16" s="352"/>
      <c r="B16" s="451" t="s">
        <v>534</v>
      </c>
      <c r="C16" s="451" t="s">
        <v>535</v>
      </c>
      <c r="D16" s="447" t="s">
        <v>536</v>
      </c>
      <c r="E16" s="448" t="s">
        <v>557</v>
      </c>
      <c r="F16" s="448" t="s">
        <v>575</v>
      </c>
      <c r="G16" s="446" t="s">
        <v>576</v>
      </c>
      <c r="H16" s="449">
        <v>50</v>
      </c>
      <c r="I16" s="450">
        <f t="shared" si="0"/>
        <v>50</v>
      </c>
    </row>
    <row r="17" spans="1:9">
      <c r="A17" s="352"/>
      <c r="B17" s="451" t="s">
        <v>577</v>
      </c>
      <c r="C17" s="451" t="s">
        <v>578</v>
      </c>
      <c r="D17" s="447" t="s">
        <v>579</v>
      </c>
      <c r="E17" s="448" t="s">
        <v>557</v>
      </c>
      <c r="F17" s="448" t="s">
        <v>573</v>
      </c>
      <c r="G17" s="446" t="s">
        <v>574</v>
      </c>
      <c r="H17" s="449">
        <v>100</v>
      </c>
      <c r="I17" s="450">
        <f t="shared" si="0"/>
        <v>100</v>
      </c>
    </row>
    <row r="18" spans="1:9">
      <c r="A18" s="352"/>
      <c r="B18" s="446" t="s">
        <v>546</v>
      </c>
      <c r="C18" s="446" t="s">
        <v>580</v>
      </c>
      <c r="D18" s="447" t="s">
        <v>581</v>
      </c>
      <c r="E18" s="448" t="s">
        <v>557</v>
      </c>
      <c r="F18" s="448" t="s">
        <v>573</v>
      </c>
      <c r="G18" s="446" t="s">
        <v>574</v>
      </c>
      <c r="H18" s="449">
        <v>100</v>
      </c>
      <c r="I18" s="450">
        <f t="shared" si="0"/>
        <v>100</v>
      </c>
    </row>
    <row r="19" spans="1:9">
      <c r="A19" s="352"/>
      <c r="B19" s="446" t="s">
        <v>582</v>
      </c>
      <c r="C19" s="446" t="s">
        <v>547</v>
      </c>
      <c r="D19" s="447" t="s">
        <v>583</v>
      </c>
      <c r="E19" s="448" t="s">
        <v>557</v>
      </c>
      <c r="F19" s="448" t="s">
        <v>573</v>
      </c>
      <c r="G19" s="446" t="s">
        <v>574</v>
      </c>
      <c r="H19" s="449">
        <v>100</v>
      </c>
      <c r="I19" s="450">
        <f t="shared" si="0"/>
        <v>100</v>
      </c>
    </row>
    <row r="20" spans="1:9">
      <c r="A20" s="352"/>
      <c r="B20" s="451" t="s">
        <v>538</v>
      </c>
      <c r="C20" s="451" t="s">
        <v>584</v>
      </c>
      <c r="D20" s="447" t="s">
        <v>585</v>
      </c>
      <c r="E20" s="448" t="s">
        <v>557</v>
      </c>
      <c r="F20" s="448" t="s">
        <v>573</v>
      </c>
      <c r="G20" s="446" t="s">
        <v>574</v>
      </c>
      <c r="H20" s="449">
        <v>100</v>
      </c>
      <c r="I20" s="450">
        <f t="shared" si="0"/>
        <v>100</v>
      </c>
    </row>
    <row r="21" spans="1:9">
      <c r="A21" s="352"/>
      <c r="B21" s="446" t="s">
        <v>560</v>
      </c>
      <c r="C21" s="446" t="s">
        <v>543</v>
      </c>
      <c r="D21" s="447">
        <v>20001014022</v>
      </c>
      <c r="E21" s="448" t="s">
        <v>557</v>
      </c>
      <c r="F21" s="448" t="s">
        <v>586</v>
      </c>
      <c r="G21" s="448" t="s">
        <v>587</v>
      </c>
      <c r="H21" s="450">
        <v>100</v>
      </c>
      <c r="I21" s="450">
        <f t="shared" si="0"/>
        <v>100</v>
      </c>
    </row>
    <row r="22" spans="1:9">
      <c r="A22" s="352"/>
      <c r="B22" s="446" t="s">
        <v>554</v>
      </c>
      <c r="C22" s="446" t="s">
        <v>555</v>
      </c>
      <c r="D22" s="447" t="s">
        <v>556</v>
      </c>
      <c r="E22" s="448" t="s">
        <v>557</v>
      </c>
      <c r="F22" s="448" t="s">
        <v>586</v>
      </c>
      <c r="G22" s="448" t="s">
        <v>587</v>
      </c>
      <c r="H22" s="450">
        <v>100</v>
      </c>
      <c r="I22" s="450">
        <f t="shared" si="0"/>
        <v>100</v>
      </c>
    </row>
    <row r="23" spans="1:9">
      <c r="A23" s="352"/>
      <c r="B23" s="446" t="s">
        <v>582</v>
      </c>
      <c r="C23" s="446" t="s">
        <v>547</v>
      </c>
      <c r="D23" s="447" t="s">
        <v>583</v>
      </c>
      <c r="E23" s="448" t="s">
        <v>557</v>
      </c>
      <c r="F23" s="448" t="s">
        <v>586</v>
      </c>
      <c r="G23" s="448" t="s">
        <v>587</v>
      </c>
      <c r="H23" s="450">
        <v>100</v>
      </c>
      <c r="I23" s="450">
        <f t="shared" si="0"/>
        <v>100</v>
      </c>
    </row>
    <row r="24" spans="1:9">
      <c r="A24" s="352"/>
      <c r="B24" s="446" t="s">
        <v>588</v>
      </c>
      <c r="C24" s="446" t="s">
        <v>589</v>
      </c>
      <c r="D24" s="447" t="s">
        <v>590</v>
      </c>
      <c r="E24" s="448" t="s">
        <v>557</v>
      </c>
      <c r="F24" s="448" t="s">
        <v>591</v>
      </c>
      <c r="G24" s="448" t="s">
        <v>592</v>
      </c>
      <c r="H24" s="450">
        <v>150</v>
      </c>
      <c r="I24" s="450">
        <f t="shared" si="0"/>
        <v>150</v>
      </c>
    </row>
    <row r="25" spans="1:9">
      <c r="A25" s="352"/>
      <c r="B25" s="446" t="s">
        <v>522</v>
      </c>
      <c r="C25" s="446" t="s">
        <v>523</v>
      </c>
      <c r="D25" s="447" t="s">
        <v>524</v>
      </c>
      <c r="E25" s="448" t="s">
        <v>557</v>
      </c>
      <c r="F25" s="448" t="s">
        <v>591</v>
      </c>
      <c r="G25" s="448" t="s">
        <v>592</v>
      </c>
      <c r="H25" s="450">
        <v>150</v>
      </c>
      <c r="I25" s="450">
        <f t="shared" si="0"/>
        <v>150</v>
      </c>
    </row>
    <row r="26" spans="1:9">
      <c r="A26" s="352"/>
      <c r="B26" s="446" t="s">
        <v>593</v>
      </c>
      <c r="C26" s="446" t="s">
        <v>594</v>
      </c>
      <c r="D26" s="447" t="s">
        <v>595</v>
      </c>
      <c r="E26" s="448" t="s">
        <v>557</v>
      </c>
      <c r="F26" s="448" t="s">
        <v>591</v>
      </c>
      <c r="G26" s="448" t="s">
        <v>592</v>
      </c>
      <c r="H26" s="450">
        <v>150</v>
      </c>
      <c r="I26" s="450">
        <f t="shared" si="0"/>
        <v>150</v>
      </c>
    </row>
    <row r="27" spans="1:9">
      <c r="A27" s="352"/>
      <c r="B27" s="451" t="s">
        <v>538</v>
      </c>
      <c r="C27" s="451" t="s">
        <v>584</v>
      </c>
      <c r="D27" s="447" t="s">
        <v>585</v>
      </c>
      <c r="E27" s="448" t="s">
        <v>557</v>
      </c>
      <c r="F27" s="448" t="s">
        <v>591</v>
      </c>
      <c r="G27" s="448" t="s">
        <v>592</v>
      </c>
      <c r="H27" s="450">
        <v>150</v>
      </c>
      <c r="I27" s="450">
        <f t="shared" si="0"/>
        <v>150</v>
      </c>
    </row>
    <row r="28" spans="1:9">
      <c r="A28" s="352"/>
      <c r="B28" s="452" t="s">
        <v>596</v>
      </c>
      <c r="C28" s="452" t="s">
        <v>597</v>
      </c>
      <c r="D28" s="447" t="s">
        <v>598</v>
      </c>
      <c r="E28" s="448" t="s">
        <v>557</v>
      </c>
      <c r="F28" s="448" t="s">
        <v>575</v>
      </c>
      <c r="G28" s="448" t="s">
        <v>599</v>
      </c>
      <c r="H28" s="450">
        <v>50</v>
      </c>
      <c r="I28" s="450">
        <f t="shared" si="0"/>
        <v>50</v>
      </c>
    </row>
    <row r="29" spans="1:9">
      <c r="A29" s="352"/>
      <c r="B29" s="446" t="s">
        <v>565</v>
      </c>
      <c r="C29" s="446" t="s">
        <v>566</v>
      </c>
      <c r="D29" s="447">
        <v>16001000429</v>
      </c>
      <c r="E29" s="448" t="s">
        <v>557</v>
      </c>
      <c r="F29" s="448" t="s">
        <v>591</v>
      </c>
      <c r="G29" s="448" t="s">
        <v>592</v>
      </c>
      <c r="H29" s="450">
        <v>150</v>
      </c>
      <c r="I29" s="450">
        <f t="shared" si="0"/>
        <v>150</v>
      </c>
    </row>
    <row r="30" spans="1:9">
      <c r="A30" s="352"/>
      <c r="B30" s="451" t="s">
        <v>600</v>
      </c>
      <c r="C30" s="451" t="s">
        <v>601</v>
      </c>
      <c r="D30" s="447" t="s">
        <v>602</v>
      </c>
      <c r="E30" s="448" t="s">
        <v>557</v>
      </c>
      <c r="F30" s="448" t="s">
        <v>586</v>
      </c>
      <c r="G30" s="448" t="s">
        <v>587</v>
      </c>
      <c r="H30" s="450">
        <v>100</v>
      </c>
      <c r="I30" s="450">
        <f t="shared" si="0"/>
        <v>100</v>
      </c>
    </row>
    <row r="31" spans="1:9">
      <c r="A31" s="352"/>
      <c r="B31" s="451" t="s">
        <v>603</v>
      </c>
      <c r="C31" s="451" t="s">
        <v>604</v>
      </c>
      <c r="D31" s="447" t="s">
        <v>605</v>
      </c>
      <c r="E31" s="448" t="s">
        <v>557</v>
      </c>
      <c r="F31" s="448" t="s">
        <v>606</v>
      </c>
      <c r="G31" s="448" t="s">
        <v>607</v>
      </c>
      <c r="H31" s="450">
        <v>150</v>
      </c>
      <c r="I31" s="450">
        <f t="shared" si="0"/>
        <v>150</v>
      </c>
    </row>
    <row r="32" spans="1:9">
      <c r="A32" s="352"/>
      <c r="B32" s="446" t="s">
        <v>560</v>
      </c>
      <c r="C32" s="446" t="s">
        <v>543</v>
      </c>
      <c r="D32" s="447">
        <v>20001014023</v>
      </c>
      <c r="E32" s="448" t="s">
        <v>557</v>
      </c>
      <c r="F32" s="448" t="s">
        <v>606</v>
      </c>
      <c r="G32" s="448" t="s">
        <v>607</v>
      </c>
      <c r="H32" s="450">
        <v>150</v>
      </c>
      <c r="I32" s="450">
        <f t="shared" si="0"/>
        <v>150</v>
      </c>
    </row>
    <row r="33" spans="1:9">
      <c r="A33" s="352"/>
      <c r="B33" s="446" t="s">
        <v>554</v>
      </c>
      <c r="C33" s="446" t="s">
        <v>555</v>
      </c>
      <c r="D33" s="447" t="s">
        <v>556</v>
      </c>
      <c r="E33" s="448" t="s">
        <v>557</v>
      </c>
      <c r="F33" s="448" t="s">
        <v>558</v>
      </c>
      <c r="G33" s="448" t="s">
        <v>608</v>
      </c>
      <c r="H33" s="450">
        <v>100</v>
      </c>
      <c r="I33" s="450">
        <f t="shared" si="0"/>
        <v>100</v>
      </c>
    </row>
    <row r="34" spans="1:9">
      <c r="A34" s="352"/>
      <c r="B34" s="446" t="s">
        <v>593</v>
      </c>
      <c r="C34" s="446" t="s">
        <v>594</v>
      </c>
      <c r="D34" s="447" t="s">
        <v>595</v>
      </c>
      <c r="E34" s="448" t="s">
        <v>557</v>
      </c>
      <c r="F34" s="448" t="s">
        <v>606</v>
      </c>
      <c r="G34" s="448" t="s">
        <v>607</v>
      </c>
      <c r="H34" s="450">
        <v>150</v>
      </c>
      <c r="I34" s="450">
        <f t="shared" si="0"/>
        <v>150</v>
      </c>
    </row>
    <row r="35" spans="1:9">
      <c r="A35" s="352"/>
      <c r="B35" s="451" t="s">
        <v>538</v>
      </c>
      <c r="C35" s="451" t="s">
        <v>584</v>
      </c>
      <c r="D35" s="447" t="s">
        <v>585</v>
      </c>
      <c r="E35" s="448" t="s">
        <v>557</v>
      </c>
      <c r="F35" s="448" t="s">
        <v>609</v>
      </c>
      <c r="G35" s="448" t="s">
        <v>610</v>
      </c>
      <c r="H35" s="450">
        <v>150</v>
      </c>
      <c r="I35" s="450">
        <f t="shared" si="0"/>
        <v>150</v>
      </c>
    </row>
    <row r="36" spans="1:9">
      <c r="A36" s="352"/>
      <c r="B36" s="446" t="s">
        <v>530</v>
      </c>
      <c r="C36" s="446" t="s">
        <v>531</v>
      </c>
      <c r="D36" s="447" t="s">
        <v>611</v>
      </c>
      <c r="E36" s="448" t="s">
        <v>557</v>
      </c>
      <c r="F36" s="448" t="s">
        <v>609</v>
      </c>
      <c r="G36" s="448" t="s">
        <v>610</v>
      </c>
      <c r="H36" s="450">
        <v>150</v>
      </c>
      <c r="I36" s="450">
        <f t="shared" si="0"/>
        <v>150</v>
      </c>
    </row>
    <row r="37" spans="1:9">
      <c r="A37" s="352"/>
      <c r="B37" s="446" t="s">
        <v>569</v>
      </c>
      <c r="C37" s="446" t="s">
        <v>570</v>
      </c>
      <c r="D37" s="447">
        <v>62001012403</v>
      </c>
      <c r="E37" s="448" t="s">
        <v>557</v>
      </c>
      <c r="F37" s="448" t="s">
        <v>609</v>
      </c>
      <c r="G37" s="448" t="s">
        <v>610</v>
      </c>
      <c r="H37" s="450">
        <v>150</v>
      </c>
      <c r="I37" s="450">
        <f t="shared" si="0"/>
        <v>150</v>
      </c>
    </row>
    <row r="38" spans="1:9">
      <c r="A38" s="352"/>
      <c r="B38" s="446" t="s">
        <v>612</v>
      </c>
      <c r="C38" s="446" t="s">
        <v>613</v>
      </c>
      <c r="D38" s="447">
        <v>26001000601</v>
      </c>
      <c r="E38" s="448" t="s">
        <v>557</v>
      </c>
      <c r="F38" s="448" t="s">
        <v>614</v>
      </c>
      <c r="G38" s="446" t="s">
        <v>615</v>
      </c>
      <c r="H38" s="449">
        <v>100</v>
      </c>
      <c r="I38" s="453">
        <f t="shared" si="0"/>
        <v>100</v>
      </c>
    </row>
    <row r="39" spans="1:9">
      <c r="A39" s="352"/>
      <c r="B39" s="446" t="s">
        <v>554</v>
      </c>
      <c r="C39" s="446" t="s">
        <v>555</v>
      </c>
      <c r="D39" s="447" t="s">
        <v>616</v>
      </c>
      <c r="E39" s="448" t="s">
        <v>557</v>
      </c>
      <c r="F39" s="448" t="s">
        <v>614</v>
      </c>
      <c r="G39" s="446" t="s">
        <v>615</v>
      </c>
      <c r="H39" s="449">
        <v>100</v>
      </c>
      <c r="I39" s="453">
        <f t="shared" si="0"/>
        <v>100</v>
      </c>
    </row>
    <row r="40" spans="1:9">
      <c r="A40" s="352"/>
      <c r="B40" s="446" t="s">
        <v>561</v>
      </c>
      <c r="C40" s="446" t="s">
        <v>562</v>
      </c>
      <c r="D40" s="447" t="s">
        <v>617</v>
      </c>
      <c r="E40" s="448" t="s">
        <v>557</v>
      </c>
      <c r="F40" s="448" t="s">
        <v>614</v>
      </c>
      <c r="G40" s="446" t="s">
        <v>615</v>
      </c>
      <c r="H40" s="449">
        <v>100</v>
      </c>
      <c r="I40" s="453">
        <f t="shared" si="0"/>
        <v>100</v>
      </c>
    </row>
    <row r="41" spans="1:9">
      <c r="A41" s="352"/>
      <c r="B41" s="446" t="s">
        <v>569</v>
      </c>
      <c r="C41" s="446" t="s">
        <v>570</v>
      </c>
      <c r="D41" s="447">
        <v>62001012403</v>
      </c>
      <c r="E41" s="448" t="s">
        <v>557</v>
      </c>
      <c r="F41" s="448" t="s">
        <v>618</v>
      </c>
      <c r="G41" s="446" t="s">
        <v>619</v>
      </c>
      <c r="H41" s="449">
        <v>150</v>
      </c>
      <c r="I41" s="453">
        <f t="shared" si="0"/>
        <v>150</v>
      </c>
    </row>
    <row r="42" spans="1:9">
      <c r="A42" s="352"/>
      <c r="B42" s="446" t="s">
        <v>565</v>
      </c>
      <c r="C42" s="446" t="s">
        <v>566</v>
      </c>
      <c r="D42" s="447">
        <v>16001000429</v>
      </c>
      <c r="E42" s="448" t="s">
        <v>557</v>
      </c>
      <c r="F42" s="448" t="s">
        <v>618</v>
      </c>
      <c r="G42" s="446" t="s">
        <v>619</v>
      </c>
      <c r="H42" s="449">
        <v>150</v>
      </c>
      <c r="I42" s="453">
        <f t="shared" si="0"/>
        <v>150</v>
      </c>
    </row>
    <row r="43" spans="1:9">
      <c r="A43" s="352"/>
      <c r="B43" s="446" t="s">
        <v>600</v>
      </c>
      <c r="C43" s="446" t="s">
        <v>601</v>
      </c>
      <c r="D43" s="447" t="s">
        <v>602</v>
      </c>
      <c r="E43" s="448" t="s">
        <v>557</v>
      </c>
      <c r="F43" s="448" t="s">
        <v>614</v>
      </c>
      <c r="G43" s="446" t="s">
        <v>615</v>
      </c>
      <c r="H43" s="449">
        <v>100</v>
      </c>
      <c r="I43" s="453">
        <f t="shared" si="0"/>
        <v>100</v>
      </c>
    </row>
    <row r="44" spans="1:9">
      <c r="A44" s="352"/>
      <c r="B44" s="446" t="s">
        <v>571</v>
      </c>
      <c r="C44" s="446" t="s">
        <v>572</v>
      </c>
      <c r="D44" s="447">
        <v>20001038079</v>
      </c>
      <c r="E44" s="448" t="s">
        <v>557</v>
      </c>
      <c r="F44" s="448" t="s">
        <v>620</v>
      </c>
      <c r="G44" s="446" t="s">
        <v>621</v>
      </c>
      <c r="H44" s="449">
        <v>100</v>
      </c>
      <c r="I44" s="453">
        <f t="shared" si="0"/>
        <v>100</v>
      </c>
    </row>
    <row r="45" spans="1:9">
      <c r="A45" s="352"/>
      <c r="B45" s="446" t="s">
        <v>622</v>
      </c>
      <c r="C45" s="446" t="s">
        <v>623</v>
      </c>
      <c r="D45" s="447" t="s">
        <v>536</v>
      </c>
      <c r="E45" s="448" t="s">
        <v>557</v>
      </c>
      <c r="F45" s="448" t="s">
        <v>575</v>
      </c>
      <c r="G45" s="446" t="s">
        <v>615</v>
      </c>
      <c r="H45" s="449">
        <v>50</v>
      </c>
      <c r="I45" s="453">
        <f t="shared" si="0"/>
        <v>50</v>
      </c>
    </row>
    <row r="46" spans="1:9">
      <c r="A46" s="352"/>
      <c r="B46" s="454" t="s">
        <v>534</v>
      </c>
      <c r="C46" s="454" t="s">
        <v>535</v>
      </c>
      <c r="D46" s="447" t="s">
        <v>536</v>
      </c>
      <c r="E46" s="448" t="s">
        <v>557</v>
      </c>
      <c r="F46" s="448" t="s">
        <v>575</v>
      </c>
      <c r="G46" s="446" t="s">
        <v>615</v>
      </c>
      <c r="H46" s="449">
        <v>50</v>
      </c>
      <c r="I46" s="453">
        <f t="shared" si="0"/>
        <v>50</v>
      </c>
    </row>
    <row r="47" spans="1:9">
      <c r="A47" s="352"/>
      <c r="B47" s="446" t="s">
        <v>522</v>
      </c>
      <c r="C47" s="446" t="s">
        <v>523</v>
      </c>
      <c r="D47" s="447" t="s">
        <v>524</v>
      </c>
      <c r="E47" s="448" t="s">
        <v>557</v>
      </c>
      <c r="F47" s="448" t="s">
        <v>620</v>
      </c>
      <c r="G47" s="446" t="s">
        <v>621</v>
      </c>
      <c r="H47" s="449">
        <v>100</v>
      </c>
      <c r="I47" s="453">
        <f t="shared" si="0"/>
        <v>100</v>
      </c>
    </row>
    <row r="48" spans="1:9">
      <c r="A48" s="352"/>
      <c r="B48" s="446" t="s">
        <v>582</v>
      </c>
      <c r="C48" s="446" t="s">
        <v>547</v>
      </c>
      <c r="D48" s="447" t="s">
        <v>624</v>
      </c>
      <c r="E48" s="448" t="s">
        <v>557</v>
      </c>
      <c r="F48" s="448" t="s">
        <v>620</v>
      </c>
      <c r="G48" s="446" t="s">
        <v>621</v>
      </c>
      <c r="H48" s="449">
        <v>100</v>
      </c>
      <c r="I48" s="453">
        <f t="shared" si="0"/>
        <v>100</v>
      </c>
    </row>
    <row r="49" spans="1:9">
      <c r="A49" s="352"/>
      <c r="B49" s="451" t="s">
        <v>625</v>
      </c>
      <c r="C49" s="451" t="s">
        <v>626</v>
      </c>
      <c r="D49" s="447" t="s">
        <v>627</v>
      </c>
      <c r="E49" s="448" t="s">
        <v>557</v>
      </c>
      <c r="F49" s="448" t="s">
        <v>618</v>
      </c>
      <c r="G49" s="446" t="s">
        <v>628</v>
      </c>
      <c r="H49" s="449">
        <v>150</v>
      </c>
      <c r="I49" s="453">
        <f t="shared" si="0"/>
        <v>150</v>
      </c>
    </row>
    <row r="50" spans="1:9">
      <c r="A50" s="352"/>
      <c r="B50" s="446" t="s">
        <v>518</v>
      </c>
      <c r="C50" s="446" t="s">
        <v>519</v>
      </c>
      <c r="D50" s="447" t="s">
        <v>629</v>
      </c>
      <c r="E50" s="448" t="s">
        <v>557</v>
      </c>
      <c r="F50" s="448" t="s">
        <v>618</v>
      </c>
      <c r="G50" s="446" t="s">
        <v>628</v>
      </c>
      <c r="H50" s="449">
        <v>150</v>
      </c>
      <c r="I50" s="453">
        <f t="shared" si="0"/>
        <v>150</v>
      </c>
    </row>
    <row r="51" spans="1:9" ht="13.5">
      <c r="A51" s="352"/>
      <c r="B51" s="455" t="s">
        <v>567</v>
      </c>
      <c r="C51" s="455" t="s">
        <v>630</v>
      </c>
      <c r="D51" s="447" t="s">
        <v>631</v>
      </c>
      <c r="E51" s="448" t="s">
        <v>557</v>
      </c>
      <c r="F51" s="448" t="s">
        <v>618</v>
      </c>
      <c r="G51" s="446" t="s">
        <v>628</v>
      </c>
      <c r="H51" s="449">
        <v>150</v>
      </c>
      <c r="I51" s="453">
        <f t="shared" si="0"/>
        <v>150</v>
      </c>
    </row>
    <row r="52" spans="1:9">
      <c r="A52" s="352"/>
      <c r="B52" s="446" t="s">
        <v>522</v>
      </c>
      <c r="C52" s="446" t="s">
        <v>523</v>
      </c>
      <c r="D52" s="447" t="s">
        <v>524</v>
      </c>
      <c r="E52" s="448" t="s">
        <v>557</v>
      </c>
      <c r="F52" s="448" t="s">
        <v>618</v>
      </c>
      <c r="G52" s="446" t="s">
        <v>628</v>
      </c>
      <c r="H52" s="449">
        <v>150</v>
      </c>
      <c r="I52" s="453">
        <f t="shared" si="0"/>
        <v>150</v>
      </c>
    </row>
    <row r="53" spans="1:9">
      <c r="A53" s="352"/>
      <c r="B53" s="446" t="s">
        <v>565</v>
      </c>
      <c r="C53" s="446" t="s">
        <v>566</v>
      </c>
      <c r="D53" s="447">
        <v>16001000429</v>
      </c>
      <c r="E53" s="448" t="s">
        <v>557</v>
      </c>
      <c r="F53" s="448" t="s">
        <v>618</v>
      </c>
      <c r="G53" s="446" t="s">
        <v>628</v>
      </c>
      <c r="H53" s="449">
        <v>150</v>
      </c>
      <c r="I53" s="453">
        <f t="shared" si="0"/>
        <v>150</v>
      </c>
    </row>
    <row r="54" spans="1:9">
      <c r="A54" s="352"/>
      <c r="B54" s="446" t="s">
        <v>560</v>
      </c>
      <c r="C54" s="446" t="s">
        <v>543</v>
      </c>
      <c r="D54" s="447">
        <v>20001014022</v>
      </c>
      <c r="E54" s="448" t="s">
        <v>557</v>
      </c>
      <c r="F54" s="448" t="s">
        <v>632</v>
      </c>
      <c r="G54" s="446" t="s">
        <v>633</v>
      </c>
      <c r="H54" s="449">
        <v>100</v>
      </c>
      <c r="I54" s="453">
        <f t="shared" si="0"/>
        <v>100</v>
      </c>
    </row>
    <row r="55" spans="1:9">
      <c r="A55" s="352"/>
      <c r="B55" s="446" t="s">
        <v>612</v>
      </c>
      <c r="C55" s="446" t="s">
        <v>613</v>
      </c>
      <c r="D55" s="447">
        <v>26001000601</v>
      </c>
      <c r="E55" s="448" t="s">
        <v>557</v>
      </c>
      <c r="F55" s="448" t="s">
        <v>632</v>
      </c>
      <c r="G55" s="446" t="s">
        <v>633</v>
      </c>
      <c r="H55" s="449">
        <v>100</v>
      </c>
      <c r="I55" s="453">
        <f t="shared" si="0"/>
        <v>100</v>
      </c>
    </row>
    <row r="56" spans="1:9">
      <c r="A56" s="352"/>
      <c r="B56" s="446" t="s">
        <v>634</v>
      </c>
      <c r="C56" s="446" t="s">
        <v>635</v>
      </c>
      <c r="D56" s="447" t="s">
        <v>636</v>
      </c>
      <c r="E56" s="448" t="s">
        <v>557</v>
      </c>
      <c r="F56" s="448" t="s">
        <v>632</v>
      </c>
      <c r="G56" s="446" t="s">
        <v>633</v>
      </c>
      <c r="H56" s="449">
        <v>100</v>
      </c>
      <c r="I56" s="453">
        <f t="shared" si="0"/>
        <v>100</v>
      </c>
    </row>
    <row r="57" spans="1:9">
      <c r="A57" s="352"/>
      <c r="B57" s="451" t="s">
        <v>577</v>
      </c>
      <c r="C57" s="451" t="s">
        <v>578</v>
      </c>
      <c r="D57" s="447" t="s">
        <v>579</v>
      </c>
      <c r="E57" s="448" t="s">
        <v>557</v>
      </c>
      <c r="F57" s="448" t="s">
        <v>632</v>
      </c>
      <c r="G57" s="446" t="s">
        <v>633</v>
      </c>
      <c r="H57" s="449">
        <v>100</v>
      </c>
      <c r="I57" s="453">
        <f t="shared" si="0"/>
        <v>100</v>
      </c>
    </row>
    <row r="58" spans="1:9">
      <c r="A58" s="352"/>
      <c r="B58" s="446" t="s">
        <v>561</v>
      </c>
      <c r="C58" s="446" t="s">
        <v>562</v>
      </c>
      <c r="D58" s="447" t="s">
        <v>617</v>
      </c>
      <c r="E58" s="448" t="s">
        <v>557</v>
      </c>
      <c r="F58" s="448" t="s">
        <v>632</v>
      </c>
      <c r="G58" s="446" t="s">
        <v>628</v>
      </c>
      <c r="H58" s="449">
        <v>100</v>
      </c>
      <c r="I58" s="453">
        <f t="shared" si="0"/>
        <v>100</v>
      </c>
    </row>
    <row r="59" spans="1:9">
      <c r="A59" s="352"/>
      <c r="B59" s="451" t="s">
        <v>538</v>
      </c>
      <c r="C59" s="451" t="s">
        <v>539</v>
      </c>
      <c r="D59" s="447" t="s">
        <v>637</v>
      </c>
      <c r="E59" s="448" t="s">
        <v>557</v>
      </c>
      <c r="F59" s="448" t="s">
        <v>632</v>
      </c>
      <c r="G59" s="446" t="s">
        <v>633</v>
      </c>
      <c r="H59" s="449">
        <v>100</v>
      </c>
      <c r="I59" s="453">
        <f t="shared" si="0"/>
        <v>100</v>
      </c>
    </row>
    <row r="60" spans="1:9">
      <c r="A60" s="352"/>
      <c r="B60" s="456" t="s">
        <v>638</v>
      </c>
      <c r="C60" s="456" t="s">
        <v>639</v>
      </c>
      <c r="D60" s="447" t="s">
        <v>640</v>
      </c>
      <c r="E60" s="448" t="s">
        <v>557</v>
      </c>
      <c r="F60" s="448" t="s">
        <v>618</v>
      </c>
      <c r="G60" s="446" t="s">
        <v>628</v>
      </c>
      <c r="H60" s="449">
        <v>150</v>
      </c>
      <c r="I60" s="453">
        <f t="shared" si="0"/>
        <v>150</v>
      </c>
    </row>
    <row r="61" spans="1:9">
      <c r="A61" s="352"/>
      <c r="B61" s="446" t="s">
        <v>560</v>
      </c>
      <c r="C61" s="446" t="s">
        <v>543</v>
      </c>
      <c r="D61" s="447">
        <v>20001014022</v>
      </c>
      <c r="E61" s="448" t="s">
        <v>557</v>
      </c>
      <c r="F61" s="448" t="s">
        <v>641</v>
      </c>
      <c r="G61" s="451" t="s">
        <v>642</v>
      </c>
      <c r="H61" s="449">
        <v>150</v>
      </c>
      <c r="I61" s="453">
        <f t="shared" si="0"/>
        <v>150</v>
      </c>
    </row>
    <row r="62" spans="1:9">
      <c r="A62" s="352"/>
      <c r="B62" s="451" t="s">
        <v>538</v>
      </c>
      <c r="C62" s="451" t="s">
        <v>539</v>
      </c>
      <c r="D62" s="447" t="s">
        <v>637</v>
      </c>
      <c r="E62" s="448" t="s">
        <v>557</v>
      </c>
      <c r="F62" s="448" t="s">
        <v>641</v>
      </c>
      <c r="G62" s="451" t="s">
        <v>642</v>
      </c>
      <c r="H62" s="449">
        <v>150</v>
      </c>
      <c r="I62" s="453">
        <f t="shared" si="0"/>
        <v>150</v>
      </c>
    </row>
    <row r="63" spans="1:9">
      <c r="A63" s="352"/>
      <c r="B63" s="451" t="s">
        <v>582</v>
      </c>
      <c r="C63" s="451" t="s">
        <v>547</v>
      </c>
      <c r="D63" s="447" t="s">
        <v>583</v>
      </c>
      <c r="E63" s="448" t="s">
        <v>557</v>
      </c>
      <c r="F63" s="448" t="s">
        <v>643</v>
      </c>
      <c r="G63" s="451" t="s">
        <v>644</v>
      </c>
      <c r="H63" s="449">
        <v>100</v>
      </c>
      <c r="I63" s="453">
        <f t="shared" si="0"/>
        <v>100</v>
      </c>
    </row>
    <row r="64" spans="1:9">
      <c r="A64" s="352"/>
      <c r="B64" s="446" t="s">
        <v>565</v>
      </c>
      <c r="C64" s="446" t="s">
        <v>566</v>
      </c>
      <c r="D64" s="447">
        <v>16001000429</v>
      </c>
      <c r="E64" s="448" t="s">
        <v>557</v>
      </c>
      <c r="F64" s="448" t="s">
        <v>643</v>
      </c>
      <c r="G64" s="451" t="s">
        <v>644</v>
      </c>
      <c r="H64" s="449">
        <v>100</v>
      </c>
      <c r="I64" s="453">
        <f t="shared" si="0"/>
        <v>100</v>
      </c>
    </row>
    <row r="65" spans="1:9">
      <c r="A65" s="352"/>
      <c r="B65" s="457"/>
      <c r="C65" s="457"/>
      <c r="D65" s="458"/>
      <c r="E65" s="459"/>
      <c r="F65" s="459"/>
      <c r="G65" s="460"/>
      <c r="H65" s="459"/>
      <c r="I65" s="461"/>
    </row>
    <row r="66" spans="1:9" ht="15">
      <c r="A66" s="352"/>
      <c r="B66" s="353"/>
      <c r="C66" s="85"/>
      <c r="D66" s="85"/>
      <c r="E66" s="85"/>
      <c r="F66" s="85"/>
      <c r="G66" s="85"/>
      <c r="H66" s="4"/>
      <c r="I66" s="4"/>
    </row>
    <row r="67" spans="1:9" ht="15">
      <c r="A67" s="352"/>
      <c r="B67" s="353"/>
      <c r="C67" s="85"/>
      <c r="D67" s="85"/>
      <c r="E67" s="85"/>
      <c r="F67" s="85"/>
      <c r="G67" s="85"/>
      <c r="H67" s="4"/>
      <c r="I67" s="4"/>
    </row>
    <row r="68" spans="1:9" ht="15">
      <c r="A68" s="352"/>
      <c r="B68" s="353"/>
      <c r="C68" s="85"/>
      <c r="D68" s="85"/>
      <c r="E68" s="85"/>
      <c r="F68" s="85"/>
      <c r="G68" s="85"/>
      <c r="H68" s="4"/>
      <c r="I68" s="4"/>
    </row>
    <row r="69" spans="1:9" ht="15">
      <c r="A69" s="352"/>
      <c r="B69" s="353"/>
      <c r="C69" s="85"/>
      <c r="D69" s="85"/>
      <c r="E69" s="85"/>
      <c r="F69" s="85"/>
      <c r="G69" s="85"/>
      <c r="H69" s="4"/>
      <c r="I69" s="4"/>
    </row>
    <row r="70" spans="1:9" ht="15">
      <c r="A70" s="352"/>
      <c r="B70" s="353"/>
      <c r="C70" s="85"/>
      <c r="D70" s="85"/>
      <c r="E70" s="85"/>
      <c r="F70" s="85"/>
      <c r="G70" s="85"/>
      <c r="H70" s="4"/>
      <c r="I70" s="4"/>
    </row>
    <row r="71" spans="1:9" ht="15">
      <c r="A71" s="352"/>
      <c r="B71" s="353"/>
      <c r="C71" s="85"/>
      <c r="D71" s="85"/>
      <c r="E71" s="85"/>
      <c r="F71" s="85"/>
      <c r="G71" s="85"/>
      <c r="H71" s="4"/>
      <c r="I71" s="4"/>
    </row>
    <row r="72" spans="1:9" ht="15">
      <c r="A72" s="352"/>
      <c r="B72" s="354"/>
      <c r="C72" s="97"/>
      <c r="D72" s="97"/>
      <c r="E72" s="97"/>
      <c r="F72" s="97"/>
      <c r="G72" s="97" t="s">
        <v>325</v>
      </c>
      <c r="H72" s="84">
        <f>SUM(H9:H71)</f>
        <v>6500</v>
      </c>
      <c r="I72" s="84">
        <f>SUM(I9:I71)</f>
        <v>6500</v>
      </c>
    </row>
    <row r="73" spans="1:9" ht="15">
      <c r="A73" s="44"/>
      <c r="B73" s="44"/>
      <c r="C73" s="44"/>
      <c r="D73" s="44"/>
      <c r="E73" s="44"/>
      <c r="F73" s="44"/>
      <c r="G73" s="2"/>
      <c r="H73" s="2"/>
    </row>
    <row r="74" spans="1:9" ht="15">
      <c r="A74" s="197" t="s">
        <v>441</v>
      </c>
      <c r="B74" s="44"/>
      <c r="C74" s="44"/>
      <c r="D74" s="44"/>
      <c r="E74" s="44"/>
      <c r="F74" s="44"/>
      <c r="G74" s="2"/>
      <c r="H74" s="2"/>
    </row>
    <row r="75" spans="1:9" ht="15">
      <c r="A75" s="197"/>
      <c r="B75" s="44"/>
      <c r="C75" s="44"/>
      <c r="D75" s="44"/>
      <c r="E75" s="44"/>
      <c r="F75" s="44"/>
      <c r="G75" s="2"/>
      <c r="H75" s="2"/>
    </row>
    <row r="76" spans="1:9" ht="15">
      <c r="A76" s="197"/>
      <c r="B76" s="2"/>
      <c r="C76" s="2"/>
      <c r="D76" s="2"/>
      <c r="E76" s="2"/>
      <c r="F76" s="2"/>
      <c r="G76" s="2"/>
      <c r="H76" s="2"/>
    </row>
    <row r="77" spans="1:9" ht="15">
      <c r="A77" s="197"/>
      <c r="B77" s="2"/>
      <c r="C77" s="2"/>
      <c r="D77" s="2"/>
      <c r="E77" s="2"/>
      <c r="F77" s="2"/>
      <c r="G77" s="2"/>
      <c r="H77" s="2"/>
    </row>
    <row r="78" spans="1:9">
      <c r="A78" s="23"/>
      <c r="B78" s="23"/>
      <c r="C78" s="23"/>
      <c r="D78" s="23"/>
      <c r="E78" s="23"/>
      <c r="F78" s="23"/>
      <c r="G78" s="23"/>
      <c r="H78" s="23"/>
    </row>
    <row r="79" spans="1:9" ht="15">
      <c r="A79" s="67" t="s">
        <v>107</v>
      </c>
      <c r="B79" s="2"/>
      <c r="C79" s="2"/>
      <c r="D79" s="2"/>
      <c r="E79" s="2"/>
      <c r="F79" s="2"/>
      <c r="G79" s="2"/>
      <c r="H79" s="2"/>
    </row>
    <row r="80" spans="1:9" ht="15">
      <c r="A80" s="2"/>
      <c r="B80" s="2"/>
      <c r="C80" s="2"/>
      <c r="D80" s="2"/>
      <c r="E80" s="2"/>
      <c r="F80" s="2"/>
      <c r="G80" s="2"/>
      <c r="H80" s="2"/>
    </row>
    <row r="81" spans="1:8" ht="15">
      <c r="A81" s="2"/>
      <c r="B81" s="2"/>
      <c r="C81" s="2"/>
      <c r="D81" s="2"/>
      <c r="E81" s="2"/>
      <c r="F81" s="2"/>
      <c r="G81" s="2"/>
      <c r="H81" s="12"/>
    </row>
    <row r="82" spans="1:8" ht="15">
      <c r="A82" s="67"/>
      <c r="B82" s="67" t="s">
        <v>266</v>
      </c>
      <c r="C82" s="67"/>
      <c r="D82" s="67"/>
      <c r="E82" s="67"/>
      <c r="F82" s="67"/>
      <c r="G82" s="2"/>
      <c r="H82" s="12"/>
    </row>
    <row r="83" spans="1:8" ht="15">
      <c r="A83" s="2"/>
      <c r="B83" s="2" t="s">
        <v>265</v>
      </c>
      <c r="C83" s="2"/>
      <c r="D83" s="2"/>
      <c r="E83" s="2"/>
      <c r="F83" s="2"/>
      <c r="G83" s="2"/>
      <c r="H83" s="12"/>
    </row>
    <row r="84" spans="1:8">
      <c r="A84" s="64"/>
      <c r="B84" s="64" t="s">
        <v>139</v>
      </c>
      <c r="C84" s="64"/>
      <c r="D84" s="64"/>
      <c r="E84" s="64"/>
      <c r="F84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2" t="s">
        <v>442</v>
      </c>
      <c r="B1" s="72"/>
      <c r="C1" s="75"/>
      <c r="D1" s="75"/>
      <c r="E1" s="75"/>
      <c r="F1" s="75"/>
      <c r="G1" s="661" t="s">
        <v>109</v>
      </c>
      <c r="H1" s="661"/>
    </row>
    <row r="2" spans="1:10" ht="15">
      <c r="A2" s="74" t="s">
        <v>140</v>
      </c>
      <c r="B2" s="72"/>
      <c r="C2" s="75"/>
      <c r="D2" s="75"/>
      <c r="E2" s="75"/>
      <c r="F2" s="75"/>
      <c r="G2" s="659" t="str">
        <f>'ფორმა N1'!K2</f>
        <v>01/01/2019-31/12/2019</v>
      </c>
      <c r="H2" s="659"/>
    </row>
    <row r="3" spans="1:10" ht="15">
      <c r="A3" s="74"/>
      <c r="B3" s="74"/>
      <c r="C3" s="74"/>
      <c r="D3" s="74"/>
      <c r="E3" s="74"/>
      <c r="F3" s="74"/>
      <c r="G3" s="260"/>
      <c r="H3" s="260"/>
    </row>
    <row r="4" spans="1:10" ht="15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>
      <c r="A5" s="424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9"/>
      <c r="B7" s="259"/>
      <c r="C7" s="259"/>
      <c r="D7" s="259"/>
      <c r="E7" s="259"/>
      <c r="F7" s="259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4" t="s">
        <v>334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14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>
      <c r="A35" s="212"/>
      <c r="B35" s="212"/>
      <c r="C35" s="212"/>
      <c r="D35" s="212"/>
      <c r="E35" s="212"/>
      <c r="F35" s="212"/>
      <c r="G35" s="212"/>
      <c r="H35" s="180"/>
      <c r="I35" s="180"/>
    </row>
    <row r="36" spans="1:9" ht="15">
      <c r="A36" s="213" t="s">
        <v>443</v>
      </c>
      <c r="B36" s="213"/>
      <c r="C36" s="212"/>
      <c r="D36" s="212"/>
      <c r="E36" s="212"/>
      <c r="F36" s="212"/>
      <c r="G36" s="212"/>
      <c r="H36" s="180"/>
      <c r="I36" s="180"/>
    </row>
    <row r="37" spans="1:9" ht="15">
      <c r="A37" s="213"/>
      <c r="B37" s="213"/>
      <c r="C37" s="212"/>
      <c r="D37" s="212"/>
      <c r="E37" s="212"/>
      <c r="F37" s="212"/>
      <c r="G37" s="212"/>
      <c r="H37" s="180"/>
      <c r="I37" s="180"/>
    </row>
    <row r="38" spans="1:9" ht="15">
      <c r="A38" s="213"/>
      <c r="B38" s="213"/>
      <c r="C38" s="180"/>
      <c r="D38" s="180"/>
      <c r="E38" s="180"/>
      <c r="F38" s="180"/>
      <c r="G38" s="180"/>
      <c r="H38" s="180"/>
      <c r="I38" s="180"/>
    </row>
    <row r="39" spans="1:9" ht="15">
      <c r="A39" s="213"/>
      <c r="B39" s="213"/>
      <c r="C39" s="180"/>
      <c r="D39" s="180"/>
      <c r="E39" s="180"/>
      <c r="F39" s="180"/>
      <c r="G39" s="180"/>
      <c r="H39" s="180"/>
      <c r="I39" s="180"/>
    </row>
    <row r="40" spans="1:9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>
      <c r="A41" s="186" t="s">
        <v>107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400</v>
      </c>
      <c r="D44" s="186"/>
      <c r="E44" s="212"/>
      <c r="F44" s="186"/>
      <c r="G44" s="186"/>
      <c r="H44" s="180"/>
      <c r="I44" s="187"/>
    </row>
    <row r="45" spans="1:9" ht="15">
      <c r="A45" s="180"/>
      <c r="B45" s="180"/>
      <c r="C45" s="180" t="s">
        <v>265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139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1" customWidth="1"/>
    <col min="2" max="2" width="20.28515625" style="181" bestFit="1" customWidth="1"/>
    <col min="3" max="3" width="20.85546875" style="181" bestFit="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666" t="s">
        <v>444</v>
      </c>
      <c r="B2" s="666"/>
      <c r="C2" s="666"/>
      <c r="D2" s="666"/>
      <c r="E2" s="666"/>
      <c r="F2" s="342"/>
      <c r="G2" s="75"/>
      <c r="H2" s="75"/>
      <c r="I2" s="75"/>
      <c r="J2" s="75"/>
      <c r="K2" s="260"/>
      <c r="L2" s="261"/>
      <c r="M2" s="261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60"/>
      <c r="L3" s="659" t="str">
        <f>'ფორმა N1'!K2</f>
        <v>01/01/2019-31/12/2019</v>
      </c>
      <c r="M3" s="659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60"/>
      <c r="L4" s="260"/>
      <c r="M4" s="260"/>
    </row>
    <row r="5" spans="1:13" ht="15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424" t="str">
        <f>'ფორმა N1'!A5</f>
        <v>საქ. ძალოვან ვეტერანთა და პატრიოტთა პოლიტიკური მოძრაობა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9"/>
      <c r="B8" s="369"/>
      <c r="C8" s="259"/>
      <c r="D8" s="259"/>
      <c r="E8" s="259"/>
      <c r="F8" s="259"/>
      <c r="G8" s="259"/>
      <c r="H8" s="259"/>
      <c r="I8" s="259"/>
      <c r="J8" s="259"/>
      <c r="K8" s="76"/>
      <c r="L8" s="76"/>
      <c r="M8" s="76"/>
    </row>
    <row r="9" spans="1:13" ht="45">
      <c r="A9" s="88" t="s">
        <v>64</v>
      </c>
      <c r="B9" s="88" t="s">
        <v>480</v>
      </c>
      <c r="C9" s="88" t="s">
        <v>445</v>
      </c>
      <c r="D9" s="88" t="s">
        <v>446</v>
      </c>
      <c r="E9" s="88" t="s">
        <v>447</v>
      </c>
      <c r="F9" s="88" t="s">
        <v>448</v>
      </c>
      <c r="G9" s="88" t="s">
        <v>449</v>
      </c>
      <c r="H9" s="88" t="s">
        <v>450</v>
      </c>
      <c r="I9" s="88" t="s">
        <v>451</v>
      </c>
      <c r="J9" s="88" t="s">
        <v>452</v>
      </c>
      <c r="K9" s="88" t="s">
        <v>453</v>
      </c>
      <c r="L9" s="88" t="s">
        <v>454</v>
      </c>
      <c r="M9" s="88" t="s">
        <v>311</v>
      </c>
    </row>
    <row r="10" spans="1:13" ht="15">
      <c r="A10" s="96">
        <v>1</v>
      </c>
      <c r="B10" s="376"/>
      <c r="C10" s="343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>
      <c r="A11" s="96">
        <v>2</v>
      </c>
      <c r="B11" s="376"/>
      <c r="C11" s="343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376"/>
      <c r="C12" s="343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376"/>
      <c r="C13" s="343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376"/>
      <c r="C14" s="343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376"/>
      <c r="C15" s="343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376"/>
      <c r="C16" s="343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376"/>
      <c r="C17" s="343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376"/>
      <c r="C18" s="343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376"/>
      <c r="C19" s="343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376"/>
      <c r="C20" s="343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376"/>
      <c r="C21" s="343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376"/>
      <c r="C22" s="343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376"/>
      <c r="C23" s="343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376"/>
      <c r="C24" s="343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376"/>
      <c r="C25" s="343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376"/>
      <c r="C26" s="343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376"/>
      <c r="C27" s="343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376"/>
      <c r="C28" s="343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376"/>
      <c r="C29" s="343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376"/>
      <c r="C30" s="343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376"/>
      <c r="C31" s="343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376"/>
      <c r="C32" s="343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376"/>
      <c r="C33" s="343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271</v>
      </c>
      <c r="B34" s="377"/>
      <c r="C34" s="343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377"/>
      <c r="C35" s="343"/>
      <c r="D35" s="97"/>
      <c r="E35" s="97"/>
      <c r="F35" s="97"/>
      <c r="G35" s="97"/>
      <c r="H35" s="85"/>
      <c r="I35" s="85"/>
      <c r="J35" s="85"/>
      <c r="K35" s="85" t="s">
        <v>455</v>
      </c>
      <c r="L35" s="84">
        <f>SUM(L10:L34)</f>
        <v>0</v>
      </c>
      <c r="M35" s="85"/>
    </row>
    <row r="36" spans="1:13" ht="1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180"/>
    </row>
    <row r="37" spans="1:13" ht="15">
      <c r="A37" s="213" t="s">
        <v>456</v>
      </c>
      <c r="B37" s="213"/>
      <c r="C37" s="213"/>
      <c r="D37" s="212"/>
      <c r="E37" s="212"/>
      <c r="F37" s="212"/>
      <c r="G37" s="212"/>
      <c r="H37" s="212"/>
      <c r="I37" s="212"/>
      <c r="J37" s="212"/>
      <c r="K37" s="212"/>
      <c r="L37" s="180"/>
    </row>
    <row r="38" spans="1:13" ht="15">
      <c r="A38" s="213" t="s">
        <v>457</v>
      </c>
      <c r="B38" s="213"/>
      <c r="C38" s="213"/>
      <c r="D38" s="212"/>
      <c r="E38" s="212"/>
      <c r="F38" s="212"/>
      <c r="G38" s="212"/>
      <c r="H38" s="212"/>
      <c r="I38" s="212"/>
      <c r="J38" s="212"/>
      <c r="K38" s="212"/>
      <c r="L38" s="180"/>
    </row>
    <row r="39" spans="1:13" ht="15">
      <c r="A39" s="197" t="s">
        <v>458</v>
      </c>
      <c r="B39" s="197"/>
      <c r="C39" s="213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459</v>
      </c>
      <c r="B40" s="197"/>
      <c r="C40" s="213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>
      <c r="A41" s="671" t="s">
        <v>476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</row>
    <row r="42" spans="1:13" ht="15" customHeight="1">
      <c r="A42" s="671"/>
      <c r="B42" s="671"/>
      <c r="C42" s="671"/>
      <c r="D42" s="671"/>
      <c r="E42" s="671"/>
      <c r="F42" s="671"/>
      <c r="G42" s="671"/>
      <c r="H42" s="671"/>
      <c r="I42" s="671"/>
      <c r="J42" s="671"/>
      <c r="K42" s="671"/>
      <c r="L42" s="671"/>
    </row>
    <row r="43" spans="1:13" ht="12.75" customHeight="1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</row>
    <row r="44" spans="1:13" ht="15">
      <c r="A44" s="667" t="s">
        <v>107</v>
      </c>
      <c r="B44" s="667"/>
      <c r="C44" s="667"/>
      <c r="D44" s="344"/>
      <c r="E44" s="345"/>
      <c r="F44" s="345"/>
      <c r="G44" s="344"/>
      <c r="H44" s="344"/>
      <c r="I44" s="344"/>
      <c r="J44" s="344"/>
      <c r="K44" s="344"/>
      <c r="L44" s="180"/>
    </row>
    <row r="45" spans="1:13" ht="15">
      <c r="A45" s="344"/>
      <c r="B45" s="344"/>
      <c r="C45" s="345"/>
      <c r="D45" s="344"/>
      <c r="E45" s="345"/>
      <c r="F45" s="345"/>
      <c r="G45" s="344"/>
      <c r="H45" s="344"/>
      <c r="I45" s="344"/>
      <c r="J45" s="344"/>
      <c r="K45" s="346"/>
      <c r="L45" s="180"/>
    </row>
    <row r="46" spans="1:13" ht="15" customHeight="1">
      <c r="A46" s="344"/>
      <c r="B46" s="344"/>
      <c r="C46" s="345"/>
      <c r="D46" s="668" t="s">
        <v>263</v>
      </c>
      <c r="E46" s="668"/>
      <c r="F46" s="347"/>
      <c r="G46" s="348"/>
      <c r="H46" s="669" t="s">
        <v>460</v>
      </c>
      <c r="I46" s="669"/>
      <c r="J46" s="669"/>
      <c r="K46" s="349"/>
      <c r="L46" s="180"/>
    </row>
    <row r="47" spans="1:13" ht="15">
      <c r="A47" s="344"/>
      <c r="B47" s="344"/>
      <c r="C47" s="345"/>
      <c r="D47" s="344"/>
      <c r="E47" s="345"/>
      <c r="F47" s="345"/>
      <c r="G47" s="344"/>
      <c r="H47" s="670"/>
      <c r="I47" s="670"/>
      <c r="J47" s="670"/>
      <c r="K47" s="349"/>
      <c r="L47" s="180"/>
    </row>
    <row r="48" spans="1:13" ht="15">
      <c r="A48" s="344"/>
      <c r="B48" s="344"/>
      <c r="C48" s="345"/>
      <c r="D48" s="665" t="s">
        <v>139</v>
      </c>
      <c r="E48" s="665"/>
      <c r="F48" s="347"/>
      <c r="G48" s="348"/>
      <c r="H48" s="344"/>
      <c r="I48" s="344"/>
      <c r="J48" s="344"/>
      <c r="K48" s="344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D27" sqref="D27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2" t="s">
        <v>423</v>
      </c>
      <c r="B1" s="74"/>
      <c r="C1" s="673" t="s">
        <v>109</v>
      </c>
      <c r="D1" s="673"/>
    </row>
    <row r="2" spans="1:5">
      <c r="A2" s="72" t="s">
        <v>424</v>
      </c>
      <c r="B2" s="74"/>
      <c r="C2" s="659" t="str">
        <f>'ფორმა N1'!K2</f>
        <v>01/01/2019-31/12/2019</v>
      </c>
      <c r="D2" s="660"/>
    </row>
    <row r="3" spans="1:5">
      <c r="A3" s="74" t="s">
        <v>140</v>
      </c>
      <c r="B3" s="74"/>
      <c r="C3" s="73"/>
      <c r="D3" s="73"/>
    </row>
    <row r="4" spans="1:5">
      <c r="A4" s="72"/>
      <c r="B4" s="74"/>
      <c r="C4" s="73"/>
      <c r="D4" s="73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>
      <c r="A6" s="117" t="str">
        <f>'ფორმა N1'!A5</f>
        <v>საქ. ძალოვან ვეტერანთა და პატრიოტთა პოლიტიკური მოძრაობა</v>
      </c>
      <c r="B6" s="118"/>
      <c r="C6" s="118"/>
      <c r="D6" s="59"/>
      <c r="E6" s="5"/>
    </row>
    <row r="7" spans="1:5">
      <c r="A7" s="75"/>
      <c r="B7" s="75"/>
      <c r="C7" s="75"/>
      <c r="D7" s="74"/>
      <c r="E7" s="5"/>
    </row>
    <row r="8" spans="1:5" s="6" customFormat="1">
      <c r="A8" s="98"/>
      <c r="B8" s="98"/>
      <c r="C8" s="76"/>
      <c r="D8" s="76"/>
    </row>
    <row r="9" spans="1:5" s="6" customFormat="1" ht="30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>
      <c r="A10" s="13">
        <v>1</v>
      </c>
      <c r="B10" s="13" t="s">
        <v>108</v>
      </c>
      <c r="C10" s="80">
        <f>SUM(C11,C14,C17,C20:C22)</f>
        <v>28056</v>
      </c>
      <c r="D10" s="80">
        <f>SUM(D11,D14,D17,D20:D22)</f>
        <v>28056</v>
      </c>
    </row>
    <row r="11" spans="1:5" s="9" customFormat="1" ht="18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0">
        <f>SUM(C18:C19)</f>
        <v>28000</v>
      </c>
      <c r="D17" s="80">
        <f>SUM(D18:D19)</f>
        <v>28000</v>
      </c>
    </row>
    <row r="18" spans="1:9">
      <c r="A18" s="16" t="s">
        <v>50</v>
      </c>
      <c r="B18" s="16" t="s">
        <v>75</v>
      </c>
      <c r="C18" s="34">
        <v>28000</v>
      </c>
      <c r="D18" s="35">
        <v>28000</v>
      </c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>
        <v>56</v>
      </c>
      <c r="D22" s="35">
        <v>56</v>
      </c>
    </row>
    <row r="25" spans="1:9" s="23" customFormat="1" ht="12.75"/>
    <row r="26" spans="1:9">
      <c r="A26" s="67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7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4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C20" sqref="C20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425</v>
      </c>
      <c r="B1" s="75"/>
      <c r="C1" s="661" t="s">
        <v>109</v>
      </c>
      <c r="D1" s="661"/>
      <c r="E1" s="89"/>
    </row>
    <row r="2" spans="1:5" s="6" customFormat="1">
      <c r="A2" s="72" t="s">
        <v>422</v>
      </c>
      <c r="B2" s="75"/>
      <c r="C2" s="659" t="str">
        <f>'ფორმა N1'!K2</f>
        <v>01/01/2019-31/12/2019</v>
      </c>
      <c r="D2" s="659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24" t="str">
        <f>'ფორმა N1'!A5</f>
        <v>საქ. ძალოვან ვეტერანთა და პატრიოტთა პოლიტიკური მოძრაობა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292</v>
      </c>
      <c r="B10" s="96" t="s">
        <v>840</v>
      </c>
      <c r="C10" s="4">
        <v>56</v>
      </c>
      <c r="D10" s="4">
        <v>56</v>
      </c>
      <c r="E10" s="91"/>
    </row>
    <row r="11" spans="1:5" s="10" customFormat="1">
      <c r="A11" s="96" t="s">
        <v>293</v>
      </c>
      <c r="B11" s="96"/>
      <c r="C11" s="4"/>
      <c r="D11" s="4"/>
      <c r="E11" s="92"/>
    </row>
    <row r="12" spans="1:5" s="10" customFormat="1">
      <c r="A12" s="96" t="s">
        <v>294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9">
      <c r="A17" s="97"/>
      <c r="B17" s="97" t="s">
        <v>321</v>
      </c>
      <c r="C17" s="84">
        <f>SUM(C10:C16)</f>
        <v>56</v>
      </c>
      <c r="D17" s="84">
        <f>SUM(D10:D16)</f>
        <v>56</v>
      </c>
      <c r="E17" s="94"/>
    </row>
    <row r="18" spans="1:9">
      <c r="A18" s="44"/>
      <c r="B18" s="44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7"/>
    </row>
    <row r="22" spans="1:9">
      <c r="A22" s="197" t="s">
        <v>383</v>
      </c>
    </row>
    <row r="23" spans="1:9" s="23" customFormat="1" ht="12.75"/>
    <row r="24" spans="1:9">
      <c r="A24" s="67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7"/>
      <c r="B27" s="67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4"/>
      <c r="B29" s="64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9" zoomScale="80" zoomScaleNormal="100" zoomScaleSheetLayoutView="80" workbookViewId="0">
      <selection activeCell="B60" sqref="B60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224</v>
      </c>
      <c r="B1" s="119"/>
      <c r="C1" s="674" t="s">
        <v>198</v>
      </c>
      <c r="D1" s="674"/>
      <c r="E1" s="103"/>
    </row>
    <row r="2" spans="1:5">
      <c r="A2" s="74" t="s">
        <v>140</v>
      </c>
      <c r="B2" s="119"/>
      <c r="C2" s="75"/>
      <c r="D2" s="208" t="str">
        <f>'ფორმა N1'!K2</f>
        <v>01/01/2019-31/12/2019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საქ. ძალოვან ვეტერანთა და პატრიოტთა პოლიტიკური მოძრაობა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191</v>
      </c>
      <c r="B10" s="52"/>
      <c r="C10" s="649">
        <f>SUM(C11,C34)</f>
        <v>6462.4</v>
      </c>
      <c r="D10" s="123">
        <f>SUM(D11,D34)</f>
        <v>6882.3600000000006</v>
      </c>
      <c r="E10" s="103"/>
    </row>
    <row r="11" spans="1:5">
      <c r="A11" s="53" t="s">
        <v>192</v>
      </c>
      <c r="B11" s="54"/>
      <c r="C11" s="83">
        <f>SUM(C12:C32)</f>
        <v>369.16</v>
      </c>
      <c r="D11" s="83">
        <f>SUM(D12:D32)</f>
        <v>453.72</v>
      </c>
      <c r="E11" s="103"/>
    </row>
    <row r="12" spans="1:5">
      <c r="A12" s="57">
        <v>1110</v>
      </c>
      <c r="B12" s="56" t="s">
        <v>142</v>
      </c>
      <c r="C12" s="8"/>
      <c r="D12" s="8"/>
      <c r="E12" s="103"/>
    </row>
    <row r="13" spans="1:5">
      <c r="A13" s="57">
        <v>1120</v>
      </c>
      <c r="B13" s="56" t="s">
        <v>143</v>
      </c>
      <c r="C13" s="8"/>
      <c r="D13" s="8"/>
      <c r="E13" s="103"/>
    </row>
    <row r="14" spans="1:5">
      <c r="A14" s="57">
        <v>1211</v>
      </c>
      <c r="B14" s="56" t="s">
        <v>144</v>
      </c>
      <c r="C14" s="8">
        <v>369.16</v>
      </c>
      <c r="D14" s="8">
        <v>453.72</v>
      </c>
      <c r="E14" s="103"/>
    </row>
    <row r="15" spans="1:5">
      <c r="A15" s="57">
        <v>1212</v>
      </c>
      <c r="B15" s="56" t="s">
        <v>145</v>
      </c>
      <c r="C15" s="8"/>
      <c r="D15" s="8"/>
      <c r="E15" s="103"/>
    </row>
    <row r="16" spans="1:5">
      <c r="A16" s="57">
        <v>1213</v>
      </c>
      <c r="B16" s="56" t="s">
        <v>146</v>
      </c>
      <c r="C16" s="8"/>
      <c r="D16" s="8"/>
      <c r="E16" s="103"/>
    </row>
    <row r="17" spans="1:5">
      <c r="A17" s="57">
        <v>1214</v>
      </c>
      <c r="B17" s="56" t="s">
        <v>147</v>
      </c>
      <c r="C17" s="8"/>
      <c r="D17" s="8"/>
      <c r="E17" s="103"/>
    </row>
    <row r="18" spans="1:5">
      <c r="A18" s="57">
        <v>1215</v>
      </c>
      <c r="B18" s="56" t="s">
        <v>148</v>
      </c>
      <c r="C18" s="8"/>
      <c r="D18" s="8"/>
      <c r="E18" s="103"/>
    </row>
    <row r="19" spans="1:5">
      <c r="A19" s="57">
        <v>1300</v>
      </c>
      <c r="B19" s="56" t="s">
        <v>149</v>
      </c>
      <c r="C19" s="8"/>
      <c r="D19" s="8"/>
      <c r="E19" s="103"/>
    </row>
    <row r="20" spans="1:5">
      <c r="A20" s="57">
        <v>1410</v>
      </c>
      <c r="B20" s="56" t="s">
        <v>150</v>
      </c>
      <c r="C20" s="8"/>
      <c r="D20" s="8"/>
      <c r="E20" s="103"/>
    </row>
    <row r="21" spans="1:5">
      <c r="A21" s="57">
        <v>1421</v>
      </c>
      <c r="B21" s="56" t="s">
        <v>151</v>
      </c>
      <c r="C21" s="8"/>
      <c r="D21" s="8"/>
      <c r="E21" s="103"/>
    </row>
    <row r="22" spans="1:5">
      <c r="A22" s="57">
        <v>1422</v>
      </c>
      <c r="B22" s="56" t="s">
        <v>152</v>
      </c>
      <c r="C22" s="8"/>
      <c r="D22" s="8"/>
      <c r="E22" s="103"/>
    </row>
    <row r="23" spans="1:5">
      <c r="A23" s="57">
        <v>1423</v>
      </c>
      <c r="B23" s="56" t="s">
        <v>153</v>
      </c>
      <c r="C23" s="8"/>
      <c r="D23" s="8"/>
      <c r="E23" s="103"/>
    </row>
    <row r="24" spans="1:5">
      <c r="A24" s="57">
        <v>1431</v>
      </c>
      <c r="B24" s="56" t="s">
        <v>154</v>
      </c>
      <c r="C24" s="8"/>
      <c r="D24" s="8"/>
      <c r="E24" s="103"/>
    </row>
    <row r="25" spans="1:5">
      <c r="A25" s="57">
        <v>1432</v>
      </c>
      <c r="B25" s="56" t="s">
        <v>155</v>
      </c>
      <c r="C25" s="8"/>
      <c r="D25" s="8"/>
      <c r="E25" s="103"/>
    </row>
    <row r="26" spans="1:5">
      <c r="A26" s="57">
        <v>1433</v>
      </c>
      <c r="B26" s="56" t="s">
        <v>156</v>
      </c>
      <c r="C26" s="8"/>
      <c r="D26" s="8"/>
      <c r="E26" s="103"/>
    </row>
    <row r="27" spans="1:5">
      <c r="A27" s="57">
        <v>1441</v>
      </c>
      <c r="B27" s="56" t="s">
        <v>157</v>
      </c>
      <c r="C27" s="8"/>
      <c r="D27" s="8"/>
      <c r="E27" s="103"/>
    </row>
    <row r="28" spans="1:5">
      <c r="A28" s="57">
        <v>1442</v>
      </c>
      <c r="B28" s="56" t="s">
        <v>158</v>
      </c>
      <c r="C28" s="8"/>
      <c r="D28" s="8"/>
      <c r="E28" s="103"/>
    </row>
    <row r="29" spans="1:5">
      <c r="A29" s="57">
        <v>1443</v>
      </c>
      <c r="B29" s="56" t="s">
        <v>159</v>
      </c>
      <c r="C29" s="8"/>
      <c r="D29" s="8"/>
      <c r="E29" s="103"/>
    </row>
    <row r="30" spans="1:5">
      <c r="A30" s="57">
        <v>1444</v>
      </c>
      <c r="B30" s="56" t="s">
        <v>160</v>
      </c>
      <c r="C30" s="8"/>
      <c r="D30" s="8"/>
      <c r="E30" s="103"/>
    </row>
    <row r="31" spans="1:5">
      <c r="A31" s="57">
        <v>1445</v>
      </c>
      <c r="B31" s="56" t="s">
        <v>161</v>
      </c>
      <c r="C31" s="8"/>
      <c r="D31" s="8"/>
      <c r="E31" s="103"/>
    </row>
    <row r="32" spans="1:5">
      <c r="A32" s="57">
        <v>1446</v>
      </c>
      <c r="B32" s="56" t="s">
        <v>162</v>
      </c>
      <c r="C32" s="8"/>
      <c r="D32" s="8"/>
      <c r="E32" s="103"/>
    </row>
    <row r="33" spans="1:5">
      <c r="A33" s="31"/>
      <c r="E33" s="103"/>
    </row>
    <row r="34" spans="1:5">
      <c r="A34" s="58" t="s">
        <v>193</v>
      </c>
      <c r="B34" s="56"/>
      <c r="C34" s="83">
        <f>SUM(C35:C42)</f>
        <v>6093.24</v>
      </c>
      <c r="D34" s="83">
        <f>SUM(D35:D42)</f>
        <v>6428.64</v>
      </c>
      <c r="E34" s="103"/>
    </row>
    <row r="35" spans="1:5">
      <c r="A35" s="57">
        <v>2110</v>
      </c>
      <c r="B35" s="56" t="s">
        <v>100</v>
      </c>
      <c r="C35" s="8"/>
      <c r="D35" s="8"/>
      <c r="E35" s="103"/>
    </row>
    <row r="36" spans="1:5">
      <c r="A36" s="57">
        <v>2120</v>
      </c>
      <c r="B36" s="56" t="s">
        <v>163</v>
      </c>
      <c r="C36" s="8">
        <v>6093.24</v>
      </c>
      <c r="D36" s="8">
        <v>6428.64</v>
      </c>
      <c r="E36" s="103"/>
    </row>
    <row r="37" spans="1:5">
      <c r="A37" s="57">
        <v>2130</v>
      </c>
      <c r="B37" s="56" t="s">
        <v>101</v>
      </c>
      <c r="C37" s="8"/>
      <c r="D37" s="8"/>
      <c r="E37" s="103"/>
    </row>
    <row r="38" spans="1:5">
      <c r="A38" s="57">
        <v>2140</v>
      </c>
      <c r="B38" s="56" t="s">
        <v>389</v>
      </c>
      <c r="C38" s="8"/>
      <c r="D38" s="8"/>
      <c r="E38" s="103"/>
    </row>
    <row r="39" spans="1:5">
      <c r="A39" s="57">
        <v>2150</v>
      </c>
      <c r="B39" s="56" t="s">
        <v>393</v>
      </c>
      <c r="C39" s="8"/>
      <c r="D39" s="8"/>
      <c r="E39" s="103"/>
    </row>
    <row r="40" spans="1:5">
      <c r="A40" s="57">
        <v>2220</v>
      </c>
      <c r="B40" s="56" t="s">
        <v>102</v>
      </c>
      <c r="C40" s="8"/>
      <c r="D40" s="8"/>
      <c r="E40" s="103"/>
    </row>
    <row r="41" spans="1:5">
      <c r="A41" s="57">
        <v>2300</v>
      </c>
      <c r="B41" s="56" t="s">
        <v>164</v>
      </c>
      <c r="C41" s="8"/>
      <c r="D41" s="8"/>
      <c r="E41" s="103"/>
    </row>
    <row r="42" spans="1:5">
      <c r="A42" s="57">
        <v>2400</v>
      </c>
      <c r="B42" s="56" t="s">
        <v>165</v>
      </c>
      <c r="C42" s="8"/>
      <c r="D42" s="8"/>
      <c r="E42" s="103"/>
    </row>
    <row r="43" spans="1:5">
      <c r="A43" s="32"/>
      <c r="E43" s="103"/>
    </row>
    <row r="44" spans="1:5">
      <c r="A44" s="55" t="s">
        <v>197</v>
      </c>
      <c r="B44" s="56"/>
      <c r="C44" s="83">
        <f>SUM(C45,C64)</f>
        <v>6462.4</v>
      </c>
      <c r="D44" s="83">
        <f>SUM(D45,D64)</f>
        <v>6882.36</v>
      </c>
      <c r="E44" s="103"/>
    </row>
    <row r="45" spans="1:5">
      <c r="A45" s="58" t="s">
        <v>194</v>
      </c>
      <c r="B45" s="56"/>
      <c r="C45" s="83">
        <f>SUM(C46:C61)</f>
        <v>0</v>
      </c>
      <c r="D45" s="83">
        <f>SUM(D46:D61)</f>
        <v>0</v>
      </c>
      <c r="E45" s="103"/>
    </row>
    <row r="46" spans="1:5">
      <c r="A46" s="57">
        <v>3100</v>
      </c>
      <c r="B46" s="56" t="s">
        <v>166</v>
      </c>
      <c r="C46" s="8"/>
      <c r="D46" s="8"/>
      <c r="E46" s="103"/>
    </row>
    <row r="47" spans="1:5">
      <c r="A47" s="57">
        <v>3210</v>
      </c>
      <c r="B47" s="56" t="s">
        <v>167</v>
      </c>
      <c r="C47" s="8"/>
      <c r="D47" s="8"/>
      <c r="E47" s="103"/>
    </row>
    <row r="48" spans="1:5">
      <c r="A48" s="57">
        <v>3221</v>
      </c>
      <c r="B48" s="56" t="s">
        <v>168</v>
      </c>
      <c r="C48" s="8"/>
      <c r="D48" s="8"/>
      <c r="E48" s="103"/>
    </row>
    <row r="49" spans="1:5">
      <c r="A49" s="57">
        <v>3222</v>
      </c>
      <c r="B49" s="56" t="s">
        <v>169</v>
      </c>
      <c r="C49" s="8"/>
      <c r="D49" s="8"/>
      <c r="E49" s="103"/>
    </row>
    <row r="50" spans="1:5">
      <c r="A50" s="57">
        <v>3223</v>
      </c>
      <c r="B50" s="56" t="s">
        <v>170</v>
      </c>
      <c r="C50" s="8"/>
      <c r="D50" s="8"/>
      <c r="E50" s="103"/>
    </row>
    <row r="51" spans="1:5">
      <c r="A51" s="57">
        <v>3224</v>
      </c>
      <c r="B51" s="56" t="s">
        <v>171</v>
      </c>
      <c r="C51" s="8"/>
      <c r="D51" s="8"/>
      <c r="E51" s="103"/>
    </row>
    <row r="52" spans="1:5">
      <c r="A52" s="57">
        <v>3231</v>
      </c>
      <c r="B52" s="56" t="s">
        <v>172</v>
      </c>
      <c r="C52" s="8"/>
      <c r="D52" s="8"/>
      <c r="E52" s="103"/>
    </row>
    <row r="53" spans="1:5">
      <c r="A53" s="57">
        <v>3232</v>
      </c>
      <c r="B53" s="56" t="s">
        <v>173</v>
      </c>
      <c r="C53" s="8"/>
      <c r="D53" s="8"/>
      <c r="E53" s="103"/>
    </row>
    <row r="54" spans="1:5">
      <c r="A54" s="57">
        <v>3234</v>
      </c>
      <c r="B54" s="56" t="s">
        <v>174</v>
      </c>
      <c r="C54" s="8"/>
      <c r="D54" s="8"/>
      <c r="E54" s="103"/>
    </row>
    <row r="55" spans="1:5" ht="30">
      <c r="A55" s="57">
        <v>3236</v>
      </c>
      <c r="B55" s="56" t="s">
        <v>189</v>
      </c>
      <c r="C55" s="8"/>
      <c r="D55" s="8"/>
      <c r="E55" s="103"/>
    </row>
    <row r="56" spans="1:5" ht="45">
      <c r="A56" s="57">
        <v>3237</v>
      </c>
      <c r="B56" s="56" t="s">
        <v>175</v>
      </c>
      <c r="C56" s="8"/>
      <c r="D56" s="8"/>
      <c r="E56" s="103"/>
    </row>
    <row r="57" spans="1:5">
      <c r="A57" s="57">
        <v>3241</v>
      </c>
      <c r="B57" s="56" t="s">
        <v>176</v>
      </c>
      <c r="C57" s="8"/>
      <c r="D57" s="8"/>
      <c r="E57" s="103"/>
    </row>
    <row r="58" spans="1:5">
      <c r="A58" s="57">
        <v>3242</v>
      </c>
      <c r="B58" s="56" t="s">
        <v>177</v>
      </c>
      <c r="C58" s="8"/>
      <c r="D58" s="8"/>
      <c r="E58" s="103"/>
    </row>
    <row r="59" spans="1:5">
      <c r="A59" s="57">
        <v>3243</v>
      </c>
      <c r="B59" s="56" t="s">
        <v>178</v>
      </c>
      <c r="C59" s="8"/>
      <c r="D59" s="8"/>
      <c r="E59" s="103"/>
    </row>
    <row r="60" spans="1:5">
      <c r="A60" s="57">
        <v>3245</v>
      </c>
      <c r="B60" s="56" t="s">
        <v>179</v>
      </c>
      <c r="C60" s="8"/>
      <c r="D60" s="8"/>
      <c r="E60" s="103"/>
    </row>
    <row r="61" spans="1:5">
      <c r="A61" s="57">
        <v>3246</v>
      </c>
      <c r="B61" s="56" t="s">
        <v>180</v>
      </c>
      <c r="C61" s="8"/>
      <c r="D61" s="8"/>
      <c r="E61" s="103"/>
    </row>
    <row r="62" spans="1:5">
      <c r="A62" s="32"/>
      <c r="E62" s="103"/>
    </row>
    <row r="63" spans="1:5">
      <c r="A63" s="33"/>
      <c r="E63" s="103"/>
    </row>
    <row r="64" spans="1:5">
      <c r="A64" s="58" t="s">
        <v>195</v>
      </c>
      <c r="B64" s="56"/>
      <c r="C64" s="83">
        <f>SUM(C66:C67)</f>
        <v>6462.4</v>
      </c>
      <c r="D64" s="83">
        <f>SUM(D66:D67)</f>
        <v>6882.36</v>
      </c>
      <c r="E64" s="103"/>
    </row>
    <row r="65" spans="1:5">
      <c r="A65" s="57">
        <v>5100</v>
      </c>
      <c r="B65" s="56" t="s">
        <v>250</v>
      </c>
      <c r="C65" s="8"/>
      <c r="D65" s="8"/>
      <c r="E65" s="103"/>
    </row>
    <row r="66" spans="1:5">
      <c r="A66" s="57">
        <v>5220</v>
      </c>
      <c r="B66" s="56" t="s">
        <v>402</v>
      </c>
      <c r="C66" s="8">
        <v>6462.4</v>
      </c>
      <c r="D66" s="8">
        <v>6882.36</v>
      </c>
      <c r="E66" s="103"/>
    </row>
    <row r="67" spans="1:5">
      <c r="A67" s="57">
        <v>5230</v>
      </c>
      <c r="B67" s="56" t="s">
        <v>403</v>
      </c>
      <c r="C67" s="8"/>
      <c r="D67" s="8"/>
      <c r="E67" s="103"/>
    </row>
    <row r="68" spans="1:5">
      <c r="A68" s="32"/>
      <c r="E68" s="103"/>
    </row>
    <row r="69" spans="1:5">
      <c r="A69" s="2"/>
      <c r="E69" s="103"/>
    </row>
    <row r="70" spans="1:5">
      <c r="A70" s="55" t="s">
        <v>196</v>
      </c>
      <c r="B70" s="56"/>
      <c r="C70" s="8"/>
      <c r="D70" s="8"/>
      <c r="E70" s="103"/>
    </row>
    <row r="71" spans="1:5" ht="30">
      <c r="A71" s="57">
        <v>1</v>
      </c>
      <c r="B71" s="56" t="s">
        <v>181</v>
      </c>
      <c r="C71" s="8"/>
      <c r="D71" s="8"/>
      <c r="E71" s="103"/>
    </row>
    <row r="72" spans="1:5">
      <c r="A72" s="57">
        <v>2</v>
      </c>
      <c r="B72" s="56" t="s">
        <v>182</v>
      </c>
      <c r="C72" s="8"/>
      <c r="D72" s="8"/>
      <c r="E72" s="103"/>
    </row>
    <row r="73" spans="1:5">
      <c r="A73" s="57">
        <v>3</v>
      </c>
      <c r="B73" s="56" t="s">
        <v>183</v>
      </c>
      <c r="C73" s="8"/>
      <c r="D73" s="8"/>
      <c r="E73" s="103"/>
    </row>
    <row r="74" spans="1:5">
      <c r="A74" s="57">
        <v>4</v>
      </c>
      <c r="B74" s="56" t="s">
        <v>353</v>
      </c>
      <c r="C74" s="8"/>
      <c r="D74" s="8"/>
      <c r="E74" s="103"/>
    </row>
    <row r="75" spans="1:5">
      <c r="A75" s="57">
        <v>5</v>
      </c>
      <c r="B75" s="56" t="s">
        <v>184</v>
      </c>
      <c r="C75" s="8"/>
      <c r="D75" s="8"/>
      <c r="E75" s="103"/>
    </row>
    <row r="76" spans="1:5">
      <c r="A76" s="57">
        <v>6</v>
      </c>
      <c r="B76" s="56" t="s">
        <v>185</v>
      </c>
      <c r="C76" s="8"/>
      <c r="D76" s="8"/>
      <c r="E76" s="103"/>
    </row>
    <row r="77" spans="1:5">
      <c r="A77" s="57">
        <v>7</v>
      </c>
      <c r="B77" s="56" t="s">
        <v>186</v>
      </c>
      <c r="C77" s="8"/>
      <c r="D77" s="8"/>
      <c r="E77" s="103"/>
    </row>
    <row r="78" spans="1:5">
      <c r="A78" s="57">
        <v>8</v>
      </c>
      <c r="B78" s="56" t="s">
        <v>187</v>
      </c>
      <c r="C78" s="8"/>
      <c r="D78" s="8"/>
      <c r="E78" s="103"/>
    </row>
    <row r="79" spans="1:5">
      <c r="A79" s="57">
        <v>9</v>
      </c>
      <c r="B79" s="56" t="s">
        <v>188</v>
      </c>
      <c r="C79" s="8"/>
      <c r="D79" s="8"/>
      <c r="E79" s="103"/>
    </row>
    <row r="83" spans="1:9">
      <c r="A83" s="2"/>
      <c r="B83" s="2"/>
    </row>
    <row r="84" spans="1:9">
      <c r="A84" s="67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4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G10" sqref="G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419</v>
      </c>
      <c r="B1" s="74"/>
      <c r="C1" s="74"/>
      <c r="D1" s="74"/>
      <c r="E1" s="74"/>
      <c r="F1" s="74"/>
      <c r="G1" s="74"/>
      <c r="H1" s="74"/>
      <c r="I1" s="661" t="s">
        <v>109</v>
      </c>
      <c r="J1" s="661"/>
      <c r="K1" s="103"/>
    </row>
    <row r="2" spans="1:11">
      <c r="A2" s="74" t="s">
        <v>140</v>
      </c>
      <c r="B2" s="74"/>
      <c r="C2" s="74"/>
      <c r="D2" s="74"/>
      <c r="E2" s="74"/>
      <c r="F2" s="74"/>
      <c r="G2" s="74"/>
      <c r="H2" s="74"/>
      <c r="I2" s="659" t="str">
        <f>'ფორმა N1'!K2</f>
        <v>01/01/2019-31/12/2019</v>
      </c>
      <c r="J2" s="660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5" t="str">
        <f>'ფორმა N1'!A5</f>
        <v>საქ. ძალოვან ვეტერანთა და პატრიოტთა პოლიტიკური მოძრაობა</v>
      </c>
      <c r="B5" s="363"/>
      <c r="C5" s="363"/>
      <c r="D5" s="363"/>
      <c r="E5" s="363"/>
      <c r="F5" s="364"/>
      <c r="G5" s="363"/>
      <c r="H5" s="363"/>
      <c r="I5" s="363"/>
      <c r="J5" s="363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3"/>
    </row>
    <row r="10" spans="1:11" s="27" customFormat="1" ht="30">
      <c r="A10" s="152">
        <v>1</v>
      </c>
      <c r="B10" s="475" t="s">
        <v>645</v>
      </c>
      <c r="C10" s="476" t="s">
        <v>646</v>
      </c>
      <c r="D10" s="477" t="s">
        <v>647</v>
      </c>
      <c r="E10" s="478" t="s">
        <v>648</v>
      </c>
      <c r="F10" s="28">
        <f>'ფორმა N7'!C14</f>
        <v>369.16</v>
      </c>
      <c r="G10" s="28">
        <f>'ფორმა N2'!D9+'ფორმა N3'!D9</f>
        <v>158459.03999999998</v>
      </c>
      <c r="H10" s="648">
        <f>'ფორმა N4'!D9+'ფორმა N5'!D9</f>
        <v>158374.48000000001</v>
      </c>
      <c r="I10" s="648">
        <f>F10+G10-H10</f>
        <v>453.71999999997206</v>
      </c>
      <c r="J10" s="28"/>
      <c r="K10" s="103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6" t="s">
        <v>107</v>
      </c>
      <c r="C15" s="102"/>
      <c r="D15" s="102"/>
      <c r="E15" s="102"/>
      <c r="F15" s="217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57"/>
      <c r="D17" s="102"/>
      <c r="E17" s="102"/>
      <c r="F17" s="257"/>
      <c r="G17" s="258"/>
      <c r="H17" s="258"/>
      <c r="I17" s="99"/>
      <c r="J17" s="99"/>
    </row>
    <row r="18" spans="1:10">
      <c r="A18" s="99"/>
      <c r="B18" s="102"/>
      <c r="C18" s="218" t="s">
        <v>263</v>
      </c>
      <c r="D18" s="218"/>
      <c r="E18" s="102"/>
      <c r="F18" s="102" t="s">
        <v>268</v>
      </c>
      <c r="G18" s="99"/>
      <c r="H18" s="99"/>
      <c r="I18" s="99"/>
      <c r="J18" s="99"/>
    </row>
    <row r="19" spans="1:10">
      <c r="A19" s="99"/>
      <c r="B19" s="102"/>
      <c r="C19" s="219" t="s">
        <v>139</v>
      </c>
      <c r="D19" s="102"/>
      <c r="E19" s="102"/>
      <c r="F19" s="102" t="s">
        <v>264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9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B41" sqref="B41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296</v>
      </c>
      <c r="B1" s="74"/>
      <c r="C1" s="661" t="s">
        <v>109</v>
      </c>
      <c r="D1" s="661"/>
      <c r="E1" s="106"/>
    </row>
    <row r="2" spans="1:7">
      <c r="A2" s="74" t="s">
        <v>140</v>
      </c>
      <c r="B2" s="74"/>
      <c r="C2" s="659" t="str">
        <f>'ფორმა N1'!K2</f>
        <v>01/01/2019-31/12/2019</v>
      </c>
      <c r="D2" s="660"/>
      <c r="E2" s="106"/>
    </row>
    <row r="3" spans="1:7">
      <c r="A3" s="72"/>
      <c r="B3" s="74"/>
      <c r="C3" s="73"/>
      <c r="D3" s="73"/>
      <c r="E3" s="106"/>
    </row>
    <row r="4" spans="1:7">
      <c r="A4" s="75" t="s">
        <v>269</v>
      </c>
      <c r="B4" s="100"/>
      <c r="C4" s="101"/>
      <c r="D4" s="74"/>
      <c r="E4" s="106"/>
    </row>
    <row r="5" spans="1:7">
      <c r="A5" s="222" t="str">
        <f>'ფორმა N1'!A5</f>
        <v>საქ. ძალოვან ვეტერანთა და პატრიოტთა პოლიტიკური მოძრაობა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>
      <c r="A9" s="223">
        <v>1</v>
      </c>
      <c r="B9" s="223" t="s">
        <v>65</v>
      </c>
      <c r="C9" s="83">
        <f>SUM(C10,C26)</f>
        <v>93986.48</v>
      </c>
      <c r="D9" s="83">
        <f>SUM(D10,D26)</f>
        <v>93986.48</v>
      </c>
      <c r="E9" s="106"/>
    </row>
    <row r="10" spans="1:7" s="7" customFormat="1" ht="16.5" customHeight="1">
      <c r="A10" s="85">
        <v>1.1000000000000001</v>
      </c>
      <c r="B10" s="85" t="s">
        <v>80</v>
      </c>
      <c r="C10" s="83">
        <f>SUM(C11,C12,C16,C19,C25,C26)</f>
        <v>93986.48</v>
      </c>
      <c r="D10" s="83">
        <f>SUM(D11,D12,D16,D19,D24,D25)</f>
        <v>93986.48</v>
      </c>
      <c r="E10" s="106"/>
    </row>
    <row r="11" spans="1:7" s="9" customFormat="1" ht="16.5" customHeight="1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81</v>
      </c>
      <c r="B13" s="95" t="s">
        <v>305</v>
      </c>
      <c r="C13" s="8"/>
      <c r="D13" s="8"/>
      <c r="E13" s="106"/>
    </row>
    <row r="14" spans="1:7" s="3" customFormat="1" ht="16.5" customHeight="1">
      <c r="A14" s="95" t="s">
        <v>469</v>
      </c>
      <c r="B14" s="95" t="s">
        <v>468</v>
      </c>
      <c r="C14" s="8"/>
      <c r="D14" s="8"/>
      <c r="E14" s="106"/>
    </row>
    <row r="15" spans="1:7" s="3" customFormat="1" ht="16.5" customHeight="1">
      <c r="A15" s="95" t="s">
        <v>470</v>
      </c>
      <c r="B15" s="95" t="s">
        <v>97</v>
      </c>
      <c r="C15" s="8"/>
      <c r="D15" s="8"/>
      <c r="E15" s="106"/>
    </row>
    <row r="16" spans="1:7" s="3" customFormat="1" ht="16.5" customHeight="1">
      <c r="A16" s="86" t="s">
        <v>82</v>
      </c>
      <c r="B16" s="86" t="s">
        <v>83</v>
      </c>
      <c r="C16" s="105">
        <f>SUM(C17:C18)</f>
        <v>93562</v>
      </c>
      <c r="D16" s="105">
        <f>SUM(D17:D18)</f>
        <v>93562</v>
      </c>
      <c r="E16" s="106"/>
    </row>
    <row r="17" spans="1:5" s="3" customFormat="1" ht="16.5" customHeight="1">
      <c r="A17" s="95" t="s">
        <v>84</v>
      </c>
      <c r="B17" s="95" t="s">
        <v>86</v>
      </c>
      <c r="C17" s="8">
        <v>72520</v>
      </c>
      <c r="D17" s="8">
        <f>C17</f>
        <v>72520</v>
      </c>
      <c r="E17" s="106"/>
    </row>
    <row r="18" spans="1:5" s="3" customFormat="1" ht="30">
      <c r="A18" s="95" t="s">
        <v>85</v>
      </c>
      <c r="B18" s="95" t="s">
        <v>110</v>
      </c>
      <c r="C18" s="8">
        <v>21042</v>
      </c>
      <c r="D18" s="8">
        <f>C18</f>
        <v>21042</v>
      </c>
      <c r="E18" s="106"/>
    </row>
    <row r="19" spans="1:5" s="3" customFormat="1" ht="16.5" customHeight="1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88</v>
      </c>
      <c r="B20" s="95" t="s">
        <v>89</v>
      </c>
      <c r="C20" s="8"/>
      <c r="D20" s="8"/>
      <c r="E20" s="106"/>
    </row>
    <row r="21" spans="1:5" s="3" customFormat="1" ht="30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>
      <c r="A23" s="95" t="s">
        <v>94</v>
      </c>
      <c r="B23" s="95" t="s">
        <v>412</v>
      </c>
      <c r="C23" s="8"/>
      <c r="D23" s="8"/>
      <c r="E23" s="106"/>
    </row>
    <row r="24" spans="1:5" s="3" customFormat="1" ht="16.5" customHeight="1">
      <c r="A24" s="86" t="s">
        <v>95</v>
      </c>
      <c r="B24" s="86" t="s">
        <v>413</v>
      </c>
      <c r="C24" s="249"/>
      <c r="D24" s="8"/>
      <c r="E24" s="106"/>
    </row>
    <row r="25" spans="1:5" s="3" customFormat="1">
      <c r="A25" s="86" t="s">
        <v>246</v>
      </c>
      <c r="B25" s="86" t="s">
        <v>819</v>
      </c>
      <c r="C25" s="8">
        <v>424.48</v>
      </c>
      <c r="D25" s="8">
        <f>C25</f>
        <v>424.48</v>
      </c>
      <c r="E25" s="106"/>
    </row>
    <row r="26" spans="1:5" ht="16.5" customHeight="1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06"/>
    </row>
    <row r="28" spans="1:5">
      <c r="A28" s="231" t="s">
        <v>98</v>
      </c>
      <c r="B28" s="231" t="s">
        <v>303</v>
      </c>
      <c r="C28" s="8"/>
      <c r="D28" s="8"/>
      <c r="E28" s="106"/>
    </row>
    <row r="29" spans="1:5">
      <c r="A29" s="231" t="s">
        <v>99</v>
      </c>
      <c r="B29" s="231" t="s">
        <v>306</v>
      </c>
      <c r="C29" s="8"/>
      <c r="D29" s="8"/>
      <c r="E29" s="106"/>
    </row>
    <row r="30" spans="1:5">
      <c r="A30" s="231" t="s">
        <v>420</v>
      </c>
      <c r="B30" s="231" t="s">
        <v>304</v>
      </c>
      <c r="C30" s="8"/>
      <c r="D30" s="8"/>
      <c r="E30" s="106"/>
    </row>
    <row r="31" spans="1:5">
      <c r="A31" s="86" t="s">
        <v>33</v>
      </c>
      <c r="B31" s="86" t="s">
        <v>468</v>
      </c>
      <c r="C31" s="105">
        <f>SUM(C32:C34)</f>
        <v>0</v>
      </c>
      <c r="D31" s="105">
        <f>SUM(D32:D34)</f>
        <v>0</v>
      </c>
      <c r="E31" s="106"/>
    </row>
    <row r="32" spans="1:5">
      <c r="A32" s="231" t="s">
        <v>12</v>
      </c>
      <c r="B32" s="231" t="s">
        <v>471</v>
      </c>
      <c r="C32" s="8"/>
      <c r="D32" s="8"/>
      <c r="E32" s="106"/>
    </row>
    <row r="33" spans="1:9">
      <c r="A33" s="231" t="s">
        <v>13</v>
      </c>
      <c r="B33" s="231" t="s">
        <v>472</v>
      </c>
      <c r="C33" s="8"/>
      <c r="D33" s="8"/>
      <c r="E33" s="106"/>
    </row>
    <row r="34" spans="1:9">
      <c r="A34" s="231" t="s">
        <v>276</v>
      </c>
      <c r="B34" s="231" t="s">
        <v>473</v>
      </c>
      <c r="C34" s="8"/>
      <c r="D34" s="8"/>
      <c r="E34" s="106"/>
    </row>
    <row r="35" spans="1:9">
      <c r="A35" s="86" t="s">
        <v>34</v>
      </c>
      <c r="B35" s="245" t="s">
        <v>418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107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266</v>
      </c>
      <c r="D43" s="109"/>
      <c r="E43" s="108"/>
      <c r="F43" s="108"/>
      <c r="G43"/>
      <c r="H43"/>
      <c r="I43"/>
    </row>
    <row r="44" spans="1:9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>
      <c r="B45" s="64" t="s">
        <v>139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view="pageBreakPreview" topLeftCell="A10" zoomScale="80" zoomScaleNormal="100" zoomScaleSheetLayoutView="80" workbookViewId="0">
      <selection activeCell="C46" sqref="C46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2" t="s">
        <v>356</v>
      </c>
      <c r="B1" s="74"/>
      <c r="C1" s="74"/>
      <c r="D1" s="74"/>
      <c r="E1" s="74"/>
      <c r="F1" s="74"/>
      <c r="G1" s="159" t="s">
        <v>109</v>
      </c>
      <c r="H1" s="160"/>
    </row>
    <row r="2" spans="1:8">
      <c r="A2" s="74" t="s">
        <v>140</v>
      </c>
      <c r="B2" s="74"/>
      <c r="C2" s="74"/>
      <c r="D2" s="74"/>
      <c r="E2" s="74"/>
      <c r="F2" s="74"/>
      <c r="G2" s="161" t="str">
        <f>'ფორმა N1'!K2</f>
        <v>01/01/2019-31/12/2019</v>
      </c>
      <c r="H2" s="160"/>
    </row>
    <row r="3" spans="1:8">
      <c r="A3" s="74"/>
      <c r="B3" s="74"/>
      <c r="C3" s="74"/>
      <c r="D3" s="74"/>
      <c r="E3" s="74"/>
      <c r="F3" s="74"/>
      <c r="G3" s="100"/>
      <c r="H3" s="160"/>
    </row>
    <row r="4" spans="1:8">
      <c r="A4" s="75" t="str">
        <f>'[5]ფორმა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5" t="str">
        <f>'ფორმა N1'!A5</f>
        <v>საქ. ძალოვან ვეტერანთა და პატრიოტთა პოლიტიკური მოძრაობა</v>
      </c>
      <c r="B5" s="205"/>
      <c r="C5" s="205"/>
      <c r="D5" s="205"/>
      <c r="E5" s="205"/>
      <c r="F5" s="205"/>
      <c r="G5" s="205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2" t="s">
        <v>307</v>
      </c>
      <c r="B8" s="162" t="s">
        <v>141</v>
      </c>
      <c r="C8" s="163" t="s">
        <v>354</v>
      </c>
      <c r="D8" s="163" t="s">
        <v>355</v>
      </c>
      <c r="E8" s="163" t="s">
        <v>270</v>
      </c>
      <c r="F8" s="162" t="s">
        <v>312</v>
      </c>
      <c r="G8" s="163" t="s">
        <v>308</v>
      </c>
      <c r="H8" s="103"/>
    </row>
    <row r="9" spans="1:8">
      <c r="A9" s="164" t="s">
        <v>309</v>
      </c>
      <c r="B9" s="165"/>
      <c r="C9" s="166"/>
      <c r="D9" s="167"/>
      <c r="E9" s="167"/>
      <c r="F9" s="167"/>
      <c r="G9" s="168"/>
      <c r="H9" s="103"/>
    </row>
    <row r="10" spans="1:8">
      <c r="A10" s="165">
        <v>1</v>
      </c>
      <c r="B10" s="479">
        <v>43589</v>
      </c>
      <c r="C10" s="480">
        <v>1200</v>
      </c>
      <c r="D10" s="481">
        <v>1200</v>
      </c>
      <c r="E10" s="482" t="s">
        <v>221</v>
      </c>
      <c r="F10" s="482" t="s">
        <v>497</v>
      </c>
      <c r="G10" s="171">
        <f>IF(ISBLANK(B10),"",G9+C10-D10)</f>
        <v>0</v>
      </c>
      <c r="H10" s="103"/>
    </row>
    <row r="11" spans="1:8">
      <c r="A11" s="165">
        <v>2</v>
      </c>
      <c r="B11" s="479" t="s">
        <v>649</v>
      </c>
      <c r="C11" s="480">
        <v>1200</v>
      </c>
      <c r="D11" s="481">
        <v>1200</v>
      </c>
      <c r="E11" s="482" t="s">
        <v>221</v>
      </c>
      <c r="F11" s="482" t="s">
        <v>497</v>
      </c>
      <c r="G11" s="171">
        <f t="shared" ref="G11:G38" si="0">IF(ISBLANK(B11),"",G10+C11-D11)</f>
        <v>0</v>
      </c>
      <c r="H11" s="103"/>
    </row>
    <row r="12" spans="1:8">
      <c r="A12" s="165">
        <v>3</v>
      </c>
      <c r="B12" s="479" t="s">
        <v>650</v>
      </c>
      <c r="C12" s="480">
        <v>1000</v>
      </c>
      <c r="D12" s="481">
        <v>1000</v>
      </c>
      <c r="E12" s="482" t="s">
        <v>221</v>
      </c>
      <c r="F12" s="482" t="s">
        <v>497</v>
      </c>
      <c r="G12" s="171">
        <f t="shared" si="0"/>
        <v>0</v>
      </c>
      <c r="H12" s="103"/>
    </row>
    <row r="13" spans="1:8">
      <c r="A13" s="165">
        <v>4</v>
      </c>
      <c r="B13" s="479">
        <v>43713</v>
      </c>
      <c r="C13" s="480">
        <v>1100</v>
      </c>
      <c r="D13" s="481">
        <v>1100</v>
      </c>
      <c r="E13" s="482" t="s">
        <v>221</v>
      </c>
      <c r="F13" s="482" t="s">
        <v>497</v>
      </c>
      <c r="G13" s="171">
        <f t="shared" si="0"/>
        <v>0</v>
      </c>
      <c r="H13" s="103"/>
    </row>
    <row r="14" spans="1:8">
      <c r="A14" s="165">
        <v>5</v>
      </c>
      <c r="B14" s="479" t="s">
        <v>651</v>
      </c>
      <c r="C14" s="480">
        <v>1500</v>
      </c>
      <c r="D14" s="481">
        <v>1500</v>
      </c>
      <c r="E14" s="482" t="s">
        <v>221</v>
      </c>
      <c r="F14" s="482" t="s">
        <v>497</v>
      </c>
      <c r="G14" s="171">
        <f t="shared" si="0"/>
        <v>0</v>
      </c>
      <c r="H14" s="103"/>
    </row>
    <row r="15" spans="1:8">
      <c r="A15" s="165">
        <v>6</v>
      </c>
      <c r="B15" s="479" t="s">
        <v>822</v>
      </c>
      <c r="C15" s="480">
        <v>500</v>
      </c>
      <c r="D15" s="481">
        <v>500</v>
      </c>
      <c r="E15" s="482" t="s">
        <v>221</v>
      </c>
      <c r="F15" s="482" t="s">
        <v>497</v>
      </c>
      <c r="G15" s="171">
        <f t="shared" si="0"/>
        <v>0</v>
      </c>
      <c r="H15" s="103"/>
    </row>
    <row r="16" spans="1:8" ht="30">
      <c r="A16" s="165">
        <v>7</v>
      </c>
      <c r="B16" s="479" t="s">
        <v>652</v>
      </c>
      <c r="C16" s="480">
        <v>33592</v>
      </c>
      <c r="D16" s="481">
        <v>33592</v>
      </c>
      <c r="E16" s="482" t="s">
        <v>221</v>
      </c>
      <c r="F16" s="482" t="s">
        <v>553</v>
      </c>
      <c r="G16" s="171">
        <f t="shared" si="0"/>
        <v>0</v>
      </c>
      <c r="H16" s="103"/>
    </row>
    <row r="17" spans="1:8" ht="15.75">
      <c r="A17" s="165">
        <v>8</v>
      </c>
      <c r="B17" s="150" t="s">
        <v>821</v>
      </c>
      <c r="C17" s="169">
        <v>1200</v>
      </c>
      <c r="D17" s="170">
        <v>1200</v>
      </c>
      <c r="E17" s="170" t="s">
        <v>221</v>
      </c>
      <c r="F17" s="170" t="s">
        <v>497</v>
      </c>
      <c r="G17" s="171">
        <f t="shared" si="0"/>
        <v>0</v>
      </c>
      <c r="H17" s="103"/>
    </row>
    <row r="18" spans="1:8" ht="15.75">
      <c r="A18" s="165">
        <v>9</v>
      </c>
      <c r="B18" s="150" t="s">
        <v>823</v>
      </c>
      <c r="C18" s="169">
        <v>1200</v>
      </c>
      <c r="D18" s="170">
        <v>1200</v>
      </c>
      <c r="E18" s="170" t="s">
        <v>221</v>
      </c>
      <c r="F18" s="170" t="s">
        <v>497</v>
      </c>
      <c r="G18" s="171">
        <f t="shared" si="0"/>
        <v>0</v>
      </c>
      <c r="H18" s="103"/>
    </row>
    <row r="19" spans="1:8" ht="15.75">
      <c r="A19" s="165">
        <v>10</v>
      </c>
      <c r="B19" s="150" t="s">
        <v>824</v>
      </c>
      <c r="C19" s="169">
        <v>1000</v>
      </c>
      <c r="D19" s="170">
        <v>1000</v>
      </c>
      <c r="E19" s="170" t="s">
        <v>221</v>
      </c>
      <c r="F19" s="170" t="s">
        <v>497</v>
      </c>
      <c r="G19" s="171">
        <f t="shared" si="0"/>
        <v>0</v>
      </c>
      <c r="H19" s="103"/>
    </row>
    <row r="20" spans="1:8" ht="15.75">
      <c r="A20" s="165">
        <v>11</v>
      </c>
      <c r="B20" s="150">
        <v>43648</v>
      </c>
      <c r="C20" s="169">
        <v>800</v>
      </c>
      <c r="D20" s="170">
        <v>800</v>
      </c>
      <c r="E20" s="170" t="s">
        <v>221</v>
      </c>
      <c r="F20" s="170" t="s">
        <v>497</v>
      </c>
      <c r="G20" s="171">
        <f t="shared" si="0"/>
        <v>0</v>
      </c>
      <c r="H20" s="103"/>
    </row>
    <row r="21" spans="1:8" ht="15.75">
      <c r="A21" s="165">
        <v>12</v>
      </c>
      <c r="B21" s="150" t="s">
        <v>825</v>
      </c>
      <c r="C21" s="169">
        <v>1000</v>
      </c>
      <c r="D21" s="170">
        <v>1000</v>
      </c>
      <c r="E21" s="170" t="s">
        <v>221</v>
      </c>
      <c r="F21" s="170" t="s">
        <v>497</v>
      </c>
      <c r="G21" s="171">
        <f t="shared" si="0"/>
        <v>0</v>
      </c>
      <c r="H21" s="103"/>
    </row>
    <row r="22" spans="1:8" ht="15.75">
      <c r="A22" s="165">
        <v>13</v>
      </c>
      <c r="B22" s="150" t="s">
        <v>826</v>
      </c>
      <c r="C22" s="169">
        <v>700</v>
      </c>
      <c r="D22" s="170">
        <v>700</v>
      </c>
      <c r="E22" s="170" t="s">
        <v>221</v>
      </c>
      <c r="F22" s="170" t="s">
        <v>497</v>
      </c>
      <c r="G22" s="171">
        <f t="shared" si="0"/>
        <v>0</v>
      </c>
      <c r="H22" s="103"/>
    </row>
    <row r="23" spans="1:8" ht="15.75">
      <c r="A23" s="165">
        <v>14</v>
      </c>
      <c r="B23" s="150" t="s">
        <v>827</v>
      </c>
      <c r="C23" s="169">
        <v>1000</v>
      </c>
      <c r="D23" s="170">
        <v>1000</v>
      </c>
      <c r="E23" s="170" t="s">
        <v>221</v>
      </c>
      <c r="F23" s="170" t="s">
        <v>497</v>
      </c>
      <c r="G23" s="171">
        <f t="shared" si="0"/>
        <v>0</v>
      </c>
      <c r="H23" s="103"/>
    </row>
    <row r="24" spans="1:8" ht="15.75">
      <c r="A24" s="165">
        <v>15</v>
      </c>
      <c r="B24" s="150">
        <v>43652</v>
      </c>
      <c r="C24" s="169">
        <v>500</v>
      </c>
      <c r="D24" s="170">
        <v>500</v>
      </c>
      <c r="E24" s="170" t="s">
        <v>221</v>
      </c>
      <c r="F24" s="170" t="s">
        <v>497</v>
      </c>
      <c r="G24" s="171">
        <f t="shared" si="0"/>
        <v>0</v>
      </c>
      <c r="H24" s="103"/>
    </row>
    <row r="25" spans="1:8" ht="15.75">
      <c r="A25" s="165">
        <v>16</v>
      </c>
      <c r="B25" s="150">
        <v>43472</v>
      </c>
      <c r="C25" s="169">
        <v>1000</v>
      </c>
      <c r="D25" s="170">
        <v>1000</v>
      </c>
      <c r="E25" s="170" t="s">
        <v>221</v>
      </c>
      <c r="F25" s="170" t="s">
        <v>497</v>
      </c>
      <c r="G25" s="171">
        <f t="shared" si="0"/>
        <v>0</v>
      </c>
      <c r="H25" s="103"/>
    </row>
    <row r="26" spans="1:8" ht="15.75">
      <c r="A26" s="165">
        <v>17</v>
      </c>
      <c r="B26" s="150">
        <v>43592</v>
      </c>
      <c r="C26" s="169">
        <v>900</v>
      </c>
      <c r="D26" s="170">
        <v>900</v>
      </c>
      <c r="E26" s="170" t="s">
        <v>221</v>
      </c>
      <c r="F26" s="170" t="s">
        <v>497</v>
      </c>
      <c r="G26" s="171">
        <f t="shared" si="0"/>
        <v>0</v>
      </c>
      <c r="H26" s="103"/>
    </row>
    <row r="27" spans="1:8" ht="15.75">
      <c r="A27" s="165">
        <v>18</v>
      </c>
      <c r="B27" s="150" t="s">
        <v>828</v>
      </c>
      <c r="C27" s="169">
        <v>800</v>
      </c>
      <c r="D27" s="170">
        <v>800</v>
      </c>
      <c r="E27" s="170" t="s">
        <v>221</v>
      </c>
      <c r="F27" s="170" t="s">
        <v>497</v>
      </c>
      <c r="G27" s="171">
        <f t="shared" si="0"/>
        <v>0</v>
      </c>
      <c r="H27" s="103"/>
    </row>
    <row r="28" spans="1:8" ht="15.75">
      <c r="A28" s="165">
        <v>19</v>
      </c>
      <c r="B28" s="150" t="s">
        <v>829</v>
      </c>
      <c r="C28" s="169">
        <v>1000</v>
      </c>
      <c r="D28" s="170">
        <v>1000</v>
      </c>
      <c r="E28" s="170" t="s">
        <v>221</v>
      </c>
      <c r="F28" s="170" t="s">
        <v>497</v>
      </c>
      <c r="G28" s="171">
        <f t="shared" si="0"/>
        <v>0</v>
      </c>
      <c r="H28" s="103"/>
    </row>
    <row r="29" spans="1:8" ht="15.75">
      <c r="A29" s="165">
        <v>20</v>
      </c>
      <c r="B29" s="150">
        <v>43473</v>
      </c>
      <c r="C29" s="169">
        <v>1000</v>
      </c>
      <c r="D29" s="170">
        <v>1000</v>
      </c>
      <c r="E29" s="170" t="s">
        <v>221</v>
      </c>
      <c r="F29" s="170" t="s">
        <v>497</v>
      </c>
      <c r="G29" s="171">
        <f t="shared" si="0"/>
        <v>0</v>
      </c>
      <c r="H29" s="103"/>
    </row>
    <row r="30" spans="1:8" ht="15.75">
      <c r="A30" s="165">
        <v>21</v>
      </c>
      <c r="B30" s="150">
        <v>43716</v>
      </c>
      <c r="C30" s="172">
        <v>600</v>
      </c>
      <c r="D30" s="173">
        <v>600</v>
      </c>
      <c r="E30" s="173" t="s">
        <v>221</v>
      </c>
      <c r="F30" s="173" t="s">
        <v>497</v>
      </c>
      <c r="G30" s="171">
        <f t="shared" si="0"/>
        <v>0</v>
      </c>
      <c r="H30" s="103"/>
    </row>
    <row r="31" spans="1:8" ht="15.75">
      <c r="A31" s="165">
        <v>22</v>
      </c>
      <c r="B31" s="150" t="s">
        <v>830</v>
      </c>
      <c r="C31" s="172">
        <v>600</v>
      </c>
      <c r="D31" s="173">
        <v>600</v>
      </c>
      <c r="E31" s="173" t="s">
        <v>221</v>
      </c>
      <c r="F31" s="173" t="s">
        <v>497</v>
      </c>
      <c r="G31" s="171">
        <f t="shared" si="0"/>
        <v>0</v>
      </c>
      <c r="H31" s="103"/>
    </row>
    <row r="32" spans="1:8" ht="15.75">
      <c r="A32" s="165">
        <v>23</v>
      </c>
      <c r="B32" s="150" t="s">
        <v>831</v>
      </c>
      <c r="C32" s="172">
        <v>500</v>
      </c>
      <c r="D32" s="173">
        <v>500</v>
      </c>
      <c r="E32" s="173" t="s">
        <v>221</v>
      </c>
      <c r="F32" s="173" t="s">
        <v>497</v>
      </c>
      <c r="G32" s="171">
        <f t="shared" si="0"/>
        <v>0</v>
      </c>
      <c r="H32" s="103"/>
    </row>
    <row r="33" spans="1:8" ht="15.75">
      <c r="A33" s="165">
        <v>24</v>
      </c>
      <c r="B33" s="150">
        <v>43747</v>
      </c>
      <c r="C33" s="172">
        <v>500</v>
      </c>
      <c r="D33" s="173">
        <v>500</v>
      </c>
      <c r="E33" s="173" t="s">
        <v>221</v>
      </c>
      <c r="F33" s="173" t="s">
        <v>497</v>
      </c>
      <c r="G33" s="171">
        <f t="shared" si="0"/>
        <v>0</v>
      </c>
      <c r="H33" s="103"/>
    </row>
    <row r="34" spans="1:8" ht="15.75">
      <c r="A34" s="165">
        <v>25</v>
      </c>
      <c r="B34" s="150" t="s">
        <v>832</v>
      </c>
      <c r="C34" s="172">
        <v>500</v>
      </c>
      <c r="D34" s="173">
        <v>500</v>
      </c>
      <c r="E34" s="173" t="s">
        <v>221</v>
      </c>
      <c r="F34" s="173" t="s">
        <v>497</v>
      </c>
      <c r="G34" s="171">
        <f t="shared" si="0"/>
        <v>0</v>
      </c>
      <c r="H34" s="103"/>
    </row>
    <row r="35" spans="1:8" ht="15.75">
      <c r="A35" s="165">
        <v>26</v>
      </c>
      <c r="B35" s="150">
        <v>43656</v>
      </c>
      <c r="C35" s="172">
        <v>1200</v>
      </c>
      <c r="D35" s="173">
        <v>1200</v>
      </c>
      <c r="E35" s="173" t="s">
        <v>221</v>
      </c>
      <c r="F35" s="173" t="s">
        <v>497</v>
      </c>
      <c r="G35" s="171">
        <f t="shared" si="0"/>
        <v>0</v>
      </c>
      <c r="H35" s="103"/>
    </row>
    <row r="36" spans="1:8" ht="15.75">
      <c r="A36" s="165">
        <v>27</v>
      </c>
      <c r="B36" s="150" t="s">
        <v>833</v>
      </c>
      <c r="C36" s="172">
        <v>1000</v>
      </c>
      <c r="D36" s="173">
        <v>1000</v>
      </c>
      <c r="E36" s="173" t="s">
        <v>221</v>
      </c>
      <c r="F36" s="173" t="s">
        <v>497</v>
      </c>
      <c r="G36" s="171">
        <f t="shared" si="0"/>
        <v>0</v>
      </c>
      <c r="H36" s="103"/>
    </row>
    <row r="37" spans="1:8" ht="15.75">
      <c r="A37" s="165">
        <v>28</v>
      </c>
      <c r="B37" s="150" t="s">
        <v>834</v>
      </c>
      <c r="C37" s="172">
        <v>1000</v>
      </c>
      <c r="D37" s="173">
        <v>1000</v>
      </c>
      <c r="E37" s="173" t="s">
        <v>221</v>
      </c>
      <c r="F37" s="173" t="s">
        <v>497</v>
      </c>
      <c r="G37" s="171">
        <f t="shared" si="0"/>
        <v>0</v>
      </c>
      <c r="H37" s="103"/>
    </row>
    <row r="38" spans="1:8" ht="15.75">
      <c r="A38" s="165">
        <v>29</v>
      </c>
      <c r="B38" s="150" t="s">
        <v>835</v>
      </c>
      <c r="C38" s="172">
        <v>700</v>
      </c>
      <c r="D38" s="173">
        <v>700</v>
      </c>
      <c r="E38" s="173" t="s">
        <v>221</v>
      </c>
      <c r="F38" s="173" t="s">
        <v>497</v>
      </c>
      <c r="G38" s="171">
        <f t="shared" si="0"/>
        <v>0</v>
      </c>
      <c r="H38" s="103"/>
    </row>
    <row r="39" spans="1:8" ht="15.75">
      <c r="A39" s="165">
        <v>30</v>
      </c>
      <c r="B39" s="150" t="s">
        <v>836</v>
      </c>
      <c r="C39" s="172">
        <v>1000</v>
      </c>
      <c r="D39" s="173">
        <v>1000</v>
      </c>
      <c r="E39" s="173" t="s">
        <v>221</v>
      </c>
      <c r="F39" s="173" t="s">
        <v>497</v>
      </c>
      <c r="G39" s="171"/>
      <c r="H39" s="103"/>
    </row>
    <row r="40" spans="1:8" ht="15.75">
      <c r="A40" s="165">
        <v>31</v>
      </c>
      <c r="B40" s="150">
        <v>43628</v>
      </c>
      <c r="C40" s="172">
        <v>1000</v>
      </c>
      <c r="D40" s="173">
        <v>1000</v>
      </c>
      <c r="E40" s="173" t="s">
        <v>221</v>
      </c>
      <c r="F40" s="173" t="s">
        <v>497</v>
      </c>
      <c r="G40" s="171"/>
      <c r="H40" s="103"/>
    </row>
    <row r="41" spans="1:8" ht="15.75">
      <c r="A41" s="165">
        <v>32</v>
      </c>
      <c r="B41" s="150" t="s">
        <v>837</v>
      </c>
      <c r="C41" s="172">
        <v>800</v>
      </c>
      <c r="D41" s="173">
        <v>800</v>
      </c>
      <c r="E41" s="173" t="s">
        <v>221</v>
      </c>
      <c r="F41" s="173" t="s">
        <v>497</v>
      </c>
      <c r="G41" s="171"/>
      <c r="H41" s="103"/>
    </row>
    <row r="42" spans="1:8" ht="15.75">
      <c r="A42" s="165">
        <v>33</v>
      </c>
      <c r="B42" s="150" t="s">
        <v>838</v>
      </c>
      <c r="C42" s="172">
        <v>1200</v>
      </c>
      <c r="D42" s="173">
        <v>1200</v>
      </c>
      <c r="E42" s="173" t="s">
        <v>221</v>
      </c>
      <c r="F42" s="173" t="s">
        <v>497</v>
      </c>
      <c r="G42" s="171"/>
      <c r="H42" s="103"/>
    </row>
    <row r="43" spans="1:8" ht="15.75">
      <c r="A43" s="165">
        <v>34</v>
      </c>
      <c r="B43" s="150" t="s">
        <v>839</v>
      </c>
      <c r="C43" s="172">
        <v>800</v>
      </c>
      <c r="D43" s="173">
        <v>800</v>
      </c>
      <c r="E43" s="173" t="s">
        <v>221</v>
      </c>
      <c r="F43" s="173" t="s">
        <v>497</v>
      </c>
      <c r="G43" s="171"/>
      <c r="H43" s="103"/>
    </row>
    <row r="44" spans="1:8" ht="15.75">
      <c r="A44" s="165"/>
      <c r="B44" s="150"/>
      <c r="C44" s="172"/>
      <c r="D44" s="173"/>
      <c r="E44" s="173"/>
      <c r="F44" s="173"/>
      <c r="G44" s="171"/>
      <c r="H44" s="103"/>
    </row>
    <row r="45" spans="1:8" ht="15.75">
      <c r="A45" s="165" t="s">
        <v>273</v>
      </c>
      <c r="B45" s="150"/>
      <c r="C45" s="172">
        <f>SUM(C10:C44)</f>
        <v>63592</v>
      </c>
      <c r="D45" s="173">
        <f>SUM(D10:D44)</f>
        <v>63592</v>
      </c>
      <c r="E45" s="173"/>
      <c r="F45" s="173"/>
      <c r="G45" s="171" t="str">
        <f>IF(ISBLANK(B45),"",#REF!+C45-D45)</f>
        <v/>
      </c>
      <c r="H45" s="103"/>
    </row>
    <row r="46" spans="1:8">
      <c r="A46" s="174" t="s">
        <v>310</v>
      </c>
      <c r="B46" s="175"/>
      <c r="C46" s="176"/>
      <c r="D46" s="177"/>
      <c r="E46" s="177"/>
      <c r="F46" s="178"/>
      <c r="G46" s="179" t="str">
        <f>G45</f>
        <v/>
      </c>
      <c r="H46" s="103"/>
    </row>
    <row r="50" spans="1:10">
      <c r="B50" s="182" t="s">
        <v>107</v>
      </c>
      <c r="F50" s="183"/>
    </row>
    <row r="51" spans="1:10">
      <c r="F51" s="181"/>
      <c r="G51" s="181"/>
      <c r="H51" s="181"/>
      <c r="I51" s="181"/>
      <c r="J51" s="181"/>
    </row>
    <row r="52" spans="1:10">
      <c r="C52" s="184"/>
      <c r="F52" s="184"/>
      <c r="G52" s="185"/>
      <c r="H52" s="181"/>
      <c r="I52" s="181"/>
      <c r="J52" s="181"/>
    </row>
    <row r="53" spans="1:10">
      <c r="A53" s="181"/>
      <c r="C53" s="186" t="s">
        <v>263</v>
      </c>
      <c r="F53" s="187" t="s">
        <v>268</v>
      </c>
      <c r="G53" s="185"/>
      <c r="H53" s="181"/>
      <c r="I53" s="181"/>
      <c r="J53" s="181"/>
    </row>
    <row r="54" spans="1:10">
      <c r="A54" s="181"/>
      <c r="C54" s="188" t="s">
        <v>139</v>
      </c>
      <c r="F54" s="180" t="s">
        <v>264</v>
      </c>
      <c r="G54" s="181"/>
      <c r="H54" s="181"/>
      <c r="I54" s="181"/>
      <c r="J54" s="181"/>
    </row>
    <row r="55" spans="1:10" s="181" customFormat="1">
      <c r="B55" s="180"/>
    </row>
    <row r="56" spans="1:10" s="181" customFormat="1" ht="12.75"/>
    <row r="57" spans="1:10" s="181" customFormat="1" ht="12.75"/>
    <row r="58" spans="1:10" s="181" customFormat="1" ht="12.75"/>
    <row r="59" spans="1:10" s="181" customFormat="1" ht="12.75"/>
  </sheetData>
  <dataValidations count="1">
    <dataValidation allowBlank="1" showInputMessage="1" showErrorMessage="1" prompt="თვე/დღე/წელი" sqref="B10:B45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O27" sqref="O27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299</v>
      </c>
      <c r="B1" s="136"/>
      <c r="C1" s="136"/>
      <c r="D1" s="136"/>
      <c r="E1" s="136"/>
      <c r="F1" s="76"/>
      <c r="G1" s="76"/>
      <c r="H1" s="76"/>
      <c r="I1" s="673" t="s">
        <v>109</v>
      </c>
      <c r="J1" s="673"/>
      <c r="K1" s="142"/>
    </row>
    <row r="2" spans="1:12" s="23" customFormat="1" ht="15">
      <c r="A2" s="103" t="s">
        <v>140</v>
      </c>
      <c r="B2" s="136"/>
      <c r="C2" s="136"/>
      <c r="D2" s="136"/>
      <c r="E2" s="136"/>
      <c r="F2" s="137"/>
      <c r="G2" s="138"/>
      <c r="H2" s="138"/>
      <c r="I2" s="659" t="str">
        <f>'ფორმა N1'!K2</f>
        <v>01/01/2019-31/12/2019</v>
      </c>
      <c r="J2" s="660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საქ. ძალოვან ვეტერანთა და პატრიოტთა პოლიტიკური მოძრაობა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675" t="s">
        <v>220</v>
      </c>
      <c r="C7" s="675"/>
      <c r="D7" s="675" t="s">
        <v>287</v>
      </c>
      <c r="E7" s="675"/>
      <c r="F7" s="675" t="s">
        <v>288</v>
      </c>
      <c r="G7" s="675"/>
      <c r="H7" s="149" t="s">
        <v>274</v>
      </c>
      <c r="I7" s="675" t="s">
        <v>223</v>
      </c>
      <c r="J7" s="675"/>
      <c r="K7" s="143"/>
    </row>
    <row r="8" spans="1:12" ht="15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>
      <c r="A9" s="60" t="s">
        <v>116</v>
      </c>
      <c r="B9" s="80">
        <f>SUM(B10,B14,B17)</f>
        <v>0</v>
      </c>
      <c r="C9" s="464">
        <f>SUM(C10,C14,C17)</f>
        <v>6093.24</v>
      </c>
      <c r="D9" s="80">
        <f t="shared" ref="D9:J9" si="0">SUM(D10,D14,D17)</f>
        <v>0</v>
      </c>
      <c r="E9" s="80">
        <f>SUM(E10,E14,E17)</f>
        <v>875</v>
      </c>
      <c r="F9" s="80">
        <f t="shared" si="0"/>
        <v>0</v>
      </c>
      <c r="G9" s="80">
        <f>SUM(G10,G14,G17)</f>
        <v>0</v>
      </c>
      <c r="H9" s="80">
        <f>SUM(H10,H14,H17)</f>
        <v>539.6</v>
      </c>
      <c r="I9" s="80">
        <f>SUM(I10,I14,I17)</f>
        <v>0</v>
      </c>
      <c r="J9" s="464">
        <f t="shared" si="0"/>
        <v>6428.6399999999994</v>
      </c>
      <c r="K9" s="143"/>
    </row>
    <row r="10" spans="1:12" ht="15">
      <c r="A10" s="61" t="s">
        <v>117</v>
      </c>
      <c r="B10" s="483">
        <f>SUM(B11:B13)</f>
        <v>0</v>
      </c>
      <c r="C10" s="483">
        <f>SUM(C11:C13)</f>
        <v>0</v>
      </c>
      <c r="D10" s="483">
        <f t="shared" ref="D10:J10" si="1">SUM(D11:D13)</f>
        <v>0</v>
      </c>
      <c r="E10" s="483">
        <f>SUM(E11:E13)</f>
        <v>0</v>
      </c>
      <c r="F10" s="483">
        <f t="shared" si="1"/>
        <v>0</v>
      </c>
      <c r="G10" s="483">
        <f>SUM(G11:G13)</f>
        <v>0</v>
      </c>
      <c r="H10" s="483">
        <f>SUM(H11:H13)</f>
        <v>0</v>
      </c>
      <c r="I10" s="483">
        <f>SUM(I11:I13)</f>
        <v>0</v>
      </c>
      <c r="J10" s="483">
        <f t="shared" si="1"/>
        <v>0</v>
      </c>
      <c r="K10" s="143"/>
    </row>
    <row r="11" spans="1:12" ht="15">
      <c r="A11" s="61" t="s">
        <v>118</v>
      </c>
      <c r="B11" s="391"/>
      <c r="C11" s="391"/>
      <c r="D11" s="391"/>
      <c r="E11" s="391"/>
      <c r="F11" s="391"/>
      <c r="G11" s="391"/>
      <c r="H11" s="391"/>
      <c r="I11" s="391"/>
      <c r="J11" s="391"/>
      <c r="K11" s="143"/>
    </row>
    <row r="12" spans="1:12" ht="15">
      <c r="A12" s="61" t="s">
        <v>119</v>
      </c>
      <c r="B12" s="391"/>
      <c r="C12" s="391"/>
      <c r="D12" s="391"/>
      <c r="E12" s="391"/>
      <c r="F12" s="391"/>
      <c r="G12" s="391"/>
      <c r="H12" s="391"/>
      <c r="I12" s="391"/>
      <c r="J12" s="391"/>
      <c r="K12" s="143"/>
    </row>
    <row r="13" spans="1:12" ht="15">
      <c r="A13" s="61" t="s">
        <v>120</v>
      </c>
      <c r="B13" s="391"/>
      <c r="C13" s="391"/>
      <c r="D13" s="391"/>
      <c r="E13" s="391"/>
      <c r="F13" s="391"/>
      <c r="G13" s="391"/>
      <c r="H13" s="391"/>
      <c r="I13" s="391"/>
      <c r="J13" s="391"/>
      <c r="K13" s="143"/>
    </row>
    <row r="14" spans="1:12" ht="15">
      <c r="A14" s="61" t="s">
        <v>121</v>
      </c>
      <c r="B14" s="483">
        <f>SUM(B15:B16)</f>
        <v>0</v>
      </c>
      <c r="C14" s="483">
        <f>SUM(C15:C16)</f>
        <v>6093.24</v>
      </c>
      <c r="D14" s="483">
        <f t="shared" ref="D14:J14" si="2">SUM(D15:D16)</f>
        <v>0</v>
      </c>
      <c r="E14" s="483">
        <f>SUM(E15:E16)</f>
        <v>875</v>
      </c>
      <c r="F14" s="483">
        <f t="shared" si="2"/>
        <v>0</v>
      </c>
      <c r="G14" s="483">
        <f>SUM(G15:G16)</f>
        <v>0</v>
      </c>
      <c r="H14" s="483">
        <f>SUM(H15:H16)</f>
        <v>539.6</v>
      </c>
      <c r="I14" s="483">
        <f>SUM(I15:I16)</f>
        <v>0</v>
      </c>
      <c r="J14" s="483">
        <f t="shared" si="2"/>
        <v>6428.6399999999994</v>
      </c>
      <c r="K14" s="143"/>
    </row>
    <row r="15" spans="1:12" ht="15">
      <c r="A15" s="61" t="s">
        <v>122</v>
      </c>
      <c r="B15" s="391"/>
      <c r="C15" s="391"/>
      <c r="D15" s="391"/>
      <c r="E15" s="391"/>
      <c r="F15" s="391"/>
      <c r="G15" s="391"/>
      <c r="H15" s="391"/>
      <c r="I15" s="391"/>
      <c r="J15" s="391"/>
      <c r="K15" s="143"/>
    </row>
    <row r="16" spans="1:12" ht="15">
      <c r="A16" s="61" t="s">
        <v>123</v>
      </c>
      <c r="B16" s="391"/>
      <c r="C16" s="391">
        <v>6093.24</v>
      </c>
      <c r="D16" s="391"/>
      <c r="E16" s="391">
        <v>875</v>
      </c>
      <c r="F16" s="391"/>
      <c r="G16" s="391"/>
      <c r="H16" s="391">
        <v>539.6</v>
      </c>
      <c r="I16" s="391"/>
      <c r="J16" s="391">
        <f>C16+E16-H16</f>
        <v>6428.6399999999994</v>
      </c>
      <c r="K16" s="143"/>
    </row>
    <row r="17" spans="1:11" ht="15">
      <c r="A17" s="61" t="s">
        <v>124</v>
      </c>
      <c r="B17" s="483">
        <f>SUM(B18:B19,B22,B23)</f>
        <v>0</v>
      </c>
      <c r="C17" s="483">
        <f>SUM(C18:C19,C22,C23)</f>
        <v>0</v>
      </c>
      <c r="D17" s="483">
        <f t="shared" ref="D17:J17" si="3">SUM(D18:D19,D22,D23)</f>
        <v>0</v>
      </c>
      <c r="E17" s="483">
        <f>SUM(E18:E19,E22,E23)</f>
        <v>0</v>
      </c>
      <c r="F17" s="483">
        <f t="shared" si="3"/>
        <v>0</v>
      </c>
      <c r="G17" s="483">
        <f>SUM(G18:G19,G22,G23)</f>
        <v>0</v>
      </c>
      <c r="H17" s="483"/>
      <c r="I17" s="483">
        <f>SUM(I18:I19,I22,I23)</f>
        <v>0</v>
      </c>
      <c r="J17" s="483">
        <f t="shared" si="3"/>
        <v>0</v>
      </c>
      <c r="K17" s="143"/>
    </row>
    <row r="18" spans="1:11" ht="15">
      <c r="A18" s="61" t="s">
        <v>125</v>
      </c>
      <c r="B18" s="391"/>
      <c r="C18" s="391"/>
      <c r="D18" s="391"/>
      <c r="E18" s="391"/>
      <c r="F18" s="391"/>
      <c r="G18" s="391"/>
      <c r="H18" s="391"/>
      <c r="I18" s="391"/>
      <c r="J18" s="391"/>
      <c r="K18" s="143"/>
    </row>
    <row r="19" spans="1:11" ht="15">
      <c r="A19" s="61" t="s">
        <v>126</v>
      </c>
      <c r="B19" s="483">
        <f>SUM(B20:B21)</f>
        <v>0</v>
      </c>
      <c r="C19" s="483">
        <f>SUM(C20:C21)</f>
        <v>0</v>
      </c>
      <c r="D19" s="483">
        <f t="shared" ref="D19:J19" si="4">SUM(D20:D21)</f>
        <v>0</v>
      </c>
      <c r="E19" s="483">
        <f>SUM(E20:E21)</f>
        <v>0</v>
      </c>
      <c r="F19" s="483">
        <f t="shared" si="4"/>
        <v>0</v>
      </c>
      <c r="G19" s="483">
        <f>SUM(G20:G21)</f>
        <v>0</v>
      </c>
      <c r="H19" s="483">
        <f>SUM(H20:H21)</f>
        <v>0</v>
      </c>
      <c r="I19" s="483">
        <f>SUM(I20:I21)</f>
        <v>0</v>
      </c>
      <c r="J19" s="483">
        <f t="shared" si="4"/>
        <v>0</v>
      </c>
      <c r="K19" s="143"/>
    </row>
    <row r="20" spans="1:11" ht="15">
      <c r="A20" s="61" t="s">
        <v>127</v>
      </c>
      <c r="B20" s="391"/>
      <c r="C20" s="391"/>
      <c r="D20" s="391"/>
      <c r="E20" s="391"/>
      <c r="F20" s="391"/>
      <c r="G20" s="391"/>
      <c r="H20" s="391"/>
      <c r="I20" s="391"/>
      <c r="J20" s="391"/>
      <c r="K20" s="143"/>
    </row>
    <row r="21" spans="1:11" ht="15">
      <c r="A21" s="61" t="s">
        <v>128</v>
      </c>
      <c r="B21" s="391"/>
      <c r="C21" s="391"/>
      <c r="D21" s="391"/>
      <c r="E21" s="391"/>
      <c r="F21" s="391"/>
      <c r="G21" s="391"/>
      <c r="H21" s="391"/>
      <c r="I21" s="391"/>
      <c r="J21" s="391"/>
      <c r="K21" s="143"/>
    </row>
    <row r="22" spans="1:11" ht="15">
      <c r="A22" s="61" t="s">
        <v>129</v>
      </c>
      <c r="B22" s="391"/>
      <c r="C22" s="391"/>
      <c r="D22" s="391"/>
      <c r="E22" s="391"/>
      <c r="F22" s="391"/>
      <c r="G22" s="391"/>
      <c r="H22" s="391"/>
      <c r="I22" s="391"/>
      <c r="J22" s="391"/>
      <c r="K22" s="143"/>
    </row>
    <row r="23" spans="1:11" ht="15">
      <c r="A23" s="61" t="s">
        <v>130</v>
      </c>
      <c r="B23" s="391"/>
      <c r="C23" s="391"/>
      <c r="D23" s="391"/>
      <c r="E23" s="391"/>
      <c r="F23" s="391"/>
      <c r="G23" s="391"/>
      <c r="H23" s="391"/>
      <c r="I23" s="391"/>
      <c r="J23" s="391"/>
      <c r="K23" s="143"/>
    </row>
    <row r="24" spans="1:11" ht="15">
      <c r="A24" s="60" t="s">
        <v>131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1" t="s">
        <v>253</v>
      </c>
      <c r="B25" s="391"/>
      <c r="C25" s="391"/>
      <c r="D25" s="391"/>
      <c r="E25" s="391"/>
      <c r="F25" s="391"/>
      <c r="G25" s="391"/>
      <c r="H25" s="391"/>
      <c r="I25" s="391"/>
      <c r="J25" s="391"/>
      <c r="K25" s="143"/>
    </row>
    <row r="26" spans="1:11" ht="15">
      <c r="A26" s="61" t="s">
        <v>254</v>
      </c>
      <c r="B26" s="391"/>
      <c r="C26" s="391"/>
      <c r="D26" s="391"/>
      <c r="E26" s="391"/>
      <c r="F26" s="391"/>
      <c r="G26" s="391"/>
      <c r="H26" s="391"/>
      <c r="I26" s="391"/>
      <c r="J26" s="391"/>
      <c r="K26" s="143"/>
    </row>
    <row r="27" spans="1:11" ht="15">
      <c r="A27" s="61" t="s">
        <v>255</v>
      </c>
      <c r="B27" s="391"/>
      <c r="C27" s="391"/>
      <c r="D27" s="391"/>
      <c r="E27" s="391"/>
      <c r="F27" s="391"/>
      <c r="G27" s="391"/>
      <c r="H27" s="391"/>
      <c r="I27" s="391"/>
      <c r="J27" s="391"/>
      <c r="K27" s="143"/>
    </row>
    <row r="28" spans="1:11" ht="15">
      <c r="A28" s="61" t="s">
        <v>256</v>
      </c>
      <c r="B28" s="391"/>
      <c r="C28" s="391"/>
      <c r="D28" s="391"/>
      <c r="E28" s="391"/>
      <c r="F28" s="391"/>
      <c r="G28" s="391"/>
      <c r="H28" s="391"/>
      <c r="I28" s="391"/>
      <c r="J28" s="391"/>
      <c r="K28" s="143"/>
    </row>
    <row r="29" spans="1:11" ht="15">
      <c r="A29" s="61" t="s">
        <v>257</v>
      </c>
      <c r="B29" s="391"/>
      <c r="C29" s="391"/>
      <c r="D29" s="391"/>
      <c r="E29" s="391"/>
      <c r="F29" s="391"/>
      <c r="G29" s="391"/>
      <c r="H29" s="391"/>
      <c r="I29" s="391"/>
      <c r="J29" s="391"/>
      <c r="K29" s="143"/>
    </row>
    <row r="30" spans="1:11" ht="15">
      <c r="A30" s="61" t="s">
        <v>258</v>
      </c>
      <c r="B30" s="391"/>
      <c r="C30" s="391"/>
      <c r="D30" s="391"/>
      <c r="E30" s="391"/>
      <c r="F30" s="391"/>
      <c r="G30" s="391"/>
      <c r="H30" s="391"/>
      <c r="I30" s="391"/>
      <c r="J30" s="391"/>
      <c r="K30" s="143"/>
    </row>
    <row r="31" spans="1:11" ht="15">
      <c r="A31" s="61" t="s">
        <v>259</v>
      </c>
      <c r="B31" s="391"/>
      <c r="C31" s="391"/>
      <c r="D31" s="391"/>
      <c r="E31" s="391"/>
      <c r="F31" s="391"/>
      <c r="G31" s="391"/>
      <c r="H31" s="391"/>
      <c r="I31" s="391"/>
      <c r="J31" s="391"/>
      <c r="K31" s="143"/>
    </row>
    <row r="32" spans="1:11" ht="15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260</v>
      </c>
      <c r="B33" s="391"/>
      <c r="C33" s="391"/>
      <c r="D33" s="391"/>
      <c r="E33" s="391"/>
      <c r="F33" s="391"/>
      <c r="G33" s="391"/>
      <c r="H33" s="391"/>
      <c r="I33" s="391"/>
      <c r="J33" s="391"/>
      <c r="K33" s="143"/>
    </row>
    <row r="34" spans="1:11" ht="15">
      <c r="A34" s="61" t="s">
        <v>261</v>
      </c>
      <c r="B34" s="391"/>
      <c r="C34" s="391"/>
      <c r="D34" s="391"/>
      <c r="E34" s="391"/>
      <c r="F34" s="391"/>
      <c r="G34" s="391"/>
      <c r="H34" s="391"/>
      <c r="I34" s="391"/>
      <c r="J34" s="391"/>
      <c r="K34" s="143"/>
    </row>
    <row r="35" spans="1:11" ht="15">
      <c r="A35" s="61" t="s">
        <v>262</v>
      </c>
      <c r="B35" s="391"/>
      <c r="C35" s="391"/>
      <c r="D35" s="391"/>
      <c r="E35" s="391"/>
      <c r="F35" s="391"/>
      <c r="G35" s="391"/>
      <c r="H35" s="391"/>
      <c r="I35" s="391"/>
      <c r="J35" s="391"/>
      <c r="K35" s="143"/>
    </row>
    <row r="36" spans="1:11" ht="15">
      <c r="A36" s="60" t="s">
        <v>133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134</v>
      </c>
      <c r="B37" s="391"/>
      <c r="C37" s="391"/>
      <c r="D37" s="391"/>
      <c r="E37" s="391"/>
      <c r="F37" s="391"/>
      <c r="G37" s="391"/>
      <c r="H37" s="391"/>
      <c r="I37" s="391"/>
      <c r="J37" s="391"/>
      <c r="K37" s="143"/>
    </row>
    <row r="38" spans="1:11" ht="15">
      <c r="A38" s="61" t="s">
        <v>135</v>
      </c>
      <c r="B38" s="391"/>
      <c r="C38" s="391"/>
      <c r="D38" s="391"/>
      <c r="E38" s="391"/>
      <c r="F38" s="391"/>
      <c r="G38" s="391"/>
      <c r="H38" s="391"/>
      <c r="I38" s="391"/>
      <c r="J38" s="391"/>
      <c r="K38" s="143"/>
    </row>
    <row r="39" spans="1:11" ht="15">
      <c r="A39" s="61" t="s">
        <v>136</v>
      </c>
      <c r="B39" s="483">
        <f t="shared" ref="B39:J39" si="8">SUM(B40:B41)</f>
        <v>0</v>
      </c>
      <c r="C39" s="483">
        <f t="shared" si="8"/>
        <v>0</v>
      </c>
      <c r="D39" s="483">
        <f t="shared" si="8"/>
        <v>0</v>
      </c>
      <c r="E39" s="483">
        <f t="shared" si="8"/>
        <v>0</v>
      </c>
      <c r="F39" s="483">
        <f t="shared" si="8"/>
        <v>0</v>
      </c>
      <c r="G39" s="483">
        <f t="shared" si="8"/>
        <v>0</v>
      </c>
      <c r="H39" s="483">
        <f t="shared" si="8"/>
        <v>0</v>
      </c>
      <c r="I39" s="483">
        <f t="shared" si="8"/>
        <v>0</v>
      </c>
      <c r="J39" s="483">
        <f t="shared" si="8"/>
        <v>0</v>
      </c>
      <c r="K39" s="143"/>
    </row>
    <row r="40" spans="1:11" ht="30">
      <c r="A40" s="61" t="s">
        <v>404</v>
      </c>
      <c r="B40" s="391"/>
      <c r="C40" s="391"/>
      <c r="D40" s="391"/>
      <c r="E40" s="391"/>
      <c r="F40" s="391"/>
      <c r="G40" s="391"/>
      <c r="H40" s="391"/>
      <c r="I40" s="391"/>
      <c r="J40" s="391"/>
      <c r="K40" s="143"/>
    </row>
    <row r="41" spans="1:11" ht="15">
      <c r="A41" s="61" t="s">
        <v>137</v>
      </c>
      <c r="B41" s="391"/>
      <c r="C41" s="391"/>
      <c r="D41" s="391"/>
      <c r="E41" s="391"/>
      <c r="F41" s="391"/>
      <c r="G41" s="391"/>
      <c r="H41" s="391"/>
      <c r="I41" s="391"/>
      <c r="J41" s="391"/>
      <c r="K41" s="143"/>
    </row>
    <row r="42" spans="1:11" ht="15">
      <c r="A42" s="61" t="s">
        <v>138</v>
      </c>
      <c r="B42" s="391"/>
      <c r="C42" s="391"/>
      <c r="D42" s="391"/>
      <c r="E42" s="391"/>
      <c r="F42" s="391"/>
      <c r="G42" s="391"/>
      <c r="H42" s="391"/>
      <c r="I42" s="391"/>
      <c r="J42" s="391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263</v>
      </c>
      <c r="F49" s="12" t="s">
        <v>268</v>
      </c>
      <c r="G49" s="70"/>
      <c r="I49"/>
      <c r="J49"/>
    </row>
    <row r="50" spans="1:10" s="2" customFormat="1" ht="15">
      <c r="B50" s="64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4"/>
  <sheetViews>
    <sheetView view="pageBreakPreview" topLeftCell="A4" zoomScale="80" zoomScaleNormal="80" zoomScaleSheetLayoutView="80" workbookViewId="0">
      <selection activeCell="L17" sqref="L17"/>
    </sheetView>
  </sheetViews>
  <sheetFormatPr defaultRowHeight="12.75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20" style="196" customWidth="1"/>
    <col min="10" max="16384" width="9.140625" style="196"/>
  </cols>
  <sheetData>
    <row r="1" spans="1:9" ht="15">
      <c r="A1" s="189" t="s">
        <v>493</v>
      </c>
      <c r="B1" s="189"/>
      <c r="C1" s="190"/>
      <c r="D1" s="190"/>
      <c r="E1" s="190"/>
      <c r="F1" s="190"/>
      <c r="G1" s="190"/>
      <c r="H1" s="190"/>
      <c r="I1" s="371" t="s">
        <v>109</v>
      </c>
    </row>
    <row r="2" spans="1:9" ht="15">
      <c r="A2" s="146" t="s">
        <v>140</v>
      </c>
      <c r="B2" s="146"/>
      <c r="C2" s="190"/>
      <c r="D2" s="190"/>
      <c r="E2" s="190"/>
      <c r="F2" s="190"/>
      <c r="G2" s="190"/>
      <c r="H2" s="190"/>
      <c r="I2" s="368" t="str">
        <f>'ფორმა N1'!K2</f>
        <v>01/01/2019-31/12/2019</v>
      </c>
    </row>
    <row r="3" spans="1:9" ht="15">
      <c r="A3" s="190"/>
      <c r="B3" s="190"/>
      <c r="C3" s="190"/>
      <c r="D3" s="190"/>
      <c r="E3" s="190"/>
      <c r="F3" s="190"/>
      <c r="G3" s="190"/>
      <c r="H3" s="190"/>
      <c r="I3" s="139"/>
    </row>
    <row r="4" spans="1:9" ht="15">
      <c r="A4" s="112" t="s">
        <v>269</v>
      </c>
      <c r="B4" s="112"/>
      <c r="C4" s="112"/>
      <c r="D4" s="112"/>
      <c r="E4" s="381"/>
      <c r="F4" s="191"/>
      <c r="G4" s="190"/>
      <c r="H4" s="190"/>
      <c r="I4" s="191"/>
    </row>
    <row r="5" spans="1:9" s="386" customFormat="1" ht="15">
      <c r="A5" s="382" t="str">
        <f>'ფორმა N1'!A5</f>
        <v>საქ. ძალოვან ვეტერანთა და პატრიოტთა პოლიტიკური მოძრაობა</v>
      </c>
      <c r="B5" s="382"/>
      <c r="C5" s="383"/>
      <c r="D5" s="383"/>
      <c r="E5" s="383"/>
      <c r="F5" s="384"/>
      <c r="G5" s="385"/>
      <c r="H5" s="385"/>
      <c r="I5" s="384"/>
    </row>
    <row r="6" spans="1:9" ht="13.5">
      <c r="A6" s="140"/>
      <c r="B6" s="140"/>
      <c r="C6" s="387"/>
      <c r="D6" s="387"/>
      <c r="E6" s="387"/>
      <c r="F6" s="190"/>
      <c r="G6" s="190"/>
      <c r="H6" s="190"/>
      <c r="I6" s="190"/>
    </row>
    <row r="7" spans="1:9" ht="60">
      <c r="A7" s="388" t="s">
        <v>64</v>
      </c>
      <c r="B7" s="388" t="s">
        <v>484</v>
      </c>
      <c r="C7" s="389" t="s">
        <v>485</v>
      </c>
      <c r="D7" s="389" t="s">
        <v>486</v>
      </c>
      <c r="E7" s="389" t="s">
        <v>487</v>
      </c>
      <c r="F7" s="389" t="s">
        <v>365</v>
      </c>
      <c r="G7" s="389" t="s">
        <v>488</v>
      </c>
      <c r="H7" s="389" t="s">
        <v>489</v>
      </c>
      <c r="I7" s="389" t="s">
        <v>490</v>
      </c>
    </row>
    <row r="8" spans="1:9" ht="15">
      <c r="A8" s="388">
        <v>1</v>
      </c>
      <c r="B8" s="388">
        <v>2</v>
      </c>
      <c r="C8" s="388">
        <v>3</v>
      </c>
      <c r="D8" s="389">
        <v>4</v>
      </c>
      <c r="E8" s="388">
        <v>5</v>
      </c>
      <c r="F8" s="389">
        <v>6</v>
      </c>
      <c r="G8" s="388">
        <v>7</v>
      </c>
      <c r="H8" s="389">
        <v>8</v>
      </c>
      <c r="I8" s="389">
        <v>9</v>
      </c>
    </row>
    <row r="9" spans="1:9" ht="30">
      <c r="A9" s="390">
        <v>1</v>
      </c>
      <c r="B9" s="390" t="s">
        <v>653</v>
      </c>
      <c r="C9" s="391" t="s">
        <v>654</v>
      </c>
      <c r="D9" s="484"/>
      <c r="E9" s="484" t="s">
        <v>655</v>
      </c>
      <c r="F9" s="391" t="s">
        <v>656</v>
      </c>
      <c r="G9" s="391">
        <v>2400</v>
      </c>
      <c r="H9" s="391">
        <v>216296808</v>
      </c>
      <c r="I9" s="391" t="s">
        <v>657</v>
      </c>
    </row>
    <row r="10" spans="1:9" ht="15">
      <c r="A10" s="390">
        <v>2</v>
      </c>
      <c r="B10" s="390" t="s">
        <v>653</v>
      </c>
      <c r="C10" s="391" t="s">
        <v>658</v>
      </c>
      <c r="D10" s="484"/>
      <c r="E10" s="484" t="s">
        <v>659</v>
      </c>
      <c r="F10" s="391" t="s">
        <v>660</v>
      </c>
      <c r="G10" s="391">
        <v>20983.599999999999</v>
      </c>
      <c r="H10" s="391">
        <v>21001002319</v>
      </c>
      <c r="I10" s="391" t="s">
        <v>661</v>
      </c>
    </row>
    <row r="11" spans="1:9" ht="15">
      <c r="A11" s="390">
        <v>3</v>
      </c>
    </row>
    <row r="12" spans="1:9" ht="15">
      <c r="A12" s="390">
        <v>4</v>
      </c>
      <c r="B12" s="390"/>
      <c r="C12" s="391"/>
      <c r="D12" s="484"/>
      <c r="E12" s="484"/>
      <c r="F12" s="391"/>
      <c r="G12" s="391"/>
      <c r="H12" s="391"/>
      <c r="I12" s="391"/>
    </row>
    <row r="13" spans="1:9" ht="15">
      <c r="A13" s="390">
        <v>5</v>
      </c>
      <c r="B13" s="390"/>
      <c r="C13" s="391"/>
      <c r="D13" s="484"/>
      <c r="E13" s="484"/>
      <c r="F13" s="391"/>
      <c r="G13" s="391"/>
      <c r="H13" s="391"/>
      <c r="I13" s="391"/>
    </row>
    <row r="14" spans="1:9" ht="15">
      <c r="A14" s="390">
        <v>6</v>
      </c>
      <c r="B14" s="390"/>
      <c r="C14" s="391"/>
      <c r="D14" s="484"/>
      <c r="E14" s="484"/>
      <c r="F14" s="391"/>
      <c r="G14" s="391"/>
      <c r="H14" s="391"/>
      <c r="I14" s="391"/>
    </row>
    <row r="15" spans="1:9" ht="15">
      <c r="A15" s="390">
        <v>7</v>
      </c>
      <c r="B15" s="390"/>
      <c r="C15" s="391"/>
      <c r="D15" s="484"/>
      <c r="E15" s="484"/>
      <c r="F15" s="391"/>
      <c r="G15" s="391"/>
      <c r="H15" s="391"/>
      <c r="I15" s="391"/>
    </row>
    <row r="16" spans="1:9" ht="15">
      <c r="A16" s="390">
        <v>8</v>
      </c>
      <c r="B16" s="390"/>
      <c r="C16" s="391"/>
      <c r="D16" s="484"/>
      <c r="E16" s="484"/>
      <c r="F16" s="391"/>
      <c r="G16" s="391"/>
      <c r="H16" s="391"/>
      <c r="I16" s="391"/>
    </row>
    <row r="17" spans="1:9" ht="15">
      <c r="A17" s="390">
        <v>9</v>
      </c>
      <c r="B17" s="390"/>
      <c r="C17" s="391"/>
      <c r="D17" s="484"/>
      <c r="E17" s="484"/>
      <c r="F17" s="391"/>
      <c r="G17" s="391"/>
      <c r="H17" s="391"/>
      <c r="I17" s="391"/>
    </row>
    <row r="18" spans="1:9" ht="15">
      <c r="A18" s="390">
        <v>10</v>
      </c>
      <c r="B18" s="390"/>
      <c r="C18" s="391"/>
      <c r="D18" s="484"/>
      <c r="E18" s="484"/>
      <c r="F18" s="391"/>
      <c r="G18" s="391"/>
      <c r="H18" s="391"/>
      <c r="I18" s="391"/>
    </row>
    <row r="19" spans="1:9" ht="15">
      <c r="A19" s="390">
        <v>11</v>
      </c>
      <c r="B19" s="390"/>
      <c r="C19" s="391"/>
      <c r="D19" s="484"/>
      <c r="E19" s="484"/>
      <c r="F19" s="391"/>
      <c r="G19" s="391"/>
      <c r="H19" s="391"/>
      <c r="I19" s="391"/>
    </row>
    <row r="20" spans="1:9" ht="15">
      <c r="A20" s="390">
        <v>12</v>
      </c>
      <c r="B20" s="390"/>
      <c r="C20" s="391"/>
      <c r="D20" s="484"/>
      <c r="E20" s="484"/>
      <c r="F20" s="391"/>
      <c r="G20" s="391"/>
      <c r="H20" s="391"/>
      <c r="I20" s="391"/>
    </row>
    <row r="21" spans="1:9" ht="15">
      <c r="A21" s="390">
        <v>13</v>
      </c>
      <c r="B21" s="390"/>
      <c r="C21" s="391"/>
      <c r="D21" s="484"/>
      <c r="E21" s="484"/>
      <c r="F21" s="391"/>
      <c r="G21" s="391"/>
      <c r="H21" s="391"/>
      <c r="I21" s="391"/>
    </row>
    <row r="22" spans="1:9" ht="15">
      <c r="A22" s="390">
        <v>14</v>
      </c>
      <c r="B22" s="390"/>
      <c r="C22" s="391"/>
      <c r="D22" s="484"/>
      <c r="E22" s="484"/>
      <c r="F22" s="391"/>
      <c r="G22" s="391"/>
      <c r="H22" s="391"/>
      <c r="I22" s="391"/>
    </row>
    <row r="23" spans="1:9" ht="15">
      <c r="A23" s="390">
        <v>15</v>
      </c>
      <c r="B23" s="390"/>
      <c r="C23" s="391"/>
      <c r="D23" s="484"/>
      <c r="E23" s="484"/>
      <c r="F23" s="391"/>
      <c r="G23" s="391"/>
      <c r="H23" s="391"/>
      <c r="I23" s="391"/>
    </row>
    <row r="24" spans="1:9" ht="15">
      <c r="A24" s="390">
        <v>16</v>
      </c>
      <c r="B24" s="390"/>
      <c r="C24" s="391"/>
      <c r="D24" s="484"/>
      <c r="E24" s="484"/>
      <c r="F24" s="391"/>
      <c r="G24" s="391"/>
      <c r="H24" s="391"/>
      <c r="I24" s="391"/>
    </row>
    <row r="25" spans="1:9" ht="15">
      <c r="A25" s="390">
        <v>17</v>
      </c>
      <c r="B25" s="390"/>
      <c r="C25" s="391"/>
      <c r="D25" s="391"/>
      <c r="E25" s="391"/>
      <c r="F25" s="391"/>
      <c r="G25" s="391"/>
      <c r="H25" s="391"/>
      <c r="I25" s="391"/>
    </row>
    <row r="26" spans="1:9" ht="15">
      <c r="A26" s="390" t="s">
        <v>273</v>
      </c>
      <c r="B26" s="390"/>
      <c r="C26" s="391"/>
      <c r="D26" s="391"/>
      <c r="E26" s="391"/>
      <c r="F26" s="391"/>
      <c r="G26" s="391">
        <f>SUM(G9:G25)</f>
        <v>23383.599999999999</v>
      </c>
      <c r="H26" s="391"/>
      <c r="I26" s="391"/>
    </row>
    <row r="27" spans="1:9">
      <c r="A27" s="192"/>
      <c r="B27" s="192"/>
      <c r="C27" s="192"/>
      <c r="D27" s="192"/>
      <c r="E27" s="192"/>
      <c r="F27" s="192"/>
      <c r="G27" s="192"/>
      <c r="H27" s="192"/>
      <c r="I27" s="192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392"/>
      <c r="B29" s="392"/>
      <c r="C29" s="192"/>
      <c r="D29" s="192"/>
      <c r="E29" s="192"/>
      <c r="F29" s="192"/>
      <c r="G29" s="192"/>
      <c r="H29" s="192"/>
      <c r="I29" s="192"/>
    </row>
    <row r="30" spans="1:9" ht="15">
      <c r="A30" s="21"/>
      <c r="B30" s="21"/>
      <c r="C30" s="393" t="s">
        <v>107</v>
      </c>
      <c r="D30" s="21"/>
      <c r="E30" s="21"/>
      <c r="F30" s="19"/>
      <c r="G30" s="21"/>
      <c r="H30" s="21"/>
      <c r="I30" s="21"/>
    </row>
    <row r="31" spans="1:9" ht="15">
      <c r="A31" s="21"/>
      <c r="B31" s="21"/>
      <c r="C31" s="21"/>
      <c r="D31" s="676"/>
      <c r="E31" s="676"/>
      <c r="G31" s="195"/>
      <c r="H31" s="394"/>
    </row>
    <row r="32" spans="1:9" ht="15">
      <c r="C32" s="21"/>
      <c r="D32" s="677" t="s">
        <v>263</v>
      </c>
      <c r="E32" s="677"/>
      <c r="G32" s="678" t="s">
        <v>491</v>
      </c>
      <c r="H32" s="678"/>
    </row>
    <row r="33" spans="3:8" ht="15">
      <c r="C33" s="21"/>
      <c r="D33" s="21"/>
      <c r="E33" s="21"/>
      <c r="G33" s="679"/>
      <c r="H33" s="679"/>
    </row>
    <row r="34" spans="3:8" ht="15">
      <c r="C34" s="21"/>
      <c r="D34" s="680" t="s">
        <v>139</v>
      </c>
      <c r="E34" s="680"/>
      <c r="G34" s="679"/>
      <c r="H34" s="679"/>
    </row>
  </sheetData>
  <mergeCells count="4">
    <mergeCell ref="D31:E31"/>
    <mergeCell ref="D32:E32"/>
    <mergeCell ref="G32:H34"/>
    <mergeCell ref="D34:E34"/>
  </mergeCells>
  <dataValidations count="1">
    <dataValidation type="list" allowBlank="1" showInputMessage="1" showErrorMessage="1" sqref="B9:B10 B12:B2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86" customWidth="1"/>
    <col min="2" max="2" width="14.85546875" style="386" customWidth="1"/>
    <col min="3" max="3" width="21.140625" style="386" customWidth="1"/>
    <col min="4" max="5" width="12.7109375" style="386" customWidth="1"/>
    <col min="6" max="6" width="13.42578125" style="386" bestFit="1" customWidth="1"/>
    <col min="7" max="7" width="15.28515625" style="386" customWidth="1"/>
    <col min="8" max="8" width="23.85546875" style="386" customWidth="1"/>
    <col min="9" max="9" width="12.140625" style="386" bestFit="1" customWidth="1"/>
    <col min="10" max="10" width="19" style="386" customWidth="1"/>
    <col min="11" max="11" width="17.7109375" style="386" customWidth="1"/>
    <col min="12" max="16384" width="9.140625" style="386"/>
  </cols>
  <sheetData>
    <row r="1" spans="1:12" s="196" customFormat="1" ht="15">
      <c r="A1" s="189" t="s">
        <v>300</v>
      </c>
      <c r="B1" s="189"/>
      <c r="C1" s="189"/>
      <c r="D1" s="190"/>
      <c r="E1" s="190"/>
      <c r="F1" s="190"/>
      <c r="G1" s="190"/>
      <c r="H1" s="190"/>
      <c r="I1" s="190"/>
      <c r="J1" s="190"/>
      <c r="K1" s="371" t="s">
        <v>109</v>
      </c>
    </row>
    <row r="2" spans="1:12" s="196" customFormat="1" ht="15">
      <c r="A2" s="146" t="s">
        <v>140</v>
      </c>
      <c r="B2" s="146"/>
      <c r="C2" s="146"/>
      <c r="D2" s="190"/>
      <c r="E2" s="190"/>
      <c r="F2" s="190"/>
      <c r="G2" s="190"/>
      <c r="H2" s="190"/>
      <c r="I2" s="190"/>
      <c r="J2" s="190"/>
      <c r="K2" s="368" t="str">
        <f>'ფორმა N1'!K2</f>
        <v>01/01/2019-31/12/2019</v>
      </c>
    </row>
    <row r="3" spans="1:12" s="196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39"/>
      <c r="L3" s="386"/>
    </row>
    <row r="4" spans="1:12" s="196" customFormat="1" ht="15">
      <c r="A4" s="112" t="s">
        <v>269</v>
      </c>
      <c r="B4" s="112"/>
      <c r="C4" s="112"/>
      <c r="D4" s="112"/>
      <c r="E4" s="112"/>
      <c r="F4" s="381"/>
      <c r="G4" s="191"/>
      <c r="H4" s="190"/>
      <c r="I4" s="190"/>
      <c r="J4" s="190"/>
      <c r="K4" s="190"/>
    </row>
    <row r="5" spans="1:12" ht="15">
      <c r="A5" s="382" t="str">
        <f>'ფორმა N1'!A5</f>
        <v>საქ. ძალოვან ვეტერანთა და პატრიოტთა პოლიტიკური მოძრაობა</v>
      </c>
      <c r="B5" s="382"/>
      <c r="C5" s="382"/>
      <c r="D5" s="383"/>
      <c r="E5" s="383"/>
      <c r="F5" s="383"/>
      <c r="G5" s="384"/>
      <c r="H5" s="385"/>
      <c r="I5" s="385"/>
      <c r="J5" s="385"/>
      <c r="K5" s="384"/>
    </row>
    <row r="6" spans="1:12" s="196" customFormat="1" ht="13.5">
      <c r="A6" s="140"/>
      <c r="B6" s="140"/>
      <c r="C6" s="140"/>
      <c r="D6" s="387"/>
      <c r="E6" s="387"/>
      <c r="F6" s="387"/>
      <c r="G6" s="190"/>
      <c r="H6" s="190"/>
      <c r="I6" s="190"/>
      <c r="J6" s="190"/>
      <c r="K6" s="190"/>
    </row>
    <row r="7" spans="1:12" s="196" customFormat="1" ht="60">
      <c r="A7" s="388" t="s">
        <v>64</v>
      </c>
      <c r="B7" s="388" t="s">
        <v>484</v>
      </c>
      <c r="C7" s="388" t="s">
        <v>243</v>
      </c>
      <c r="D7" s="389" t="s">
        <v>240</v>
      </c>
      <c r="E7" s="389" t="s">
        <v>241</v>
      </c>
      <c r="F7" s="389" t="s">
        <v>340</v>
      </c>
      <c r="G7" s="389" t="s">
        <v>242</v>
      </c>
      <c r="H7" s="389" t="s">
        <v>492</v>
      </c>
      <c r="I7" s="389" t="s">
        <v>239</v>
      </c>
      <c r="J7" s="389" t="s">
        <v>489</v>
      </c>
      <c r="K7" s="389" t="s">
        <v>490</v>
      </c>
    </row>
    <row r="8" spans="1:12" s="196" customFormat="1" ht="15">
      <c r="A8" s="388">
        <v>1</v>
      </c>
      <c r="B8" s="388">
        <v>2</v>
      </c>
      <c r="C8" s="388">
        <v>3</v>
      </c>
      <c r="D8" s="389">
        <v>4</v>
      </c>
      <c r="E8" s="388">
        <v>5</v>
      </c>
      <c r="F8" s="389">
        <v>6</v>
      </c>
      <c r="G8" s="388">
        <v>7</v>
      </c>
      <c r="H8" s="389">
        <v>8</v>
      </c>
      <c r="I8" s="388">
        <v>9</v>
      </c>
      <c r="J8" s="388">
        <v>10</v>
      </c>
      <c r="K8" s="389">
        <v>11</v>
      </c>
    </row>
    <row r="9" spans="1:12" s="196" customFormat="1" ht="15">
      <c r="A9" s="390">
        <v>1</v>
      </c>
      <c r="B9" s="390"/>
      <c r="C9" s="390"/>
      <c r="D9" s="391"/>
      <c r="E9" s="391"/>
      <c r="F9" s="391"/>
      <c r="G9" s="391"/>
      <c r="H9" s="391"/>
      <c r="I9" s="391"/>
      <c r="J9" s="391"/>
      <c r="K9" s="391"/>
    </row>
    <row r="10" spans="1:12" s="196" customFormat="1" ht="15">
      <c r="A10" s="390">
        <v>2</v>
      </c>
      <c r="B10" s="390"/>
      <c r="C10" s="390"/>
      <c r="D10" s="391"/>
      <c r="E10" s="391"/>
      <c r="F10" s="391"/>
      <c r="G10" s="391"/>
      <c r="H10" s="391"/>
      <c r="I10" s="391"/>
      <c r="J10" s="391"/>
      <c r="K10" s="391"/>
    </row>
    <row r="11" spans="1:12" s="196" customFormat="1" ht="15">
      <c r="A11" s="390">
        <v>3</v>
      </c>
      <c r="B11" s="390"/>
      <c r="C11" s="390"/>
      <c r="D11" s="391"/>
      <c r="E11" s="391"/>
      <c r="F11" s="391"/>
      <c r="G11" s="391"/>
      <c r="H11" s="391"/>
      <c r="I11" s="391"/>
      <c r="J11" s="391"/>
      <c r="K11" s="391"/>
    </row>
    <row r="12" spans="1:12" s="196" customFormat="1" ht="15">
      <c r="A12" s="390">
        <v>4</v>
      </c>
      <c r="B12" s="390"/>
      <c r="C12" s="390"/>
      <c r="D12" s="391"/>
      <c r="E12" s="391"/>
      <c r="F12" s="391"/>
      <c r="G12" s="391"/>
      <c r="H12" s="391"/>
      <c r="I12" s="391"/>
      <c r="J12" s="391"/>
      <c r="K12" s="391"/>
    </row>
    <row r="13" spans="1:12" s="196" customFormat="1" ht="15">
      <c r="A13" s="390">
        <v>5</v>
      </c>
      <c r="B13" s="390"/>
      <c r="C13" s="390"/>
      <c r="D13" s="391"/>
      <c r="E13" s="391"/>
      <c r="F13" s="391"/>
      <c r="G13" s="391"/>
      <c r="H13" s="391"/>
      <c r="I13" s="391"/>
      <c r="J13" s="391"/>
      <c r="K13" s="391"/>
    </row>
    <row r="14" spans="1:12" s="196" customFormat="1" ht="15">
      <c r="A14" s="390">
        <v>6</v>
      </c>
      <c r="B14" s="390"/>
      <c r="C14" s="390"/>
      <c r="D14" s="391"/>
      <c r="E14" s="391"/>
      <c r="F14" s="391"/>
      <c r="G14" s="391"/>
      <c r="H14" s="391"/>
      <c r="I14" s="391"/>
      <c r="J14" s="391"/>
      <c r="K14" s="391"/>
    </row>
    <row r="15" spans="1:12" s="196" customFormat="1" ht="15">
      <c r="A15" s="390">
        <v>7</v>
      </c>
      <c r="B15" s="390"/>
      <c r="C15" s="390"/>
      <c r="D15" s="391"/>
      <c r="E15" s="391"/>
      <c r="F15" s="391"/>
      <c r="G15" s="391"/>
      <c r="H15" s="391"/>
      <c r="I15" s="391"/>
      <c r="J15" s="391"/>
      <c r="K15" s="391"/>
    </row>
    <row r="16" spans="1:12" s="196" customFormat="1" ht="15">
      <c r="A16" s="390">
        <v>8</v>
      </c>
      <c r="B16" s="390"/>
      <c r="C16" s="390"/>
      <c r="D16" s="391"/>
      <c r="E16" s="391"/>
      <c r="F16" s="391"/>
      <c r="G16" s="391"/>
      <c r="H16" s="391"/>
      <c r="I16" s="391"/>
      <c r="J16" s="391"/>
      <c r="K16" s="391"/>
    </row>
    <row r="17" spans="1:11" s="196" customFormat="1" ht="15">
      <c r="A17" s="390">
        <v>9</v>
      </c>
      <c r="B17" s="390"/>
      <c r="C17" s="390"/>
      <c r="D17" s="391"/>
      <c r="E17" s="391"/>
      <c r="F17" s="391"/>
      <c r="G17" s="391"/>
      <c r="H17" s="391"/>
      <c r="I17" s="391"/>
      <c r="J17" s="391"/>
      <c r="K17" s="391"/>
    </row>
    <row r="18" spans="1:11" s="196" customFormat="1" ht="15">
      <c r="A18" s="390">
        <v>10</v>
      </c>
      <c r="B18" s="390"/>
      <c r="C18" s="390"/>
      <c r="D18" s="391"/>
      <c r="E18" s="391"/>
      <c r="F18" s="391"/>
      <c r="G18" s="391"/>
      <c r="H18" s="391"/>
      <c r="I18" s="391"/>
      <c r="J18" s="391"/>
      <c r="K18" s="391"/>
    </row>
    <row r="19" spans="1:11" s="196" customFormat="1" ht="15">
      <c r="A19" s="390">
        <v>11</v>
      </c>
      <c r="B19" s="390"/>
      <c r="C19" s="390"/>
      <c r="D19" s="391"/>
      <c r="E19" s="391"/>
      <c r="F19" s="391"/>
      <c r="G19" s="391"/>
      <c r="H19" s="391"/>
      <c r="I19" s="391"/>
      <c r="J19" s="391"/>
      <c r="K19" s="391"/>
    </row>
    <row r="20" spans="1:11" s="196" customFormat="1" ht="15">
      <c r="A20" s="390">
        <v>12</v>
      </c>
      <c r="B20" s="390"/>
      <c r="C20" s="390"/>
      <c r="D20" s="391"/>
      <c r="E20" s="391"/>
      <c r="F20" s="391"/>
      <c r="G20" s="391"/>
      <c r="H20" s="391"/>
      <c r="I20" s="391"/>
      <c r="J20" s="391"/>
      <c r="K20" s="391"/>
    </row>
    <row r="21" spans="1:11" s="196" customFormat="1" ht="15">
      <c r="A21" s="390">
        <v>13</v>
      </c>
      <c r="B21" s="390"/>
      <c r="C21" s="390"/>
      <c r="D21" s="391"/>
      <c r="E21" s="391"/>
      <c r="F21" s="391"/>
      <c r="G21" s="391"/>
      <c r="H21" s="391"/>
      <c r="I21" s="391"/>
      <c r="J21" s="391"/>
      <c r="K21" s="391"/>
    </row>
    <row r="22" spans="1:11" s="196" customFormat="1" ht="15">
      <c r="A22" s="390">
        <v>14</v>
      </c>
      <c r="B22" s="390"/>
      <c r="C22" s="390"/>
      <c r="D22" s="391"/>
      <c r="E22" s="391"/>
      <c r="F22" s="391"/>
      <c r="G22" s="391"/>
      <c r="H22" s="391"/>
      <c r="I22" s="391"/>
      <c r="J22" s="391"/>
      <c r="K22" s="391"/>
    </row>
    <row r="23" spans="1:11" s="196" customFormat="1" ht="15">
      <c r="A23" s="390">
        <v>15</v>
      </c>
      <c r="B23" s="390"/>
      <c r="C23" s="390"/>
      <c r="D23" s="391"/>
      <c r="E23" s="391"/>
      <c r="F23" s="391"/>
      <c r="G23" s="391"/>
      <c r="H23" s="391"/>
      <c r="I23" s="391"/>
      <c r="J23" s="391"/>
      <c r="K23" s="391"/>
    </row>
    <row r="24" spans="1:11" s="196" customFormat="1" ht="15">
      <c r="A24" s="390">
        <v>16</v>
      </c>
      <c r="B24" s="390"/>
      <c r="C24" s="390"/>
      <c r="D24" s="391"/>
      <c r="E24" s="391"/>
      <c r="F24" s="391"/>
      <c r="G24" s="391"/>
      <c r="H24" s="391"/>
      <c r="I24" s="391"/>
      <c r="J24" s="391"/>
      <c r="K24" s="391"/>
    </row>
    <row r="25" spans="1:11" s="196" customFormat="1" ht="15">
      <c r="A25" s="390">
        <v>17</v>
      </c>
      <c r="B25" s="390"/>
      <c r="C25" s="390"/>
      <c r="D25" s="391"/>
      <c r="E25" s="391"/>
      <c r="F25" s="391"/>
      <c r="G25" s="391"/>
      <c r="H25" s="391"/>
      <c r="I25" s="391"/>
      <c r="J25" s="391"/>
      <c r="K25" s="391"/>
    </row>
    <row r="26" spans="1:11" s="196" customFormat="1" ht="15">
      <c r="A26" s="390">
        <v>18</v>
      </c>
      <c r="B26" s="390"/>
      <c r="C26" s="390"/>
      <c r="D26" s="391"/>
      <c r="E26" s="391"/>
      <c r="F26" s="391"/>
      <c r="G26" s="391"/>
      <c r="H26" s="391"/>
      <c r="I26" s="391"/>
      <c r="J26" s="391"/>
      <c r="K26" s="391"/>
    </row>
    <row r="27" spans="1:11" s="196" customFormat="1" ht="15">
      <c r="A27" s="390" t="s">
        <v>273</v>
      </c>
      <c r="B27" s="390"/>
      <c r="C27" s="390"/>
      <c r="D27" s="391"/>
      <c r="E27" s="391"/>
      <c r="F27" s="391"/>
      <c r="G27" s="391"/>
      <c r="H27" s="391"/>
      <c r="I27" s="391"/>
      <c r="J27" s="391"/>
      <c r="K27" s="391"/>
    </row>
    <row r="28" spans="1:11">
      <c r="A28" s="395"/>
      <c r="B28" s="395"/>
      <c r="C28" s="395"/>
      <c r="D28" s="395"/>
      <c r="E28" s="395"/>
      <c r="F28" s="395"/>
      <c r="G28" s="395"/>
      <c r="H28" s="395"/>
      <c r="I28" s="395"/>
      <c r="J28" s="395"/>
      <c r="K28" s="395"/>
    </row>
    <row r="29" spans="1:11">
      <c r="A29" s="395"/>
      <c r="B29" s="395"/>
      <c r="C29" s="395"/>
      <c r="D29" s="395"/>
      <c r="E29" s="395"/>
      <c r="F29" s="395"/>
      <c r="G29" s="395"/>
      <c r="H29" s="395"/>
      <c r="I29" s="395"/>
      <c r="J29" s="395"/>
      <c r="K29" s="395"/>
    </row>
    <row r="30" spans="1:11">
      <c r="A30" s="396"/>
      <c r="B30" s="396"/>
      <c r="C30" s="396"/>
      <c r="D30" s="395"/>
      <c r="E30" s="395"/>
      <c r="F30" s="395"/>
      <c r="G30" s="395"/>
      <c r="H30" s="395"/>
      <c r="I30" s="395"/>
      <c r="J30" s="395"/>
      <c r="K30" s="395"/>
    </row>
    <row r="31" spans="1:11" ht="15">
      <c r="A31" s="397"/>
      <c r="B31" s="397"/>
      <c r="C31" s="397"/>
      <c r="D31" s="398" t="s">
        <v>107</v>
      </c>
      <c r="E31" s="397"/>
      <c r="F31" s="397"/>
      <c r="G31" s="399"/>
      <c r="H31" s="397"/>
      <c r="I31" s="397"/>
      <c r="J31" s="397"/>
      <c r="K31" s="397"/>
    </row>
    <row r="32" spans="1:11" ht="15">
      <c r="A32" s="397"/>
      <c r="B32" s="397"/>
      <c r="C32" s="397"/>
      <c r="D32" s="397"/>
      <c r="E32" s="400"/>
      <c r="F32" s="397"/>
      <c r="H32" s="400"/>
      <c r="I32" s="400"/>
      <c r="J32" s="401"/>
    </row>
    <row r="33" spans="4:9" ht="15">
      <c r="D33" s="397"/>
      <c r="E33" s="402" t="s">
        <v>263</v>
      </c>
      <c r="F33" s="397"/>
      <c r="H33" s="403" t="s">
        <v>268</v>
      </c>
      <c r="I33" s="403"/>
    </row>
    <row r="34" spans="4:9" ht="15">
      <c r="D34" s="397"/>
      <c r="E34" s="404" t="s">
        <v>139</v>
      </c>
      <c r="F34" s="397"/>
      <c r="H34" s="397" t="s">
        <v>264</v>
      </c>
      <c r="I34" s="397"/>
    </row>
    <row r="35" spans="4:9" ht="15">
      <c r="D35" s="397"/>
      <c r="E35" s="40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5" t="s">
        <v>426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>
      <c r="A2" s="103" t="s">
        <v>140</v>
      </c>
      <c r="B2" s="136"/>
      <c r="C2" s="136"/>
      <c r="D2" s="136"/>
      <c r="E2" s="136"/>
      <c r="F2" s="136"/>
      <c r="G2" s="136"/>
      <c r="H2" s="142"/>
      <c r="I2" s="203" t="str">
        <f>'ფორმა N1'!K2</f>
        <v>01/01/2019-31/12/2019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1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205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207"/>
      <c r="E5" s="207"/>
      <c r="F5" s="207"/>
      <c r="G5" s="207"/>
      <c r="H5" s="207"/>
      <c r="I5" s="206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5" t="s">
        <v>64</v>
      </c>
      <c r="B7" s="134" t="s">
        <v>366</v>
      </c>
      <c r="C7" s="134" t="s">
        <v>367</v>
      </c>
      <c r="D7" s="134" t="s">
        <v>372</v>
      </c>
      <c r="E7" s="134" t="s">
        <v>373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5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5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5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5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5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5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5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5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5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5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5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5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5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5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5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5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5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5" t="s">
        <v>273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>
      <c r="A29" s="209"/>
      <c r="B29" s="209"/>
      <c r="C29" s="209"/>
      <c r="D29" s="209"/>
      <c r="E29" s="209"/>
      <c r="F29" s="209"/>
      <c r="G29" s="209"/>
      <c r="H29" s="209"/>
      <c r="I29" s="209"/>
    </row>
    <row r="30" spans="1:9">
      <c r="A30" s="210"/>
      <c r="B30" s="209"/>
      <c r="C30" s="209"/>
      <c r="D30" s="209"/>
      <c r="E30" s="209"/>
      <c r="F30" s="209"/>
      <c r="G30" s="209"/>
      <c r="H30" s="209"/>
      <c r="I30" s="209"/>
    </row>
    <row r="31" spans="1:9" ht="15">
      <c r="A31" s="180"/>
      <c r="B31" s="182" t="s">
        <v>107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15"/>
    </row>
    <row r="33" spans="2:6" ht="15">
      <c r="B33" s="180"/>
      <c r="C33" s="186" t="s">
        <v>263</v>
      </c>
      <c r="D33" s="180"/>
      <c r="F33" s="187" t="s">
        <v>268</v>
      </c>
    </row>
    <row r="34" spans="2:6" ht="15">
      <c r="B34" s="180"/>
      <c r="C34" s="188" t="s">
        <v>139</v>
      </c>
      <c r="D34" s="180"/>
      <c r="F34" s="180" t="s">
        <v>264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2" t="s">
        <v>385</v>
      </c>
      <c r="B1" s="74"/>
      <c r="C1" s="74"/>
      <c r="D1" s="74"/>
      <c r="E1" s="74"/>
      <c r="F1" s="74"/>
      <c r="G1" s="74"/>
      <c r="H1" s="74"/>
      <c r="I1" s="159" t="s">
        <v>198</v>
      </c>
      <c r="J1" s="160"/>
    </row>
    <row r="2" spans="1:10">
      <c r="A2" s="74" t="s">
        <v>140</v>
      </c>
      <c r="B2" s="74"/>
      <c r="C2" s="74"/>
      <c r="D2" s="74"/>
      <c r="E2" s="74"/>
      <c r="F2" s="74"/>
      <c r="G2" s="74"/>
      <c r="H2" s="74"/>
      <c r="I2" s="161" t="str">
        <f>'ფორმა N1'!K2</f>
        <v>01/01/2019-31/12/2019</v>
      </c>
      <c r="J2" s="160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60"/>
    </row>
    <row r="4" spans="1:10">
      <c r="A4" s="75" t="str">
        <f>'[5]ფორმა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5" t="str">
        <f>'ფორმა N1'!A5</f>
        <v>საქ. ძალოვან ვეტერანთა და პატრიოტთა პოლიტიკური მოძრაობა</v>
      </c>
      <c r="B5" s="205"/>
      <c r="C5" s="205"/>
      <c r="D5" s="205"/>
      <c r="E5" s="205"/>
      <c r="F5" s="205"/>
      <c r="G5" s="205"/>
      <c r="H5" s="205"/>
      <c r="I5" s="205"/>
      <c r="J5" s="187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2" t="s">
        <v>64</v>
      </c>
      <c r="B8" s="361" t="s">
        <v>363</v>
      </c>
      <c r="C8" s="362" t="s">
        <v>405</v>
      </c>
      <c r="D8" s="362" t="s">
        <v>406</v>
      </c>
      <c r="E8" s="362" t="s">
        <v>364</v>
      </c>
      <c r="F8" s="362" t="s">
        <v>377</v>
      </c>
      <c r="G8" s="362" t="s">
        <v>378</v>
      </c>
      <c r="H8" s="362" t="s">
        <v>410</v>
      </c>
      <c r="I8" s="163" t="s">
        <v>379</v>
      </c>
      <c r="J8" s="103"/>
    </row>
    <row r="9" spans="1:10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3"/>
    </row>
    <row r="10" spans="1:10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3"/>
    </row>
    <row r="11" spans="1:10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3"/>
    </row>
    <row r="12" spans="1:10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3"/>
    </row>
    <row r="13" spans="1:10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3"/>
    </row>
    <row r="14" spans="1:10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3"/>
    </row>
    <row r="15" spans="1:10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3"/>
    </row>
    <row r="16" spans="1:10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3"/>
    </row>
    <row r="17" spans="1:10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3"/>
    </row>
    <row r="18" spans="1:10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3"/>
    </row>
    <row r="19" spans="1:10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3"/>
    </row>
    <row r="20" spans="1:10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3"/>
    </row>
    <row r="21" spans="1:10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3"/>
    </row>
    <row r="22" spans="1:10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3"/>
    </row>
    <row r="23" spans="1:10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3"/>
    </row>
    <row r="24" spans="1:10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3"/>
    </row>
    <row r="25" spans="1:10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3"/>
    </row>
    <row r="26" spans="1:10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3"/>
    </row>
    <row r="27" spans="1:10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3"/>
    </row>
    <row r="28" spans="1:10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3"/>
    </row>
    <row r="29" spans="1:10">
      <c r="A29" s="165">
        <v>21</v>
      </c>
      <c r="B29" s="193"/>
      <c r="C29" s="173"/>
      <c r="D29" s="173"/>
      <c r="E29" s="172"/>
      <c r="F29" s="172"/>
      <c r="G29" s="172"/>
      <c r="H29" s="247"/>
      <c r="I29" s="169"/>
      <c r="J29" s="103"/>
    </row>
    <row r="30" spans="1:10">
      <c r="A30" s="165">
        <v>22</v>
      </c>
      <c r="B30" s="193"/>
      <c r="C30" s="173"/>
      <c r="D30" s="173"/>
      <c r="E30" s="172"/>
      <c r="F30" s="172"/>
      <c r="G30" s="172"/>
      <c r="H30" s="247"/>
      <c r="I30" s="169"/>
      <c r="J30" s="103"/>
    </row>
    <row r="31" spans="1:10">
      <c r="A31" s="165">
        <v>23</v>
      </c>
      <c r="B31" s="193"/>
      <c r="C31" s="173"/>
      <c r="D31" s="173"/>
      <c r="E31" s="172"/>
      <c r="F31" s="172"/>
      <c r="G31" s="172"/>
      <c r="H31" s="247"/>
      <c r="I31" s="169"/>
      <c r="J31" s="103"/>
    </row>
    <row r="32" spans="1:10">
      <c r="A32" s="165">
        <v>24</v>
      </c>
      <c r="B32" s="193"/>
      <c r="C32" s="173"/>
      <c r="D32" s="173"/>
      <c r="E32" s="172"/>
      <c r="F32" s="172"/>
      <c r="G32" s="172"/>
      <c r="H32" s="247"/>
      <c r="I32" s="169"/>
      <c r="J32" s="103"/>
    </row>
    <row r="33" spans="1:12">
      <c r="A33" s="165">
        <v>25</v>
      </c>
      <c r="B33" s="193"/>
      <c r="C33" s="173"/>
      <c r="D33" s="173"/>
      <c r="E33" s="172"/>
      <c r="F33" s="172"/>
      <c r="G33" s="172"/>
      <c r="H33" s="247"/>
      <c r="I33" s="169"/>
      <c r="J33" s="103"/>
    </row>
    <row r="34" spans="1:12">
      <c r="A34" s="165">
        <v>26</v>
      </c>
      <c r="B34" s="193"/>
      <c r="C34" s="173"/>
      <c r="D34" s="173"/>
      <c r="E34" s="172"/>
      <c r="F34" s="172"/>
      <c r="G34" s="172"/>
      <c r="H34" s="247"/>
      <c r="I34" s="169"/>
      <c r="J34" s="103"/>
    </row>
    <row r="35" spans="1:12">
      <c r="A35" s="165">
        <v>27</v>
      </c>
      <c r="B35" s="193"/>
      <c r="C35" s="173"/>
      <c r="D35" s="173"/>
      <c r="E35" s="172"/>
      <c r="F35" s="172"/>
      <c r="G35" s="172"/>
      <c r="H35" s="247"/>
      <c r="I35" s="169"/>
      <c r="J35" s="103"/>
    </row>
    <row r="36" spans="1:12">
      <c r="A36" s="165">
        <v>28</v>
      </c>
      <c r="B36" s="193"/>
      <c r="C36" s="173"/>
      <c r="D36" s="173"/>
      <c r="E36" s="172"/>
      <c r="F36" s="172"/>
      <c r="G36" s="172"/>
      <c r="H36" s="247"/>
      <c r="I36" s="169"/>
      <c r="J36" s="103"/>
    </row>
    <row r="37" spans="1:12">
      <c r="A37" s="165">
        <v>29</v>
      </c>
      <c r="B37" s="193"/>
      <c r="C37" s="173"/>
      <c r="D37" s="173"/>
      <c r="E37" s="172"/>
      <c r="F37" s="172"/>
      <c r="G37" s="172"/>
      <c r="H37" s="247"/>
      <c r="I37" s="169"/>
      <c r="J37" s="103"/>
    </row>
    <row r="38" spans="1:12">
      <c r="A38" s="165" t="s">
        <v>273</v>
      </c>
      <c r="B38" s="193"/>
      <c r="C38" s="173"/>
      <c r="D38" s="173"/>
      <c r="E38" s="172"/>
      <c r="F38" s="172"/>
      <c r="G38" s="248"/>
      <c r="H38" s="256" t="s">
        <v>398</v>
      </c>
      <c r="I38" s="366">
        <f>SUM(I9:I37)</f>
        <v>0</v>
      </c>
      <c r="J38" s="103"/>
    </row>
    <row r="40" spans="1:12">
      <c r="A40" s="180" t="s">
        <v>427</v>
      </c>
    </row>
    <row r="42" spans="1:12">
      <c r="B42" s="182" t="s">
        <v>107</v>
      </c>
      <c r="F42" s="183"/>
    </row>
    <row r="43" spans="1:12">
      <c r="F43" s="181"/>
      <c r="I43" s="181"/>
      <c r="J43" s="181"/>
      <c r="K43" s="181"/>
      <c r="L43" s="181"/>
    </row>
    <row r="44" spans="1:12">
      <c r="C44" s="184"/>
      <c r="F44" s="184"/>
      <c r="G44" s="184"/>
      <c r="H44" s="187"/>
      <c r="I44" s="185"/>
      <c r="J44" s="181"/>
      <c r="K44" s="181"/>
      <c r="L44" s="181"/>
    </row>
    <row r="45" spans="1:12">
      <c r="A45" s="181"/>
      <c r="C45" s="186" t="s">
        <v>263</v>
      </c>
      <c r="F45" s="187" t="s">
        <v>268</v>
      </c>
      <c r="G45" s="186"/>
      <c r="H45" s="186"/>
      <c r="I45" s="185"/>
      <c r="J45" s="181"/>
      <c r="K45" s="181"/>
      <c r="L45" s="181"/>
    </row>
    <row r="46" spans="1:12">
      <c r="A46" s="181"/>
      <c r="C46" s="188" t="s">
        <v>139</v>
      </c>
      <c r="F46" s="180" t="s">
        <v>264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zoomScaleNormal="100" zoomScaleSheetLayoutView="100" workbookViewId="0">
      <selection activeCell="I26" sqref="I26"/>
    </sheetView>
  </sheetViews>
  <sheetFormatPr defaultRowHeight="12.75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>
      <c r="A1" s="682" t="s">
        <v>494</v>
      </c>
      <c r="B1" s="682"/>
      <c r="C1" s="371" t="s">
        <v>109</v>
      </c>
    </row>
    <row r="2" spans="1:3" s="6" customFormat="1" ht="15">
      <c r="A2" s="682"/>
      <c r="B2" s="682"/>
      <c r="C2" s="368" t="str">
        <f>'ფორმა N1'!K2</f>
        <v>01/01/2019-31/12/2019</v>
      </c>
    </row>
    <row r="3" spans="1:3" s="6" customFormat="1" ht="15">
      <c r="A3" s="405" t="s">
        <v>140</v>
      </c>
      <c r="B3" s="369"/>
      <c r="C3" s="370"/>
    </row>
    <row r="4" spans="1:3" s="6" customFormat="1" ht="15">
      <c r="A4" s="112"/>
      <c r="B4" s="369"/>
      <c r="C4" s="370"/>
    </row>
    <row r="5" spans="1:3" s="21" customFormat="1" ht="15">
      <c r="A5" s="683" t="s">
        <v>269</v>
      </c>
      <c r="B5" s="683"/>
      <c r="C5" s="112"/>
    </row>
    <row r="6" spans="1:3" s="21" customFormat="1" ht="15">
      <c r="A6" s="684" t="str">
        <f>'ფორმა N1'!A5</f>
        <v>საქ. ძალოვან ვეტერანთა და პატრიოტთა პოლიტიკური მოძრაობა</v>
      </c>
      <c r="B6" s="684"/>
      <c r="C6" s="112"/>
    </row>
    <row r="7" spans="1:3">
      <c r="A7" s="406"/>
      <c r="B7" s="406"/>
      <c r="C7" s="406"/>
    </row>
    <row r="8" spans="1:3">
      <c r="A8" s="406"/>
      <c r="B8" s="406"/>
      <c r="C8" s="406"/>
    </row>
    <row r="9" spans="1:3" ht="30" customHeight="1">
      <c r="A9" s="407" t="s">
        <v>64</v>
      </c>
      <c r="B9" s="407" t="s">
        <v>11</v>
      </c>
      <c r="C9" s="408" t="s">
        <v>9</v>
      </c>
    </row>
    <row r="10" spans="1:3" ht="15">
      <c r="A10" s="409">
        <v>1</v>
      </c>
      <c r="B10" s="410" t="s">
        <v>57</v>
      </c>
      <c r="C10" s="425">
        <f>'ფორმა N4'!D9+'ფორმა N5'!D9+'ფორმა N6'!D10</f>
        <v>186430.48</v>
      </c>
    </row>
    <row r="11" spans="1:3" ht="15">
      <c r="A11" s="412">
        <v>1.1000000000000001</v>
      </c>
      <c r="B11" s="410" t="s">
        <v>495</v>
      </c>
      <c r="C11" s="426">
        <f>'ფორმა N4'!D37+'ფორმა N5'!D37</f>
        <v>0</v>
      </c>
    </row>
    <row r="12" spans="1:3" ht="15">
      <c r="A12" s="413" t="s">
        <v>30</v>
      </c>
      <c r="B12" s="410" t="s">
        <v>496</v>
      </c>
      <c r="C12" s="426">
        <f>'ფორმა N4'!D38+'ფორმა N5'!D38</f>
        <v>0</v>
      </c>
    </row>
    <row r="13" spans="1:3" ht="15">
      <c r="A13" s="412">
        <v>1.2</v>
      </c>
      <c r="B13" s="410" t="s">
        <v>58</v>
      </c>
      <c r="C13" s="426">
        <f>'ფორმა N4'!D10+'ფორმა N5'!D10</f>
        <v>99200.94</v>
      </c>
    </row>
    <row r="14" spans="1:3" ht="15">
      <c r="A14" s="412">
        <v>1.3</v>
      </c>
      <c r="B14" s="410" t="s">
        <v>497</v>
      </c>
      <c r="C14" s="426">
        <f>'ფორმა N4'!D15+'ფორმა N5'!D15+'ფორმა N6'!D17</f>
        <v>58000</v>
      </c>
    </row>
    <row r="15" spans="1:3" ht="15">
      <c r="A15" s="681"/>
      <c r="B15" s="681"/>
      <c r="C15" s="681"/>
    </row>
    <row r="16" spans="1:3" ht="30" customHeight="1">
      <c r="A16" s="407" t="s">
        <v>64</v>
      </c>
      <c r="B16" s="407" t="s">
        <v>244</v>
      </c>
      <c r="C16" s="408" t="s">
        <v>67</v>
      </c>
    </row>
    <row r="17" spans="1:4" ht="15">
      <c r="A17" s="409">
        <v>2</v>
      </c>
      <c r="B17" s="410" t="s">
        <v>498</v>
      </c>
      <c r="C17" s="411">
        <f>'ფორმა N2'!D9+'ფორმა N2'!C26+'ფორმა N3'!D9+'ფორმა N3'!C26</f>
        <v>158459.03999999998</v>
      </c>
    </row>
    <row r="18" spans="1:4" ht="15">
      <c r="A18" s="414">
        <v>2.1</v>
      </c>
      <c r="B18" s="410" t="s">
        <v>499</v>
      </c>
      <c r="C18" s="410">
        <f>'ფორმა N2'!D17+'ფორმა N3'!D17</f>
        <v>129824</v>
      </c>
    </row>
    <row r="19" spans="1:4" ht="15">
      <c r="A19" s="414">
        <v>2.2000000000000002</v>
      </c>
      <c r="B19" s="410" t="s">
        <v>500</v>
      </c>
      <c r="C19" s="410">
        <f>'ფორმა N2'!D18+'ფორმა N3'!D18</f>
        <v>28056</v>
      </c>
    </row>
    <row r="20" spans="1:4" ht="15">
      <c r="A20" s="414">
        <v>2.2999999999999998</v>
      </c>
      <c r="B20" s="410" t="s">
        <v>501</v>
      </c>
      <c r="C20" s="415">
        <f>SUM(C21:C25)</f>
        <v>0</v>
      </c>
    </row>
    <row r="21" spans="1:4" ht="15">
      <c r="A21" s="413" t="s">
        <v>502</v>
      </c>
      <c r="B21" s="416" t="s">
        <v>503</v>
      </c>
      <c r="C21" s="410">
        <f>'ფორმა N2'!D13+'ფორმა N3'!D13</f>
        <v>0</v>
      </c>
    </row>
    <row r="22" spans="1:4" ht="15">
      <c r="A22" s="413" t="s">
        <v>504</v>
      </c>
      <c r="B22" s="416" t="s">
        <v>505</v>
      </c>
      <c r="C22" s="410">
        <f>'ფორმა N2'!C27+'ფორმა N3'!C27</f>
        <v>0</v>
      </c>
    </row>
    <row r="23" spans="1:4" ht="15">
      <c r="A23" s="413" t="s">
        <v>506</v>
      </c>
      <c r="B23" s="416" t="s">
        <v>507</v>
      </c>
      <c r="C23" s="410">
        <f>'ფორმა N2'!D14+'ფორმა N3'!D14</f>
        <v>0</v>
      </c>
    </row>
    <row r="24" spans="1:4" ht="15">
      <c r="A24" s="413" t="s">
        <v>508</v>
      </c>
      <c r="B24" s="416" t="s">
        <v>509</v>
      </c>
      <c r="C24" s="410">
        <f>'ფორმა N2'!C31+'ფორმა N3'!C31</f>
        <v>0</v>
      </c>
    </row>
    <row r="25" spans="1:4" ht="15">
      <c r="A25" s="413" t="s">
        <v>510</v>
      </c>
      <c r="B25" s="416" t="s">
        <v>511</v>
      </c>
      <c r="C25" s="410">
        <f>'ფორმა N2'!D11+'ფორმა N3'!D11</f>
        <v>0</v>
      </c>
    </row>
    <row r="26" spans="1:4" ht="15">
      <c r="A26" s="423"/>
      <c r="B26" s="422"/>
      <c r="C26" s="421"/>
    </row>
    <row r="27" spans="1:4" ht="15">
      <c r="A27" s="423"/>
      <c r="B27" s="422"/>
      <c r="C27" s="421"/>
    </row>
    <row r="28" spans="1:4" ht="15">
      <c r="A28" s="21"/>
      <c r="B28" s="21"/>
      <c r="C28" s="21"/>
      <c r="D28" s="420"/>
    </row>
    <row r="29" spans="1:4" ht="15">
      <c r="A29" s="194" t="s">
        <v>107</v>
      </c>
      <c r="B29" s="21"/>
      <c r="C29" s="21"/>
      <c r="D29" s="420"/>
    </row>
    <row r="30" spans="1:4" ht="15">
      <c r="A30" s="21"/>
      <c r="B30" s="21"/>
      <c r="C30" s="21"/>
      <c r="D30" s="420"/>
    </row>
    <row r="31" spans="1:4" ht="15">
      <c r="A31" s="21"/>
      <c r="B31" s="21"/>
      <c r="C31" s="21"/>
      <c r="D31" s="419"/>
    </row>
    <row r="32" spans="1:4" ht="15">
      <c r="B32" s="194" t="s">
        <v>266</v>
      </c>
      <c r="C32" s="21"/>
      <c r="D32" s="419"/>
    </row>
    <row r="33" spans="2:4" ht="15">
      <c r="B33" s="21" t="s">
        <v>265</v>
      </c>
      <c r="C33" s="21"/>
      <c r="D33" s="419"/>
    </row>
    <row r="34" spans="2:4">
      <c r="B34" s="418" t="s">
        <v>139</v>
      </c>
      <c r="D34" s="41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2">
        <v>40907</v>
      </c>
      <c r="C2" t="s">
        <v>200</v>
      </c>
      <c r="E2" t="s">
        <v>231</v>
      </c>
      <c r="G2" s="63" t="s">
        <v>236</v>
      </c>
    </row>
    <row r="3" spans="1:7" ht="15">
      <c r="A3" s="62">
        <v>40908</v>
      </c>
      <c r="C3" t="s">
        <v>201</v>
      </c>
      <c r="E3" t="s">
        <v>232</v>
      </c>
      <c r="G3" s="63" t="s">
        <v>237</v>
      </c>
    </row>
    <row r="4" spans="1:7" ht="15">
      <c r="A4" s="62">
        <v>40909</v>
      </c>
      <c r="C4" t="s">
        <v>202</v>
      </c>
      <c r="E4" t="s">
        <v>233</v>
      </c>
      <c r="G4" s="63" t="s">
        <v>238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20" sqref="B20"/>
    </sheetView>
  </sheetViews>
  <sheetFormatPr defaultRowHeight="15"/>
  <cols>
    <col min="1" max="1" width="14.28515625" style="21" bestFit="1" customWidth="1"/>
    <col min="2" max="2" width="80" style="24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267</v>
      </c>
      <c r="B1" s="236"/>
      <c r="C1" s="661" t="s">
        <v>109</v>
      </c>
      <c r="D1" s="661"/>
      <c r="E1" s="111"/>
    </row>
    <row r="2" spans="1:12" s="6" customFormat="1">
      <c r="A2" s="74" t="s">
        <v>140</v>
      </c>
      <c r="B2" s="236"/>
      <c r="C2" s="662" t="str">
        <f>'ფორმა N1'!K2</f>
        <v>01/01/2019-31/12/2019</v>
      </c>
      <c r="D2" s="663"/>
      <c r="E2" s="111"/>
    </row>
    <row r="3" spans="1:12" s="6" customFormat="1">
      <c r="A3" s="74"/>
      <c r="B3" s="236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7"/>
      <c r="C4" s="74"/>
      <c r="D4" s="74"/>
      <c r="E4" s="106"/>
      <c r="L4" s="6"/>
    </row>
    <row r="5" spans="1:12" s="2" customFormat="1">
      <c r="A5" s="117" t="str">
        <f>'ფორმა N1'!A5</f>
        <v>საქ. ძალოვან ვეტერანთა და პატრიოტთა პოლიტიკური მოძრაობა</v>
      </c>
      <c r="B5" s="238"/>
      <c r="C5" s="59"/>
      <c r="D5" s="59"/>
      <c r="E5" s="106"/>
    </row>
    <row r="6" spans="1:12" s="2" customFormat="1">
      <c r="A6" s="75"/>
      <c r="B6" s="237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>
      <c r="A9" s="223">
        <v>1</v>
      </c>
      <c r="B9" s="223" t="s">
        <v>65</v>
      </c>
      <c r="C9" s="83">
        <f>SUM(C10,C26)</f>
        <v>64472.56</v>
      </c>
      <c r="D9" s="83">
        <f>SUM(D10,D26)</f>
        <v>64472.56</v>
      </c>
      <c r="E9" s="111"/>
    </row>
    <row r="10" spans="1:12" s="7" customFormat="1">
      <c r="A10" s="85">
        <v>1.1000000000000001</v>
      </c>
      <c r="B10" s="85" t="s">
        <v>80</v>
      </c>
      <c r="C10" s="83">
        <f>SUM(C11,C12,C16,C19,C25,C26)</f>
        <v>64472.56</v>
      </c>
      <c r="D10" s="83">
        <f>SUM(D11,D12,D16,D19,D24,D25)</f>
        <v>64472.56</v>
      </c>
      <c r="E10" s="111"/>
    </row>
    <row r="11" spans="1:12" s="9" customFormat="1" ht="18">
      <c r="A11" s="86" t="s">
        <v>30</v>
      </c>
      <c r="B11" s="86" t="s">
        <v>79</v>
      </c>
      <c r="C11" s="8"/>
      <c r="D11" s="8"/>
      <c r="E11" s="111"/>
    </row>
    <row r="12" spans="1:12" s="10" customFormat="1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81</v>
      </c>
      <c r="B13" s="95" t="s">
        <v>305</v>
      </c>
      <c r="C13" s="8"/>
      <c r="D13" s="8"/>
      <c r="E13" s="111"/>
    </row>
    <row r="14" spans="1:12" s="3" customFormat="1">
      <c r="A14" s="95" t="s">
        <v>469</v>
      </c>
      <c r="B14" s="95" t="s">
        <v>468</v>
      </c>
      <c r="C14" s="8"/>
      <c r="D14" s="8"/>
      <c r="E14" s="111"/>
    </row>
    <row r="15" spans="1:12" s="3" customFormat="1">
      <c r="A15" s="95" t="s">
        <v>470</v>
      </c>
      <c r="B15" s="95" t="s">
        <v>97</v>
      </c>
      <c r="C15" s="8"/>
      <c r="D15" s="8"/>
      <c r="E15" s="111"/>
    </row>
    <row r="16" spans="1:12" s="3" customFormat="1">
      <c r="A16" s="86" t="s">
        <v>82</v>
      </c>
      <c r="B16" s="86" t="s">
        <v>83</v>
      </c>
      <c r="C16" s="105">
        <f>SUM(C17:C18)</f>
        <v>64318</v>
      </c>
      <c r="D16" s="105">
        <f>SUM(D17:D18)</f>
        <v>64318</v>
      </c>
      <c r="E16" s="111"/>
    </row>
    <row r="17" spans="1:5" s="3" customFormat="1">
      <c r="A17" s="95" t="s">
        <v>84</v>
      </c>
      <c r="B17" s="95" t="s">
        <v>86</v>
      </c>
      <c r="C17" s="8">
        <v>57304</v>
      </c>
      <c r="D17" s="8">
        <f>C17</f>
        <v>57304</v>
      </c>
      <c r="E17" s="111"/>
    </row>
    <row r="18" spans="1:5" s="3" customFormat="1" ht="30">
      <c r="A18" s="95" t="s">
        <v>85</v>
      </c>
      <c r="B18" s="95" t="s">
        <v>110</v>
      </c>
      <c r="C18" s="8">
        <v>7014</v>
      </c>
      <c r="D18" s="8">
        <f>C18</f>
        <v>7014</v>
      </c>
      <c r="E18" s="111"/>
    </row>
    <row r="19" spans="1:5" s="3" customFormat="1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88</v>
      </c>
      <c r="B20" s="95" t="s">
        <v>89</v>
      </c>
      <c r="C20" s="8"/>
      <c r="D20" s="8"/>
      <c r="E20" s="111"/>
    </row>
    <row r="21" spans="1:5" s="3" customFormat="1" ht="30">
      <c r="A21" s="95" t="s">
        <v>92</v>
      </c>
      <c r="B21" s="95" t="s">
        <v>90</v>
      </c>
      <c r="C21" s="8"/>
      <c r="D21" s="8"/>
      <c r="E21" s="111"/>
    </row>
    <row r="22" spans="1:5" s="3" customFormat="1">
      <c r="A22" s="95" t="s">
        <v>93</v>
      </c>
      <c r="B22" s="95" t="s">
        <v>91</v>
      </c>
      <c r="C22" s="8"/>
      <c r="D22" s="8"/>
      <c r="E22" s="111"/>
    </row>
    <row r="23" spans="1:5" s="3" customFormat="1">
      <c r="A23" s="95" t="s">
        <v>94</v>
      </c>
      <c r="B23" s="95" t="s">
        <v>412</v>
      </c>
      <c r="C23" s="8"/>
      <c r="D23" s="8"/>
      <c r="E23" s="111"/>
    </row>
    <row r="24" spans="1:5" s="3" customFormat="1">
      <c r="A24" s="86" t="s">
        <v>95</v>
      </c>
      <c r="B24" s="86" t="s">
        <v>413</v>
      </c>
      <c r="C24" s="249"/>
      <c r="D24" s="8"/>
      <c r="E24" s="111"/>
    </row>
    <row r="25" spans="1:5" s="3" customFormat="1">
      <c r="A25" s="86" t="s">
        <v>246</v>
      </c>
      <c r="B25" s="86" t="s">
        <v>662</v>
      </c>
      <c r="C25" s="485">
        <v>154.56</v>
      </c>
      <c r="D25" s="485">
        <f>C25</f>
        <v>154.56</v>
      </c>
      <c r="E25" s="111"/>
    </row>
    <row r="26" spans="1: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11"/>
    </row>
    <row r="28" spans="1:5">
      <c r="A28" s="231" t="s">
        <v>98</v>
      </c>
      <c r="B28" s="231" t="s">
        <v>303</v>
      </c>
      <c r="C28" s="8"/>
      <c r="D28" s="8"/>
      <c r="E28" s="111"/>
    </row>
    <row r="29" spans="1:5">
      <c r="A29" s="231" t="s">
        <v>99</v>
      </c>
      <c r="B29" s="231" t="s">
        <v>306</v>
      </c>
      <c r="C29" s="8"/>
      <c r="D29" s="8"/>
      <c r="E29" s="111"/>
    </row>
    <row r="30" spans="1:5">
      <c r="A30" s="231" t="s">
        <v>420</v>
      </c>
      <c r="B30" s="231" t="s">
        <v>304</v>
      </c>
      <c r="C30" s="8"/>
      <c r="D30" s="8"/>
      <c r="E30" s="111"/>
    </row>
    <row r="31" spans="1:5">
      <c r="A31" s="86" t="s">
        <v>33</v>
      </c>
      <c r="B31" s="86" t="s">
        <v>468</v>
      </c>
      <c r="C31" s="105">
        <f>SUM(C32:C34)</f>
        <v>0</v>
      </c>
      <c r="D31" s="105">
        <f>SUM(D32:D34)</f>
        <v>0</v>
      </c>
      <c r="E31" s="111"/>
    </row>
    <row r="32" spans="1:5">
      <c r="A32" s="231" t="s">
        <v>12</v>
      </c>
      <c r="B32" s="231" t="s">
        <v>471</v>
      </c>
      <c r="C32" s="8"/>
      <c r="D32" s="8"/>
      <c r="E32" s="111"/>
    </row>
    <row r="33" spans="1:9">
      <c r="A33" s="231" t="s">
        <v>13</v>
      </c>
      <c r="B33" s="231" t="s">
        <v>472</v>
      </c>
      <c r="C33" s="8"/>
      <c r="D33" s="8"/>
      <c r="E33" s="111"/>
    </row>
    <row r="34" spans="1:9">
      <c r="A34" s="231" t="s">
        <v>276</v>
      </c>
      <c r="B34" s="231" t="s">
        <v>473</v>
      </c>
      <c r="C34" s="8"/>
      <c r="D34" s="8"/>
      <c r="E34" s="111"/>
    </row>
    <row r="35" spans="1:9" s="23" customFormat="1">
      <c r="A35" s="86" t="s">
        <v>34</v>
      </c>
      <c r="B35" s="245" t="s">
        <v>418</v>
      </c>
      <c r="C35" s="8"/>
      <c r="D35" s="8"/>
    </row>
    <row r="36" spans="1:9" s="2" customFormat="1">
      <c r="A36" s="1"/>
      <c r="B36" s="239"/>
      <c r="E36" s="5"/>
    </row>
    <row r="37" spans="1:9" s="2" customFormat="1">
      <c r="B37" s="239"/>
      <c r="E37" s="5"/>
    </row>
    <row r="38" spans="1:9">
      <c r="A38" s="1"/>
    </row>
    <row r="39" spans="1:9">
      <c r="A39" s="2"/>
    </row>
    <row r="40" spans="1:9" s="2" customFormat="1">
      <c r="A40" s="67" t="s">
        <v>107</v>
      </c>
      <c r="B40" s="239"/>
      <c r="E40" s="5"/>
    </row>
    <row r="41" spans="1:9" s="2" customFormat="1">
      <c r="B41" s="239"/>
      <c r="E41"/>
      <c r="F41"/>
      <c r="G41"/>
      <c r="H41"/>
      <c r="I41"/>
    </row>
    <row r="42" spans="1:9" s="2" customFormat="1">
      <c r="B42" s="239"/>
      <c r="D42" s="12"/>
      <c r="E42"/>
      <c r="F42"/>
      <c r="G42"/>
      <c r="H42"/>
      <c r="I42"/>
    </row>
    <row r="43" spans="1:9" s="2" customFormat="1">
      <c r="A43"/>
      <c r="B43" s="241" t="s">
        <v>416</v>
      </c>
      <c r="D43" s="12"/>
      <c r="E43"/>
      <c r="F43"/>
      <c r="G43"/>
      <c r="H43"/>
      <c r="I43"/>
    </row>
    <row r="44" spans="1:9" s="2" customFormat="1">
      <c r="A44"/>
      <c r="B44" s="239" t="s">
        <v>265</v>
      </c>
      <c r="D44" s="12"/>
      <c r="E44"/>
      <c r="F44"/>
      <c r="G44"/>
      <c r="H44"/>
      <c r="I44"/>
    </row>
    <row r="45" spans="1:9" customFormat="1" ht="12.75">
      <c r="B45" s="242" t="s">
        <v>139</v>
      </c>
    </row>
    <row r="46" spans="1:9" customFormat="1" ht="12.75">
      <c r="B46" s="24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showGridLines="0" view="pageBreakPreview" zoomScale="80" zoomScaleNormal="100" zoomScaleSheetLayoutView="80" workbookViewId="0">
      <selection activeCell="A8" sqref="A8:XFD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>
      <c r="A1" s="72" t="s">
        <v>477</v>
      </c>
      <c r="B1" s="220"/>
      <c r="C1" s="661" t="s">
        <v>109</v>
      </c>
      <c r="D1" s="661"/>
      <c r="E1" s="89"/>
    </row>
    <row r="2" spans="1:6" s="6" customFormat="1">
      <c r="A2" s="375" t="s">
        <v>479</v>
      </c>
      <c r="B2" s="220"/>
      <c r="C2" s="659" t="str">
        <f>'ფორმა N1'!K2</f>
        <v>01/01/2019-31/12/2019</v>
      </c>
      <c r="D2" s="660"/>
      <c r="E2" s="89"/>
    </row>
    <row r="3" spans="1:6" s="6" customFormat="1">
      <c r="A3" s="375" t="s">
        <v>478</v>
      </c>
      <c r="B3" s="220"/>
      <c r="C3" s="221"/>
      <c r="D3" s="221"/>
      <c r="E3" s="89"/>
    </row>
    <row r="4" spans="1:6" s="6" customFormat="1">
      <c r="A4" s="74" t="s">
        <v>140</v>
      </c>
      <c r="B4" s="220"/>
      <c r="C4" s="221"/>
      <c r="D4" s="221"/>
      <c r="E4" s="89"/>
    </row>
    <row r="5" spans="1:6" s="6" customFormat="1">
      <c r="A5" s="74"/>
      <c r="B5" s="220"/>
      <c r="C5" s="221"/>
      <c r="D5" s="221"/>
      <c r="E5" s="89"/>
    </row>
    <row r="6" spans="1:6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6">
      <c r="A7" s="222" t="str">
        <f>'ფორმა N1'!A5</f>
        <v>საქ. ძალოვან ვეტერანთა და პატრიოტთა პოლიტიკური მოძრაობა</v>
      </c>
      <c r="B7" s="78"/>
      <c r="C7" s="79"/>
      <c r="D7" s="79"/>
      <c r="E7" s="90"/>
    </row>
    <row r="8" spans="1:6" s="6" customFormat="1" ht="30">
      <c r="A8" s="87" t="s">
        <v>64</v>
      </c>
      <c r="B8" s="88" t="s">
        <v>11</v>
      </c>
      <c r="C8" s="77" t="s">
        <v>10</v>
      </c>
      <c r="D8" s="77" t="s">
        <v>9</v>
      </c>
      <c r="E8" s="89"/>
    </row>
    <row r="9" spans="1:6" s="7" customFormat="1">
      <c r="A9" s="223">
        <v>1</v>
      </c>
      <c r="B9" s="223" t="s">
        <v>57</v>
      </c>
      <c r="C9" s="464">
        <f>SUM(C10,C14,C54,C57,C58,C59,C77)</f>
        <v>94595.91</v>
      </c>
      <c r="D9" s="464">
        <f>SUM(D10,D14,D54,D57,D58,D59,D65,D73,D74)</f>
        <v>94931.31</v>
      </c>
      <c r="E9" s="224"/>
      <c r="F9" s="645">
        <f>C9-D9</f>
        <v>-335.39999999999418</v>
      </c>
    </row>
    <row r="10" spans="1:6" s="9" customFormat="1" ht="18">
      <c r="A10" s="85">
        <v>1.1000000000000001</v>
      </c>
      <c r="B10" s="85" t="s">
        <v>58</v>
      </c>
      <c r="C10" s="466">
        <f>SUM(C11:C13)</f>
        <v>46615.96</v>
      </c>
      <c r="D10" s="466">
        <f>SUM(D11:D13)</f>
        <v>46615.96</v>
      </c>
      <c r="E10" s="91"/>
    </row>
    <row r="11" spans="1:6" s="10" customFormat="1">
      <c r="A11" s="86" t="s">
        <v>30</v>
      </c>
      <c r="B11" s="86" t="s">
        <v>59</v>
      </c>
      <c r="C11" s="638">
        <v>46615.96</v>
      </c>
      <c r="D11" s="638">
        <f>C11</f>
        <v>46615.96</v>
      </c>
      <c r="E11" s="92"/>
    </row>
    <row r="12" spans="1:6" s="3" customFormat="1">
      <c r="A12" s="86" t="s">
        <v>31</v>
      </c>
      <c r="B12" s="86" t="s">
        <v>0</v>
      </c>
      <c r="C12" s="638"/>
      <c r="D12" s="4"/>
      <c r="E12" s="93"/>
    </row>
    <row r="13" spans="1:6" s="3" customFormat="1">
      <c r="A13" s="379" t="s">
        <v>481</v>
      </c>
      <c r="B13" s="380" t="s">
        <v>482</v>
      </c>
      <c r="C13" s="473"/>
      <c r="D13" s="380"/>
      <c r="E13" s="93"/>
    </row>
    <row r="14" spans="1:6" s="7" customFormat="1">
      <c r="A14" s="85">
        <v>1.2</v>
      </c>
      <c r="B14" s="85" t="s">
        <v>60</v>
      </c>
      <c r="C14" s="471">
        <f>SUM(C15,C18,C30,C31,C32,C33,C36,C37,C44:C48,C52,C53)</f>
        <v>47140.349999999991</v>
      </c>
      <c r="D14" s="471">
        <f>SUM(D15,D18,D30,D31,D32,D33,D36,D37,D44:D48,D52,D53)</f>
        <v>47140.349999999991</v>
      </c>
      <c r="E14" s="224"/>
    </row>
    <row r="15" spans="1:6" s="3" customFormat="1">
      <c r="A15" s="86" t="s">
        <v>32</v>
      </c>
      <c r="B15" s="86" t="s">
        <v>1</v>
      </c>
      <c r="C15" s="466">
        <f>SUM(C16:C17)</f>
        <v>23500</v>
      </c>
      <c r="D15" s="466">
        <f>SUM(D16:D17)</f>
        <v>23500</v>
      </c>
      <c r="E15" s="93"/>
    </row>
    <row r="16" spans="1:6" s="3" customFormat="1">
      <c r="A16" s="95" t="s">
        <v>98</v>
      </c>
      <c r="B16" s="95" t="s">
        <v>61</v>
      </c>
      <c r="C16" s="638">
        <v>23500</v>
      </c>
      <c r="D16" s="640">
        <f>C16</f>
        <v>23500</v>
      </c>
      <c r="E16" s="93"/>
    </row>
    <row r="17" spans="1:6" s="3" customFormat="1">
      <c r="A17" s="95" t="s">
        <v>99</v>
      </c>
      <c r="B17" s="95" t="s">
        <v>62</v>
      </c>
      <c r="C17" s="4"/>
      <c r="D17" s="225"/>
      <c r="E17" s="93"/>
    </row>
    <row r="18" spans="1:6" s="3" customFormat="1">
      <c r="A18" s="86" t="s">
        <v>33</v>
      </c>
      <c r="B18" s="86" t="s">
        <v>2</v>
      </c>
      <c r="C18" s="466">
        <f>SUM(C19:C24,C29)</f>
        <v>1382.9899999999998</v>
      </c>
      <c r="D18" s="466">
        <f>SUM(D19:D24,D29)</f>
        <v>1382.9899999999998</v>
      </c>
      <c r="E18" s="226"/>
      <c r="F18" s="227"/>
    </row>
    <row r="19" spans="1:6" s="230" customFormat="1" ht="30">
      <c r="A19" s="95" t="s">
        <v>12</v>
      </c>
      <c r="B19" s="95" t="s">
        <v>245</v>
      </c>
      <c r="C19" s="228"/>
      <c r="D19" s="38"/>
      <c r="E19" s="229"/>
    </row>
    <row r="20" spans="1:6" s="230" customFormat="1">
      <c r="A20" s="95" t="s">
        <v>13</v>
      </c>
      <c r="B20" s="95" t="s">
        <v>14</v>
      </c>
      <c r="C20" s="228"/>
      <c r="D20" s="39"/>
      <c r="E20" s="229"/>
    </row>
    <row r="21" spans="1:6" s="230" customFormat="1" ht="30">
      <c r="A21" s="95" t="s">
        <v>276</v>
      </c>
      <c r="B21" s="95" t="s">
        <v>22</v>
      </c>
      <c r="C21" s="228"/>
      <c r="D21" s="40"/>
      <c r="E21" s="229"/>
    </row>
    <row r="22" spans="1:6" s="230" customFormat="1" ht="16.5" customHeight="1">
      <c r="A22" s="95" t="s">
        <v>277</v>
      </c>
      <c r="B22" s="95" t="s">
        <v>15</v>
      </c>
      <c r="C22" s="228">
        <v>563.54999999999995</v>
      </c>
      <c r="D22" s="40">
        <f>C22</f>
        <v>563.54999999999995</v>
      </c>
      <c r="E22" s="229"/>
    </row>
    <row r="23" spans="1:6" s="230" customFormat="1" ht="16.5" customHeight="1">
      <c r="A23" s="95" t="s">
        <v>278</v>
      </c>
      <c r="B23" s="95" t="s">
        <v>16</v>
      </c>
      <c r="C23" s="228"/>
      <c r="D23" s="40"/>
      <c r="E23" s="229"/>
    </row>
    <row r="24" spans="1:6" s="230" customFormat="1" ht="16.5" customHeight="1">
      <c r="A24" s="95" t="s">
        <v>279</v>
      </c>
      <c r="B24" s="95" t="s">
        <v>17</v>
      </c>
      <c r="C24" s="466">
        <f>SUM(C25:C28)</f>
        <v>819.43999999999994</v>
      </c>
      <c r="D24" s="466">
        <f>SUM(D25:D28)</f>
        <v>819.43999999999994</v>
      </c>
      <c r="E24" s="229"/>
    </row>
    <row r="25" spans="1:6" s="230" customFormat="1" ht="16.5" customHeight="1">
      <c r="A25" s="231" t="s">
        <v>280</v>
      </c>
      <c r="B25" s="231" t="s">
        <v>18</v>
      </c>
      <c r="C25" s="639">
        <v>546.5</v>
      </c>
      <c r="D25" s="40">
        <f>C25</f>
        <v>546.5</v>
      </c>
      <c r="E25" s="229"/>
    </row>
    <row r="26" spans="1:6" s="230" customFormat="1" ht="16.5" customHeight="1">
      <c r="A26" s="231" t="s">
        <v>281</v>
      </c>
      <c r="B26" s="231" t="s">
        <v>19</v>
      </c>
      <c r="C26" s="639">
        <v>77.8</v>
      </c>
      <c r="D26" s="40">
        <f>C26</f>
        <v>77.8</v>
      </c>
      <c r="E26" s="229"/>
    </row>
    <row r="27" spans="1:6" s="230" customFormat="1" ht="16.5" customHeight="1">
      <c r="A27" s="231" t="s">
        <v>282</v>
      </c>
      <c r="B27" s="231" t="s">
        <v>20</v>
      </c>
      <c r="C27" s="228">
        <v>145.13999999999999</v>
      </c>
      <c r="D27" s="40">
        <f>C27</f>
        <v>145.13999999999999</v>
      </c>
      <c r="E27" s="229"/>
    </row>
    <row r="28" spans="1:6" s="230" customFormat="1" ht="16.5" customHeight="1">
      <c r="A28" s="231" t="s">
        <v>283</v>
      </c>
      <c r="B28" s="231" t="s">
        <v>23</v>
      </c>
      <c r="C28" s="639">
        <v>50</v>
      </c>
      <c r="D28" s="41">
        <f>C28</f>
        <v>50</v>
      </c>
      <c r="E28" s="229"/>
    </row>
    <row r="29" spans="1:6" s="230" customFormat="1" ht="16.5" customHeight="1">
      <c r="A29" s="95" t="s">
        <v>284</v>
      </c>
      <c r="B29" s="95" t="s">
        <v>21</v>
      </c>
      <c r="C29" s="228"/>
      <c r="D29" s="41"/>
      <c r="E29" s="229"/>
    </row>
    <row r="30" spans="1:6" s="3" customFormat="1" ht="16.5" customHeight="1">
      <c r="A30" s="86" t="s">
        <v>34</v>
      </c>
      <c r="B30" s="86" t="s">
        <v>3</v>
      </c>
      <c r="C30" s="4"/>
      <c r="D30" s="225"/>
      <c r="E30" s="226"/>
    </row>
    <row r="31" spans="1:6" s="3" customFormat="1" ht="16.5" customHeight="1">
      <c r="A31" s="86" t="s">
        <v>35</v>
      </c>
      <c r="B31" s="86" t="s">
        <v>4</v>
      </c>
      <c r="C31" s="4"/>
      <c r="D31" s="225"/>
      <c r="E31" s="93"/>
    </row>
    <row r="32" spans="1:6" s="3" customFormat="1" ht="16.5" customHeight="1">
      <c r="A32" s="86" t="s">
        <v>36</v>
      </c>
      <c r="B32" s="86" t="s">
        <v>5</v>
      </c>
      <c r="C32" s="4"/>
      <c r="D32" s="225"/>
      <c r="E32" s="93"/>
    </row>
    <row r="33" spans="1:5" s="3" customFormat="1">
      <c r="A33" s="86" t="s">
        <v>37</v>
      </c>
      <c r="B33" s="86" t="s">
        <v>63</v>
      </c>
      <c r="C33" s="81">
        <f>SUM(C34:C35)</f>
        <v>0</v>
      </c>
      <c r="D33" s="81">
        <f>SUM(D34:D35)</f>
        <v>0</v>
      </c>
      <c r="E33" s="93"/>
    </row>
    <row r="34" spans="1:5" s="3" customFormat="1" ht="16.5" customHeight="1">
      <c r="A34" s="95" t="s">
        <v>285</v>
      </c>
      <c r="B34" s="95" t="s">
        <v>56</v>
      </c>
      <c r="C34" s="4"/>
      <c r="D34" s="225"/>
      <c r="E34" s="93"/>
    </row>
    <row r="35" spans="1:5" s="3" customFormat="1" ht="16.5" customHeight="1">
      <c r="A35" s="95" t="s">
        <v>286</v>
      </c>
      <c r="B35" s="95" t="s">
        <v>55</v>
      </c>
      <c r="C35" s="4"/>
      <c r="D35" s="225"/>
      <c r="E35" s="93"/>
    </row>
    <row r="36" spans="1:5" s="3" customFormat="1" ht="16.5" customHeight="1">
      <c r="A36" s="86" t="s">
        <v>38</v>
      </c>
      <c r="B36" s="86" t="s">
        <v>49</v>
      </c>
      <c r="C36" s="638">
        <v>143.76</v>
      </c>
      <c r="D36" s="640">
        <f>C36</f>
        <v>143.76</v>
      </c>
      <c r="E36" s="93"/>
    </row>
    <row r="37" spans="1:5" s="3" customFormat="1" ht="16.5" customHeight="1">
      <c r="A37" s="86" t="s">
        <v>39</v>
      </c>
      <c r="B37" s="86" t="s">
        <v>386</v>
      </c>
      <c r="C37" s="81">
        <f>SUM(C38:C43)</f>
        <v>0</v>
      </c>
      <c r="D37" s="81">
        <f>SUM(D38:D43)</f>
        <v>0</v>
      </c>
      <c r="E37" s="93"/>
    </row>
    <row r="38" spans="1:5" s="3" customFormat="1" ht="16.5" customHeight="1">
      <c r="A38" s="17" t="s">
        <v>341</v>
      </c>
      <c r="B38" s="17" t="s">
        <v>345</v>
      </c>
      <c r="C38" s="4"/>
      <c r="D38" s="225"/>
      <c r="E38" s="93"/>
    </row>
    <row r="39" spans="1:5" s="3" customFormat="1" ht="16.5" customHeight="1">
      <c r="A39" s="17" t="s">
        <v>342</v>
      </c>
      <c r="B39" s="17" t="s">
        <v>346</v>
      </c>
      <c r="C39" s="4"/>
      <c r="D39" s="225"/>
      <c r="E39" s="93"/>
    </row>
    <row r="40" spans="1:5" s="3" customFormat="1" ht="16.5" customHeight="1">
      <c r="A40" s="17" t="s">
        <v>343</v>
      </c>
      <c r="B40" s="17" t="s">
        <v>349</v>
      </c>
      <c r="C40" s="4"/>
      <c r="D40" s="225"/>
      <c r="E40" s="93"/>
    </row>
    <row r="41" spans="1:5" s="3" customFormat="1" ht="16.5" customHeight="1">
      <c r="A41" s="17" t="s">
        <v>348</v>
      </c>
      <c r="B41" s="17" t="s">
        <v>350</v>
      </c>
      <c r="C41" s="4"/>
      <c r="D41" s="225"/>
      <c r="E41" s="93"/>
    </row>
    <row r="42" spans="1:5" s="3" customFormat="1" ht="16.5" customHeight="1">
      <c r="A42" s="17" t="s">
        <v>351</v>
      </c>
      <c r="B42" s="17" t="s">
        <v>461</v>
      </c>
      <c r="C42" s="4"/>
      <c r="D42" s="225"/>
      <c r="E42" s="93"/>
    </row>
    <row r="43" spans="1:5" s="3" customFormat="1" ht="16.5" customHeight="1">
      <c r="A43" s="17" t="s">
        <v>462</v>
      </c>
      <c r="B43" s="17" t="s">
        <v>347</v>
      </c>
      <c r="C43" s="4"/>
      <c r="D43" s="225"/>
      <c r="E43" s="93"/>
    </row>
    <row r="44" spans="1:5" s="3" customFormat="1" ht="30">
      <c r="A44" s="86" t="s">
        <v>40</v>
      </c>
      <c r="B44" s="86" t="s">
        <v>28</v>
      </c>
      <c r="C44" s="4"/>
      <c r="D44" s="225"/>
      <c r="E44" s="93"/>
    </row>
    <row r="45" spans="1:5" s="3" customFormat="1" ht="16.5" customHeight="1">
      <c r="A45" s="86" t="s">
        <v>41</v>
      </c>
      <c r="B45" s="86" t="s">
        <v>24</v>
      </c>
      <c r="C45" s="4"/>
      <c r="D45" s="640"/>
      <c r="E45" s="93"/>
    </row>
    <row r="46" spans="1:5" s="3" customFormat="1" ht="16.5" customHeight="1">
      <c r="A46" s="86" t="s">
        <v>42</v>
      </c>
      <c r="B46" s="86" t="s">
        <v>25</v>
      </c>
      <c r="C46" s="638">
        <v>2700</v>
      </c>
      <c r="D46" s="640">
        <f>C46</f>
        <v>2700</v>
      </c>
      <c r="E46" s="93"/>
    </row>
    <row r="47" spans="1:5" s="3" customFormat="1" ht="16.5" customHeight="1">
      <c r="A47" s="86" t="s">
        <v>43</v>
      </c>
      <c r="B47" s="86" t="s">
        <v>26</v>
      </c>
      <c r="C47" s="4"/>
      <c r="D47" s="640"/>
      <c r="E47" s="93"/>
    </row>
    <row r="48" spans="1:5" s="3" customFormat="1" ht="16.5" customHeight="1">
      <c r="A48" s="86" t="s">
        <v>44</v>
      </c>
      <c r="B48" s="86" t="s">
        <v>387</v>
      </c>
      <c r="C48" s="466">
        <f>SUM(C49:C51)</f>
        <v>19413.599999999999</v>
      </c>
      <c r="D48" s="466">
        <f>SUM(D49:D51)</f>
        <v>19413.599999999999</v>
      </c>
      <c r="E48" s="93"/>
    </row>
    <row r="49" spans="1:6" s="3" customFormat="1" ht="16.5" customHeight="1">
      <c r="A49" s="95" t="s">
        <v>357</v>
      </c>
      <c r="B49" s="95" t="s">
        <v>360</v>
      </c>
      <c r="C49" s="638">
        <v>19413.599999999999</v>
      </c>
      <c r="D49" s="640">
        <f>C49</f>
        <v>19413.599999999999</v>
      </c>
      <c r="E49" s="93"/>
    </row>
    <row r="50" spans="1:6" s="3" customFormat="1" ht="16.5" customHeight="1">
      <c r="A50" s="95" t="s">
        <v>358</v>
      </c>
      <c r="B50" s="95" t="s">
        <v>359</v>
      </c>
      <c r="C50" s="4"/>
      <c r="D50" s="640"/>
      <c r="E50" s="93"/>
    </row>
    <row r="51" spans="1:6" s="3" customFormat="1" ht="16.5" customHeight="1">
      <c r="A51" s="95" t="s">
        <v>361</v>
      </c>
      <c r="B51" s="95" t="s">
        <v>362</v>
      </c>
      <c r="C51" s="4"/>
      <c r="D51" s="225"/>
      <c r="E51" s="93"/>
    </row>
    <row r="52" spans="1:6" s="3" customFormat="1">
      <c r="A52" s="86" t="s">
        <v>45</v>
      </c>
      <c r="B52" s="86" t="s">
        <v>29</v>
      </c>
      <c r="C52" s="4"/>
      <c r="D52" s="225"/>
      <c r="E52" s="93"/>
    </row>
    <row r="53" spans="1:6" s="3" customFormat="1" ht="16.5" customHeight="1">
      <c r="A53" s="86" t="s">
        <v>46</v>
      </c>
      <c r="B53" s="86" t="s">
        <v>6</v>
      </c>
      <c r="C53" s="4"/>
      <c r="D53" s="225"/>
      <c r="E53" s="226"/>
      <c r="F53" s="227"/>
    </row>
    <row r="54" spans="1:6" s="3" customFormat="1" ht="30">
      <c r="A54" s="85">
        <v>1.3</v>
      </c>
      <c r="B54" s="85" t="s">
        <v>392</v>
      </c>
      <c r="C54" s="82">
        <f>SUM(C55:C56)</f>
        <v>0</v>
      </c>
      <c r="D54" s="82">
        <f>SUM(D55:D56)</f>
        <v>0</v>
      </c>
      <c r="E54" s="226"/>
      <c r="F54" s="227"/>
    </row>
    <row r="55" spans="1:6" s="3" customFormat="1" ht="30">
      <c r="A55" s="86" t="s">
        <v>50</v>
      </c>
      <c r="B55" s="86" t="s">
        <v>48</v>
      </c>
      <c r="C55" s="4"/>
      <c r="D55" s="225"/>
      <c r="E55" s="226"/>
      <c r="F55" s="227"/>
    </row>
    <row r="56" spans="1:6" s="3" customFormat="1" ht="16.5" customHeight="1">
      <c r="A56" s="86" t="s">
        <v>51</v>
      </c>
      <c r="B56" s="86" t="s">
        <v>47</v>
      </c>
      <c r="C56" s="4"/>
      <c r="D56" s="225"/>
      <c r="E56" s="226"/>
      <c r="F56" s="227"/>
    </row>
    <row r="57" spans="1:6" s="3" customFormat="1">
      <c r="A57" s="85">
        <v>1.4</v>
      </c>
      <c r="B57" s="85" t="s">
        <v>394</v>
      </c>
      <c r="C57" s="4"/>
      <c r="D57" s="225"/>
      <c r="E57" s="226"/>
      <c r="F57" s="227"/>
    </row>
    <row r="58" spans="1:6" s="230" customFormat="1">
      <c r="A58" s="85">
        <v>1.5</v>
      </c>
      <c r="B58" s="85" t="s">
        <v>7</v>
      </c>
      <c r="C58" s="228"/>
      <c r="D58" s="40"/>
      <c r="E58" s="229"/>
    </row>
    <row r="59" spans="1:6" s="230" customFormat="1">
      <c r="A59" s="85">
        <v>1.6</v>
      </c>
      <c r="B59" s="45" t="s">
        <v>8</v>
      </c>
      <c r="C59" s="643">
        <f>SUM(C60:C64)</f>
        <v>300</v>
      </c>
      <c r="D59" s="641">
        <f>SUM(D60:D64)</f>
        <v>300</v>
      </c>
      <c r="E59" s="229"/>
    </row>
    <row r="60" spans="1:6" s="230" customFormat="1">
      <c r="A60" s="86" t="s">
        <v>292</v>
      </c>
      <c r="B60" s="46" t="s">
        <v>52</v>
      </c>
      <c r="C60" s="228"/>
      <c r="D60" s="40"/>
      <c r="E60" s="229"/>
    </row>
    <row r="61" spans="1:6" s="230" customFormat="1" ht="30">
      <c r="A61" s="86" t="s">
        <v>293</v>
      </c>
      <c r="B61" s="46" t="s">
        <v>54</v>
      </c>
      <c r="C61" s="228"/>
      <c r="D61" s="40"/>
      <c r="E61" s="229"/>
    </row>
    <row r="62" spans="1:6" s="230" customFormat="1">
      <c r="A62" s="86" t="s">
        <v>294</v>
      </c>
      <c r="B62" s="46" t="s">
        <v>53</v>
      </c>
      <c r="C62" s="40"/>
      <c r="D62" s="40"/>
      <c r="E62" s="229"/>
    </row>
    <row r="63" spans="1:6" s="230" customFormat="1">
      <c r="A63" s="86" t="s">
        <v>295</v>
      </c>
      <c r="B63" s="46" t="s">
        <v>27</v>
      </c>
      <c r="C63" s="228">
        <v>300</v>
      </c>
      <c r="D63" s="40">
        <f>C63</f>
        <v>300</v>
      </c>
      <c r="E63" s="229"/>
    </row>
    <row r="64" spans="1:6" s="230" customFormat="1">
      <c r="A64" s="86" t="s">
        <v>323</v>
      </c>
      <c r="B64" s="46" t="s">
        <v>324</v>
      </c>
      <c r="C64" s="228"/>
      <c r="D64" s="40"/>
      <c r="E64" s="229"/>
    </row>
    <row r="65" spans="1:7">
      <c r="A65" s="223">
        <v>2</v>
      </c>
      <c r="B65" s="223" t="s">
        <v>388</v>
      </c>
      <c r="C65" s="232"/>
      <c r="D65" s="641">
        <f>SUM(D66:D72)</f>
        <v>875</v>
      </c>
      <c r="E65" s="94"/>
    </row>
    <row r="66" spans="1:7">
      <c r="A66" s="96">
        <v>2.1</v>
      </c>
      <c r="B66" s="233" t="s">
        <v>100</v>
      </c>
      <c r="C66" s="234"/>
      <c r="D66" s="642"/>
      <c r="E66" s="94"/>
    </row>
    <row r="67" spans="1:7">
      <c r="A67" s="96">
        <v>2.2000000000000002</v>
      </c>
      <c r="B67" s="233" t="s">
        <v>389</v>
      </c>
      <c r="C67" s="234"/>
      <c r="D67" s="642"/>
      <c r="E67" s="94"/>
    </row>
    <row r="68" spans="1:7">
      <c r="A68" s="96">
        <v>2.2999999999999998</v>
      </c>
      <c r="B68" s="233" t="s">
        <v>104</v>
      </c>
      <c r="C68" s="234"/>
      <c r="D68" s="642"/>
      <c r="E68" s="94"/>
    </row>
    <row r="69" spans="1:7">
      <c r="A69" s="96">
        <v>2.4</v>
      </c>
      <c r="B69" s="233" t="s">
        <v>103</v>
      </c>
      <c r="C69" s="234"/>
      <c r="D69" s="642"/>
      <c r="E69" s="94"/>
    </row>
    <row r="70" spans="1:7">
      <c r="A70" s="96">
        <v>2.5</v>
      </c>
      <c r="B70" s="233" t="s">
        <v>390</v>
      </c>
      <c r="C70" s="234"/>
      <c r="D70" s="642">
        <v>875</v>
      </c>
      <c r="E70" s="94"/>
    </row>
    <row r="71" spans="1:7">
      <c r="A71" s="96">
        <v>2.6</v>
      </c>
      <c r="B71" s="233" t="s">
        <v>101</v>
      </c>
      <c r="C71" s="234"/>
      <c r="D71" s="22"/>
      <c r="E71" s="94"/>
    </row>
    <row r="72" spans="1:7">
      <c r="A72" s="96">
        <v>2.7</v>
      </c>
      <c r="B72" s="233" t="s">
        <v>102</v>
      </c>
      <c r="C72" s="235"/>
      <c r="D72" s="22"/>
      <c r="E72" s="94"/>
      <c r="G72" t="s">
        <v>841</v>
      </c>
    </row>
    <row r="73" spans="1:7">
      <c r="A73" s="223">
        <v>3</v>
      </c>
      <c r="B73" s="223" t="s">
        <v>417</v>
      </c>
      <c r="C73" s="83"/>
      <c r="D73" s="22"/>
      <c r="E73" s="94"/>
    </row>
    <row r="74" spans="1:7">
      <c r="A74" s="223">
        <v>4</v>
      </c>
      <c r="B74" s="223" t="s">
        <v>247</v>
      </c>
      <c r="C74" s="83"/>
      <c r="D74" s="83">
        <f>SUM(D75:D76)</f>
        <v>0</v>
      </c>
      <c r="E74" s="94"/>
    </row>
    <row r="75" spans="1:7">
      <c r="A75" s="96">
        <v>4.0999999999999996</v>
      </c>
      <c r="B75" s="96" t="s">
        <v>248</v>
      </c>
      <c r="C75" s="234"/>
      <c r="D75" s="8"/>
      <c r="E75" s="94"/>
    </row>
    <row r="76" spans="1:7">
      <c r="A76" s="96">
        <v>4.2</v>
      </c>
      <c r="B76" s="96" t="s">
        <v>249</v>
      </c>
      <c r="C76" s="235"/>
      <c r="D76" s="8"/>
      <c r="E76" s="94"/>
    </row>
    <row r="77" spans="1:7">
      <c r="A77" s="223">
        <v>5</v>
      </c>
      <c r="B77" s="223" t="s">
        <v>274</v>
      </c>
      <c r="C77" s="644">
        <v>539.6</v>
      </c>
      <c r="D77" s="235"/>
      <c r="E77" s="94"/>
      <c r="F77" s="2">
        <v>335.4</v>
      </c>
      <c r="G77" s="646"/>
    </row>
    <row r="78" spans="1:7">
      <c r="B78" s="44"/>
    </row>
    <row r="79" spans="1:7">
      <c r="A79" s="664" t="s">
        <v>463</v>
      </c>
      <c r="B79" s="664"/>
      <c r="C79" s="664"/>
      <c r="D79" s="664"/>
      <c r="E79" s="5"/>
    </row>
    <row r="80" spans="1:7">
      <c r="B80" s="44"/>
    </row>
    <row r="81" spans="1:9" s="23" customFormat="1" ht="12.75"/>
    <row r="82" spans="1:9">
      <c r="A82" s="67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67" t="s">
        <v>414</v>
      </c>
      <c r="D85" s="12"/>
      <c r="E85"/>
      <c r="F85"/>
      <c r="G85"/>
      <c r="H85"/>
      <c r="I85"/>
    </row>
    <row r="86" spans="1:9">
      <c r="A86"/>
      <c r="B86" s="2" t="s">
        <v>415</v>
      </c>
      <c r="D86" s="12"/>
      <c r="E86"/>
      <c r="F86"/>
      <c r="G86"/>
      <c r="H86"/>
      <c r="I86"/>
    </row>
    <row r="87" spans="1:9" customFormat="1" ht="12.75">
      <c r="B87" s="64" t="s">
        <v>139</v>
      </c>
    </row>
    <row r="88" spans="1:9" s="23" customFormat="1" ht="12.75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B15" sqref="B15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313</v>
      </c>
      <c r="B1" s="75"/>
      <c r="C1" s="661" t="s">
        <v>109</v>
      </c>
      <c r="D1" s="661"/>
      <c r="E1" s="89"/>
    </row>
    <row r="2" spans="1:5" s="6" customFormat="1">
      <c r="A2" s="72" t="s">
        <v>314</v>
      </c>
      <c r="B2" s="75"/>
      <c r="C2" s="659" t="str">
        <f>'ფორმა N1'!K2</f>
        <v>01/01/2019-31/12/2019</v>
      </c>
      <c r="D2" s="659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24" t="str">
        <f>'ფორმა N1'!A5</f>
        <v>საქ. ძალოვან ვეტერანთა და პატრიოტთა პოლიტიკური მოძრაობა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 t="s">
        <v>820</v>
      </c>
      <c r="C10" s="4">
        <v>300</v>
      </c>
      <c r="D10" s="4">
        <v>300</v>
      </c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>
      <c r="A24" s="97"/>
      <c r="B24" s="97" t="s">
        <v>322</v>
      </c>
      <c r="C24" s="84">
        <f>SUM(C10:C23)</f>
        <v>300</v>
      </c>
      <c r="D24" s="84">
        <f>SUM(D10:D23)</f>
        <v>300</v>
      </c>
      <c r="E24" s="94"/>
    </row>
    <row r="25" spans="1:5">
      <c r="A25" s="44"/>
      <c r="B25" s="44"/>
    </row>
    <row r="26" spans="1:5">
      <c r="A26" s="244" t="s">
        <v>407</v>
      </c>
      <c r="E26" s="5"/>
    </row>
    <row r="27" spans="1:5">
      <c r="A27" s="2" t="s">
        <v>408</v>
      </c>
    </row>
    <row r="28" spans="1:5">
      <c r="A28" s="197" t="s">
        <v>409</v>
      </c>
    </row>
    <row r="29" spans="1:5">
      <c r="A29" s="197"/>
    </row>
    <row r="30" spans="1:5">
      <c r="A30" s="197" t="s">
        <v>337</v>
      </c>
    </row>
    <row r="31" spans="1:5" s="23" customFormat="1" ht="12.75"/>
    <row r="32" spans="1:5">
      <c r="A32" s="67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7"/>
      <c r="B35" s="67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4"/>
      <c r="B37" s="64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1"/>
  <sheetViews>
    <sheetView view="pageBreakPreview" topLeftCell="A101" zoomScale="80" zoomScaleNormal="100" zoomScaleSheetLayoutView="80" workbookViewId="0">
      <selection activeCell="O106" sqref="O106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516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2" t="s">
        <v>391</v>
      </c>
      <c r="B1" s="72"/>
      <c r="C1" s="75"/>
      <c r="D1" s="499"/>
      <c r="E1" s="75"/>
      <c r="F1" s="75"/>
      <c r="G1" s="211"/>
      <c r="H1" s="211"/>
      <c r="I1" s="661" t="s">
        <v>109</v>
      </c>
      <c r="J1" s="661"/>
    </row>
    <row r="2" spans="1:10" ht="15">
      <c r="A2" s="74" t="s">
        <v>140</v>
      </c>
      <c r="B2" s="72"/>
      <c r="C2" s="75"/>
      <c r="D2" s="499"/>
      <c r="E2" s="75"/>
      <c r="F2" s="75"/>
      <c r="G2" s="211"/>
      <c r="H2" s="211"/>
      <c r="I2" s="659" t="str">
        <f>'ფორმა N1'!K2</f>
        <v>01/01/2019-31/12/2019</v>
      </c>
      <c r="J2" s="659"/>
    </row>
    <row r="3" spans="1:10" ht="15">
      <c r="A3" s="74"/>
      <c r="B3" s="74"/>
      <c r="C3" s="72"/>
      <c r="D3" s="500"/>
      <c r="E3" s="72"/>
      <c r="F3" s="72"/>
      <c r="G3" s="158"/>
      <c r="H3" s="158"/>
      <c r="I3" s="211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499"/>
      <c r="E4" s="75"/>
      <c r="F4" s="75"/>
      <c r="G4" s="74"/>
      <c r="H4" s="74"/>
      <c r="I4" s="74"/>
    </row>
    <row r="5" spans="1:10" ht="15">
      <c r="A5" s="424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501"/>
      <c r="E5" s="78"/>
      <c r="F5" s="78"/>
      <c r="G5" s="79"/>
      <c r="H5" s="79"/>
      <c r="I5" s="79"/>
    </row>
    <row r="6" spans="1:10" ht="15">
      <c r="A6" s="75"/>
      <c r="B6" s="75"/>
      <c r="C6" s="75"/>
      <c r="D6" s="499"/>
      <c r="E6" s="75"/>
      <c r="F6" s="75"/>
      <c r="G6" s="74"/>
      <c r="H6" s="74"/>
      <c r="I6" s="74"/>
    </row>
    <row r="7" spans="1:10" ht="15">
      <c r="A7" s="157"/>
      <c r="B7" s="157"/>
      <c r="C7" s="157"/>
      <c r="D7" s="76"/>
      <c r="E7" s="157"/>
      <c r="F7" s="157"/>
      <c r="G7" s="76"/>
      <c r="H7" s="76"/>
      <c r="I7" s="76"/>
    </row>
    <row r="8" spans="1:10" ht="45">
      <c r="A8" s="88" t="s">
        <v>64</v>
      </c>
      <c r="B8" s="88" t="s">
        <v>326</v>
      </c>
      <c r="C8" s="88" t="s">
        <v>327</v>
      </c>
      <c r="D8" s="502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4" t="s">
        <v>334</v>
      </c>
    </row>
    <row r="9" spans="1:10" ht="15">
      <c r="A9" s="96">
        <v>1</v>
      </c>
      <c r="B9" s="427" t="s">
        <v>672</v>
      </c>
      <c r="C9" s="427" t="s">
        <v>515</v>
      </c>
      <c r="D9" s="429">
        <v>36001002966</v>
      </c>
      <c r="E9" s="96" t="s">
        <v>517</v>
      </c>
      <c r="F9" s="96" t="s">
        <v>334</v>
      </c>
      <c r="G9" s="486">
        <v>1534</v>
      </c>
      <c r="H9" s="486">
        <v>1534</v>
      </c>
      <c r="I9" s="490">
        <v>300.66000000000003</v>
      </c>
      <c r="J9" s="214" t="s">
        <v>0</v>
      </c>
    </row>
    <row r="10" spans="1:10" ht="25.5">
      <c r="A10" s="96">
        <v>2</v>
      </c>
      <c r="B10" s="427" t="s">
        <v>518</v>
      </c>
      <c r="C10" s="427" t="s">
        <v>519</v>
      </c>
      <c r="D10" s="503" t="s">
        <v>520</v>
      </c>
      <c r="E10" s="495" t="s">
        <v>667</v>
      </c>
      <c r="F10" s="96" t="s">
        <v>334</v>
      </c>
      <c r="G10" s="486">
        <v>400</v>
      </c>
      <c r="H10" s="486">
        <v>400</v>
      </c>
      <c r="I10" s="490">
        <v>0</v>
      </c>
    </row>
    <row r="11" spans="1:10" ht="30">
      <c r="A11" s="96">
        <v>3</v>
      </c>
      <c r="B11" s="427" t="s">
        <v>522</v>
      </c>
      <c r="C11" s="427" t="s">
        <v>523</v>
      </c>
      <c r="D11" s="492" t="s">
        <v>524</v>
      </c>
      <c r="E11" s="427" t="s">
        <v>663</v>
      </c>
      <c r="F11" s="96" t="s">
        <v>334</v>
      </c>
      <c r="G11" s="486">
        <v>638</v>
      </c>
      <c r="H11" s="486">
        <v>638</v>
      </c>
      <c r="I11" s="490">
        <v>125.05</v>
      </c>
    </row>
    <row r="12" spans="1:10" ht="15.75">
      <c r="A12" s="96">
        <v>4</v>
      </c>
      <c r="B12" s="427" t="s">
        <v>526</v>
      </c>
      <c r="C12" s="427" t="s">
        <v>527</v>
      </c>
      <c r="D12" s="504" t="s">
        <v>670</v>
      </c>
      <c r="E12" s="96" t="s">
        <v>529</v>
      </c>
      <c r="F12" s="96" t="s">
        <v>334</v>
      </c>
      <c r="G12" s="486">
        <v>256</v>
      </c>
      <c r="H12" s="486">
        <v>256</v>
      </c>
      <c r="I12" s="490">
        <v>50.18</v>
      </c>
    </row>
    <row r="13" spans="1:10" ht="25.5">
      <c r="A13" s="96">
        <v>5</v>
      </c>
      <c r="B13" s="427" t="s">
        <v>530</v>
      </c>
      <c r="C13" s="427" t="s">
        <v>531</v>
      </c>
      <c r="D13" s="492" t="s">
        <v>611</v>
      </c>
      <c r="E13" s="494" t="s">
        <v>666</v>
      </c>
      <c r="F13" s="96" t="s">
        <v>334</v>
      </c>
      <c r="G13" s="486">
        <v>638</v>
      </c>
      <c r="H13" s="486">
        <v>638</v>
      </c>
      <c r="I13" s="490">
        <v>125.05</v>
      </c>
    </row>
    <row r="14" spans="1:10" ht="26.25" thickBot="1">
      <c r="A14" s="96">
        <v>6</v>
      </c>
      <c r="B14" s="427" t="s">
        <v>534</v>
      </c>
      <c r="C14" s="427" t="s">
        <v>535</v>
      </c>
      <c r="D14" s="505" t="s">
        <v>536</v>
      </c>
      <c r="E14" s="493" t="s">
        <v>665</v>
      </c>
      <c r="F14" s="96" t="s">
        <v>334</v>
      </c>
      <c r="G14" s="487">
        <v>383</v>
      </c>
      <c r="H14" s="487">
        <v>383</v>
      </c>
      <c r="I14" s="490">
        <v>75.069999999999993</v>
      </c>
    </row>
    <row r="15" spans="1:10" ht="26.25" thickBot="1">
      <c r="A15" s="96">
        <v>7</v>
      </c>
      <c r="B15" s="427" t="s">
        <v>538</v>
      </c>
      <c r="C15" s="427" t="s">
        <v>539</v>
      </c>
      <c r="D15" s="506" t="s">
        <v>637</v>
      </c>
      <c r="E15" s="496" t="s">
        <v>668</v>
      </c>
      <c r="F15" s="96" t="s">
        <v>334</v>
      </c>
      <c r="G15" s="488">
        <v>300</v>
      </c>
      <c r="H15" s="488">
        <v>300</v>
      </c>
      <c r="I15" s="490">
        <v>0</v>
      </c>
    </row>
    <row r="16" spans="1:10" ht="25.5">
      <c r="A16" s="96">
        <v>8</v>
      </c>
      <c r="B16" s="437" t="s">
        <v>542</v>
      </c>
      <c r="C16" s="437" t="s">
        <v>543</v>
      </c>
      <c r="D16" s="507">
        <v>20001014023</v>
      </c>
      <c r="E16" s="454" t="s">
        <v>664</v>
      </c>
      <c r="F16" s="96" t="s">
        <v>334</v>
      </c>
      <c r="G16" s="489">
        <v>300</v>
      </c>
      <c r="H16" s="489">
        <v>300</v>
      </c>
      <c r="I16" s="491">
        <v>0</v>
      </c>
    </row>
    <row r="17" spans="1:11" ht="30">
      <c r="A17" s="96">
        <v>9</v>
      </c>
      <c r="B17" s="439" t="s">
        <v>546</v>
      </c>
      <c r="C17" s="439" t="s">
        <v>547</v>
      </c>
      <c r="D17" s="504" t="s">
        <v>669</v>
      </c>
      <c r="E17" s="96" t="s">
        <v>671</v>
      </c>
      <c r="F17" s="96" t="s">
        <v>334</v>
      </c>
      <c r="G17" s="486">
        <v>256</v>
      </c>
      <c r="H17" s="486">
        <v>256</v>
      </c>
      <c r="I17" s="490">
        <v>50.18</v>
      </c>
    </row>
    <row r="18" spans="1:11" ht="15">
      <c r="A18" s="497">
        <v>10</v>
      </c>
      <c r="B18" s="427" t="s">
        <v>673</v>
      </c>
      <c r="C18" s="427" t="s">
        <v>515</v>
      </c>
      <c r="D18" s="429">
        <v>36001002966</v>
      </c>
      <c r="E18" s="96" t="s">
        <v>517</v>
      </c>
      <c r="F18" s="96" t="s">
        <v>334</v>
      </c>
      <c r="G18" s="486">
        <v>1534</v>
      </c>
      <c r="H18" s="486">
        <v>1534</v>
      </c>
      <c r="I18" s="490">
        <v>300.66000000000003</v>
      </c>
    </row>
    <row r="19" spans="1:11" ht="25.5">
      <c r="A19" s="96">
        <v>11</v>
      </c>
      <c r="B19" s="427" t="s">
        <v>518</v>
      </c>
      <c r="C19" s="427" t="s">
        <v>519</v>
      </c>
      <c r="D19" s="503" t="s">
        <v>520</v>
      </c>
      <c r="E19" s="495" t="s">
        <v>667</v>
      </c>
      <c r="F19" s="96" t="s">
        <v>334</v>
      </c>
      <c r="G19" s="486">
        <v>400</v>
      </c>
      <c r="H19" s="486">
        <v>400</v>
      </c>
      <c r="I19" s="490">
        <v>0</v>
      </c>
    </row>
    <row r="20" spans="1:11" ht="30">
      <c r="A20" s="96">
        <v>12</v>
      </c>
      <c r="B20" s="427" t="s">
        <v>522</v>
      </c>
      <c r="C20" s="427" t="s">
        <v>523</v>
      </c>
      <c r="D20" s="492" t="s">
        <v>524</v>
      </c>
      <c r="E20" s="427" t="s">
        <v>663</v>
      </c>
      <c r="F20" s="96" t="s">
        <v>334</v>
      </c>
      <c r="G20" s="486">
        <v>638</v>
      </c>
      <c r="H20" s="486">
        <v>638</v>
      </c>
      <c r="I20" s="490">
        <v>125.05</v>
      </c>
    </row>
    <row r="21" spans="1:11" ht="15.75">
      <c r="A21" s="96">
        <v>13</v>
      </c>
      <c r="B21" s="427" t="s">
        <v>526</v>
      </c>
      <c r="C21" s="427" t="s">
        <v>527</v>
      </c>
      <c r="D21" s="504" t="s">
        <v>670</v>
      </c>
      <c r="E21" s="96" t="s">
        <v>529</v>
      </c>
      <c r="F21" s="96" t="s">
        <v>334</v>
      </c>
      <c r="G21" s="486">
        <v>256</v>
      </c>
      <c r="H21" s="486">
        <v>256</v>
      </c>
      <c r="I21" s="490">
        <v>50.18</v>
      </c>
    </row>
    <row r="22" spans="1:11" ht="25.5">
      <c r="A22" s="96">
        <v>14</v>
      </c>
      <c r="B22" s="427" t="s">
        <v>530</v>
      </c>
      <c r="C22" s="427" t="s">
        <v>531</v>
      </c>
      <c r="D22" s="505" t="s">
        <v>611</v>
      </c>
      <c r="E22" s="493" t="s">
        <v>666</v>
      </c>
      <c r="F22" s="96" t="s">
        <v>334</v>
      </c>
      <c r="G22" s="486">
        <v>638</v>
      </c>
      <c r="H22" s="486">
        <v>638</v>
      </c>
      <c r="I22" s="490">
        <v>125.05</v>
      </c>
    </row>
    <row r="23" spans="1:11" ht="26.25" thickBot="1">
      <c r="A23" s="96">
        <v>15</v>
      </c>
      <c r="B23" s="427" t="s">
        <v>534</v>
      </c>
      <c r="C23" s="427" t="s">
        <v>535</v>
      </c>
      <c r="D23" s="505" t="s">
        <v>536</v>
      </c>
      <c r="E23" s="493" t="s">
        <v>665</v>
      </c>
      <c r="F23" s="96" t="s">
        <v>334</v>
      </c>
      <c r="G23" s="487">
        <v>383</v>
      </c>
      <c r="H23" s="487">
        <v>383</v>
      </c>
      <c r="I23" s="490">
        <v>75.069999999999993</v>
      </c>
    </row>
    <row r="24" spans="1:11" ht="26.25" thickBot="1">
      <c r="A24" s="96"/>
      <c r="B24" s="427" t="s">
        <v>538</v>
      </c>
      <c r="C24" s="427" t="s">
        <v>539</v>
      </c>
      <c r="D24" s="508" t="s">
        <v>637</v>
      </c>
      <c r="E24" s="435" t="s">
        <v>668</v>
      </c>
      <c r="F24" s="96" t="s">
        <v>334</v>
      </c>
      <c r="G24" s="488">
        <v>300</v>
      </c>
      <c r="H24" s="488">
        <v>300</v>
      </c>
      <c r="I24" s="490">
        <v>0</v>
      </c>
    </row>
    <row r="25" spans="1:11" ht="25.5">
      <c r="A25" s="96"/>
      <c r="B25" s="437" t="s">
        <v>542</v>
      </c>
      <c r="C25" s="437" t="s">
        <v>543</v>
      </c>
      <c r="D25" s="509">
        <v>20001014023</v>
      </c>
      <c r="E25" s="454" t="s">
        <v>664</v>
      </c>
      <c r="F25" s="96" t="s">
        <v>334</v>
      </c>
      <c r="G25" s="489">
        <v>300</v>
      </c>
      <c r="H25" s="489">
        <v>300</v>
      </c>
      <c r="I25" s="491">
        <v>0</v>
      </c>
    </row>
    <row r="26" spans="1:11" ht="30">
      <c r="A26" s="96"/>
      <c r="B26" s="439" t="s">
        <v>546</v>
      </c>
      <c r="C26" s="439" t="s">
        <v>547</v>
      </c>
      <c r="D26" s="504" t="s">
        <v>669</v>
      </c>
      <c r="E26" s="96" t="s">
        <v>671</v>
      </c>
      <c r="F26" s="96" t="s">
        <v>334</v>
      </c>
      <c r="G26" s="486">
        <v>256</v>
      </c>
      <c r="H26" s="486">
        <v>256</v>
      </c>
      <c r="I26" s="490">
        <v>50.18</v>
      </c>
    </row>
    <row r="27" spans="1:11" ht="15">
      <c r="A27" s="497"/>
      <c r="B27" s="427" t="s">
        <v>674</v>
      </c>
      <c r="C27" s="427" t="s">
        <v>515</v>
      </c>
      <c r="D27" s="429">
        <v>36001002966</v>
      </c>
      <c r="E27" s="96" t="s">
        <v>517</v>
      </c>
      <c r="F27" s="96" t="s">
        <v>334</v>
      </c>
      <c r="G27" s="486">
        <v>1530.61</v>
      </c>
      <c r="H27" s="486">
        <v>1530.61</v>
      </c>
      <c r="I27" s="490">
        <v>300</v>
      </c>
      <c r="K27" s="517"/>
    </row>
    <row r="28" spans="1:11" ht="25.5">
      <c r="A28" s="96"/>
      <c r="B28" s="427" t="s">
        <v>518</v>
      </c>
      <c r="C28" s="427" t="s">
        <v>519</v>
      </c>
      <c r="D28" s="503" t="s">
        <v>520</v>
      </c>
      <c r="E28" s="495" t="s">
        <v>667</v>
      </c>
      <c r="F28" s="96" t="s">
        <v>334</v>
      </c>
      <c r="G28" s="486">
        <v>400</v>
      </c>
      <c r="H28" s="486">
        <v>400</v>
      </c>
      <c r="I28" s="490">
        <v>0</v>
      </c>
      <c r="K28" s="517"/>
    </row>
    <row r="29" spans="1:11" ht="30">
      <c r="A29" s="96"/>
      <c r="B29" s="427" t="s">
        <v>522</v>
      </c>
      <c r="C29" s="427" t="s">
        <v>523</v>
      </c>
      <c r="D29" s="492" t="s">
        <v>524</v>
      </c>
      <c r="E29" s="427" t="s">
        <v>663</v>
      </c>
      <c r="F29" s="96" t="s">
        <v>334</v>
      </c>
      <c r="G29" s="486">
        <v>637.75</v>
      </c>
      <c r="H29" s="486">
        <v>637.75</v>
      </c>
      <c r="I29" s="490">
        <v>125</v>
      </c>
      <c r="K29" s="517"/>
    </row>
    <row r="30" spans="1:11" ht="15.75">
      <c r="A30" s="96"/>
      <c r="B30" s="427" t="s">
        <v>526</v>
      </c>
      <c r="C30" s="427" t="s">
        <v>527</v>
      </c>
      <c r="D30" s="504" t="s">
        <v>670</v>
      </c>
      <c r="E30" s="96" t="s">
        <v>529</v>
      </c>
      <c r="F30" s="96" t="s">
        <v>334</v>
      </c>
      <c r="G30" s="486">
        <v>255.1</v>
      </c>
      <c r="H30" s="486">
        <v>255.1</v>
      </c>
      <c r="I30" s="490">
        <v>50</v>
      </c>
      <c r="K30" s="517"/>
    </row>
    <row r="31" spans="1:11" ht="25.5">
      <c r="A31" s="96"/>
      <c r="B31" s="427" t="s">
        <v>530</v>
      </c>
      <c r="C31" s="427" t="s">
        <v>531</v>
      </c>
      <c r="D31" s="505" t="s">
        <v>611</v>
      </c>
      <c r="E31" s="493" t="s">
        <v>666</v>
      </c>
      <c r="F31" s="96" t="s">
        <v>334</v>
      </c>
      <c r="G31" s="486">
        <v>250</v>
      </c>
      <c r="H31" s="486">
        <v>250</v>
      </c>
      <c r="I31" s="490">
        <v>50</v>
      </c>
      <c r="K31" s="517"/>
    </row>
    <row r="32" spans="1:11" ht="26.25" thickBot="1">
      <c r="A32" s="96"/>
      <c r="B32" s="427" t="s">
        <v>534</v>
      </c>
      <c r="C32" s="427" t="s">
        <v>535</v>
      </c>
      <c r="D32" s="505" t="s">
        <v>536</v>
      </c>
      <c r="E32" s="493" t="s">
        <v>665</v>
      </c>
      <c r="F32" s="96" t="s">
        <v>334</v>
      </c>
      <c r="G32" s="487">
        <v>382.65</v>
      </c>
      <c r="H32" s="487">
        <v>382.65</v>
      </c>
      <c r="I32" s="490">
        <v>75</v>
      </c>
      <c r="K32" s="517"/>
    </row>
    <row r="33" spans="1:11" ht="26.25" thickBot="1">
      <c r="A33" s="96"/>
      <c r="B33" s="427" t="s">
        <v>538</v>
      </c>
      <c r="C33" s="427" t="s">
        <v>539</v>
      </c>
      <c r="D33" s="508" t="s">
        <v>637</v>
      </c>
      <c r="E33" s="435" t="s">
        <v>668</v>
      </c>
      <c r="F33" s="96" t="s">
        <v>334</v>
      </c>
      <c r="G33" s="488">
        <v>300</v>
      </c>
      <c r="H33" s="488">
        <v>300</v>
      </c>
      <c r="I33" s="490">
        <v>0</v>
      </c>
      <c r="K33" s="517"/>
    </row>
    <row r="34" spans="1:11" ht="25.5">
      <c r="A34" s="96"/>
      <c r="B34" s="437" t="s">
        <v>542</v>
      </c>
      <c r="C34" s="437" t="s">
        <v>543</v>
      </c>
      <c r="D34" s="509">
        <v>20001014023</v>
      </c>
      <c r="E34" s="454" t="s">
        <v>664</v>
      </c>
      <c r="F34" s="96" t="s">
        <v>334</v>
      </c>
      <c r="G34" s="489">
        <v>300</v>
      </c>
      <c r="H34" s="489">
        <v>300</v>
      </c>
      <c r="I34" s="491">
        <v>0</v>
      </c>
      <c r="K34" s="70"/>
    </row>
    <row r="35" spans="1:11" ht="30">
      <c r="A35" s="96"/>
      <c r="B35" s="439" t="s">
        <v>546</v>
      </c>
      <c r="C35" s="439" t="s">
        <v>547</v>
      </c>
      <c r="D35" s="504" t="s">
        <v>669</v>
      </c>
      <c r="E35" s="96" t="s">
        <v>671</v>
      </c>
      <c r="F35" s="96" t="s">
        <v>334</v>
      </c>
      <c r="G35" s="486">
        <v>255.1</v>
      </c>
      <c r="H35" s="486">
        <v>255.1</v>
      </c>
      <c r="I35" s="490">
        <v>50</v>
      </c>
      <c r="K35" s="517"/>
    </row>
    <row r="36" spans="1:11" ht="15">
      <c r="A36" s="497"/>
      <c r="B36" s="427" t="s">
        <v>675</v>
      </c>
      <c r="C36" s="427" t="s">
        <v>515</v>
      </c>
      <c r="D36" s="429">
        <v>36001002966</v>
      </c>
      <c r="E36" s="96" t="s">
        <v>517</v>
      </c>
      <c r="F36" s="96" t="s">
        <v>334</v>
      </c>
      <c r="G36" s="486">
        <v>1530.61</v>
      </c>
      <c r="H36" s="486">
        <v>1530.61</v>
      </c>
      <c r="I36" s="490">
        <v>300</v>
      </c>
    </row>
    <row r="37" spans="1:11" ht="25.5">
      <c r="A37" s="96"/>
      <c r="B37" s="427" t="s">
        <v>518</v>
      </c>
      <c r="C37" s="427" t="s">
        <v>519</v>
      </c>
      <c r="D37" s="503" t="s">
        <v>520</v>
      </c>
      <c r="E37" s="495" t="s">
        <v>667</v>
      </c>
      <c r="F37" s="96" t="s">
        <v>334</v>
      </c>
      <c r="G37" s="486">
        <v>400</v>
      </c>
      <c r="H37" s="486">
        <v>400</v>
      </c>
      <c r="I37" s="490">
        <v>0</v>
      </c>
    </row>
    <row r="38" spans="1:11" ht="30">
      <c r="A38" s="96"/>
      <c r="B38" s="427" t="s">
        <v>522</v>
      </c>
      <c r="C38" s="427" t="s">
        <v>523</v>
      </c>
      <c r="D38" s="492" t="s">
        <v>524</v>
      </c>
      <c r="E38" s="427" t="s">
        <v>663</v>
      </c>
      <c r="F38" s="96" t="s">
        <v>334</v>
      </c>
      <c r="G38" s="486">
        <v>637.75</v>
      </c>
      <c r="H38" s="486">
        <v>637.75</v>
      </c>
      <c r="I38" s="490">
        <v>125</v>
      </c>
    </row>
    <row r="39" spans="1:11" ht="15.75">
      <c r="A39" s="96"/>
      <c r="B39" s="427" t="s">
        <v>526</v>
      </c>
      <c r="C39" s="427" t="s">
        <v>527</v>
      </c>
      <c r="D39" s="504" t="s">
        <v>670</v>
      </c>
      <c r="E39" s="96" t="s">
        <v>529</v>
      </c>
      <c r="F39" s="96" t="s">
        <v>334</v>
      </c>
      <c r="G39" s="486">
        <v>255.1</v>
      </c>
      <c r="H39" s="486">
        <v>255.1</v>
      </c>
      <c r="I39" s="490">
        <v>50</v>
      </c>
    </row>
    <row r="40" spans="1:11" ht="25.5">
      <c r="A40" s="96"/>
      <c r="B40" s="427" t="s">
        <v>530</v>
      </c>
      <c r="C40" s="427" t="s">
        <v>531</v>
      </c>
      <c r="D40" s="505" t="s">
        <v>611</v>
      </c>
      <c r="E40" s="493" t="s">
        <v>666</v>
      </c>
      <c r="F40" s="96" t="s">
        <v>334</v>
      </c>
      <c r="G40" s="486">
        <v>625</v>
      </c>
      <c r="H40" s="486">
        <v>625</v>
      </c>
      <c r="I40" s="490">
        <v>50</v>
      </c>
    </row>
    <row r="41" spans="1:11" ht="26.25" thickBot="1">
      <c r="A41" s="96"/>
      <c r="B41" s="427" t="s">
        <v>534</v>
      </c>
      <c r="C41" s="427" t="s">
        <v>535</v>
      </c>
      <c r="D41" s="505" t="s">
        <v>536</v>
      </c>
      <c r="E41" s="493" t="s">
        <v>665</v>
      </c>
      <c r="F41" s="96" t="s">
        <v>334</v>
      </c>
      <c r="G41" s="487">
        <v>382.65</v>
      </c>
      <c r="H41" s="487">
        <v>382.65</v>
      </c>
      <c r="I41" s="490">
        <v>75</v>
      </c>
    </row>
    <row r="42" spans="1:11" ht="26.25" thickBot="1">
      <c r="A42" s="96"/>
      <c r="B42" s="427" t="s">
        <v>538</v>
      </c>
      <c r="C42" s="427" t="s">
        <v>539</v>
      </c>
      <c r="D42" s="508" t="s">
        <v>637</v>
      </c>
      <c r="E42" s="435" t="s">
        <v>668</v>
      </c>
      <c r="F42" s="96" t="s">
        <v>334</v>
      </c>
      <c r="G42" s="488">
        <v>300</v>
      </c>
      <c r="H42" s="488">
        <v>300</v>
      </c>
      <c r="I42" s="490">
        <v>0</v>
      </c>
    </row>
    <row r="43" spans="1:11" ht="25.5">
      <c r="A43" s="96"/>
      <c r="B43" s="437" t="s">
        <v>542</v>
      </c>
      <c r="C43" s="437" t="s">
        <v>543</v>
      </c>
      <c r="D43" s="509">
        <v>20001014023</v>
      </c>
      <c r="E43" s="454" t="s">
        <v>664</v>
      </c>
      <c r="F43" s="96" t="s">
        <v>334</v>
      </c>
      <c r="G43" s="489">
        <v>300</v>
      </c>
      <c r="H43" s="489">
        <v>300</v>
      </c>
      <c r="I43" s="491">
        <v>0</v>
      </c>
    </row>
    <row r="44" spans="1:11" ht="30">
      <c r="A44" s="96"/>
      <c r="B44" s="439" t="s">
        <v>546</v>
      </c>
      <c r="C44" s="439" t="s">
        <v>547</v>
      </c>
      <c r="D44" s="504" t="s">
        <v>669</v>
      </c>
      <c r="E44" s="96" t="s">
        <v>671</v>
      </c>
      <c r="F44" s="96" t="s">
        <v>334</v>
      </c>
      <c r="G44" s="486">
        <v>255.1</v>
      </c>
      <c r="H44" s="486">
        <v>255.1</v>
      </c>
      <c r="I44" s="490">
        <v>50</v>
      </c>
    </row>
    <row r="45" spans="1:11" ht="15">
      <c r="A45" s="497"/>
      <c r="B45" s="427" t="s">
        <v>676</v>
      </c>
      <c r="C45" s="427" t="s">
        <v>515</v>
      </c>
      <c r="D45" s="429">
        <v>36001002966</v>
      </c>
      <c r="E45" s="96" t="s">
        <v>517</v>
      </c>
      <c r="F45" s="96" t="s">
        <v>334</v>
      </c>
      <c r="G45" s="486">
        <v>1913.26</v>
      </c>
      <c r="H45" s="486">
        <v>1913.26</v>
      </c>
      <c r="I45" s="490">
        <v>375</v>
      </c>
    </row>
    <row r="46" spans="1:11" ht="25.5">
      <c r="A46" s="96"/>
      <c r="B46" s="427" t="s">
        <v>518</v>
      </c>
      <c r="C46" s="427" t="s">
        <v>519</v>
      </c>
      <c r="D46" s="503" t="s">
        <v>520</v>
      </c>
      <c r="E46" s="495" t="s">
        <v>667</v>
      </c>
      <c r="F46" s="96" t="s">
        <v>334</v>
      </c>
      <c r="G46" s="486">
        <v>400</v>
      </c>
      <c r="H46" s="486">
        <v>400</v>
      </c>
      <c r="I46" s="490">
        <v>0</v>
      </c>
    </row>
    <row r="47" spans="1:11" ht="30">
      <c r="A47" s="96"/>
      <c r="B47" s="427" t="s">
        <v>522</v>
      </c>
      <c r="C47" s="427" t="s">
        <v>523</v>
      </c>
      <c r="D47" s="492" t="s">
        <v>524</v>
      </c>
      <c r="E47" s="427" t="s">
        <v>663</v>
      </c>
      <c r="F47" s="96" t="s">
        <v>334</v>
      </c>
      <c r="G47" s="486">
        <v>625</v>
      </c>
      <c r="H47" s="486">
        <v>625</v>
      </c>
      <c r="I47" s="490">
        <v>125</v>
      </c>
    </row>
    <row r="48" spans="1:11" ht="15.75">
      <c r="A48" s="96"/>
      <c r="B48" s="427" t="s">
        <v>526</v>
      </c>
      <c r="C48" s="427" t="s">
        <v>527</v>
      </c>
      <c r="D48" s="504" t="s">
        <v>670</v>
      </c>
      <c r="E48" s="96" t="s">
        <v>529</v>
      </c>
      <c r="F48" s="96" t="s">
        <v>334</v>
      </c>
      <c r="G48" s="486">
        <v>250</v>
      </c>
      <c r="H48" s="486">
        <v>250</v>
      </c>
      <c r="I48" s="490">
        <v>50</v>
      </c>
    </row>
    <row r="49" spans="1:9" ht="25.5">
      <c r="A49" s="96"/>
      <c r="B49" s="427" t="s">
        <v>530</v>
      </c>
      <c r="C49" s="427" t="s">
        <v>531</v>
      </c>
      <c r="D49" s="505" t="s">
        <v>611</v>
      </c>
      <c r="E49" s="493" t="s">
        <v>666</v>
      </c>
      <c r="F49" s="96" t="s">
        <v>334</v>
      </c>
      <c r="G49" s="486">
        <v>625</v>
      </c>
      <c r="H49" s="486">
        <v>625</v>
      </c>
      <c r="I49" s="490">
        <v>125</v>
      </c>
    </row>
    <row r="50" spans="1:9" ht="26.25" thickBot="1">
      <c r="A50" s="96"/>
      <c r="B50" s="427" t="s">
        <v>534</v>
      </c>
      <c r="C50" s="427" t="s">
        <v>535</v>
      </c>
      <c r="D50" s="505" t="s">
        <v>536</v>
      </c>
      <c r="E50" s="493" t="s">
        <v>665</v>
      </c>
      <c r="F50" s="96" t="s">
        <v>334</v>
      </c>
      <c r="G50" s="487">
        <v>375</v>
      </c>
      <c r="H50" s="487">
        <v>375</v>
      </c>
      <c r="I50" s="490">
        <v>75</v>
      </c>
    </row>
    <row r="51" spans="1:9" ht="26.25" thickBot="1">
      <c r="A51" s="96"/>
      <c r="B51" s="427" t="s">
        <v>538</v>
      </c>
      <c r="C51" s="427" t="s">
        <v>539</v>
      </c>
      <c r="D51" s="508" t="s">
        <v>637</v>
      </c>
      <c r="E51" s="435" t="s">
        <v>668</v>
      </c>
      <c r="F51" s="96" t="s">
        <v>334</v>
      </c>
      <c r="G51" s="488">
        <v>300</v>
      </c>
      <c r="H51" s="488">
        <v>300</v>
      </c>
      <c r="I51" s="490">
        <v>0</v>
      </c>
    </row>
    <row r="52" spans="1:9" ht="25.5">
      <c r="A52" s="96"/>
      <c r="B52" s="437" t="s">
        <v>542</v>
      </c>
      <c r="C52" s="437" t="s">
        <v>543</v>
      </c>
      <c r="D52" s="509">
        <v>20001014023</v>
      </c>
      <c r="E52" s="454" t="s">
        <v>664</v>
      </c>
      <c r="F52" s="96" t="s">
        <v>334</v>
      </c>
      <c r="G52" s="489">
        <v>300</v>
      </c>
      <c r="H52" s="489">
        <v>300</v>
      </c>
      <c r="I52" s="491">
        <v>0</v>
      </c>
    </row>
    <row r="53" spans="1:9" ht="30">
      <c r="A53" s="96"/>
      <c r="B53" s="439" t="s">
        <v>546</v>
      </c>
      <c r="C53" s="439" t="s">
        <v>547</v>
      </c>
      <c r="D53" s="504" t="s">
        <v>669</v>
      </c>
      <c r="E53" s="96" t="s">
        <v>671</v>
      </c>
      <c r="F53" s="96" t="s">
        <v>334</v>
      </c>
      <c r="G53" s="486">
        <v>255.1</v>
      </c>
      <c r="H53" s="486">
        <v>255.1</v>
      </c>
      <c r="I53" s="490">
        <v>50</v>
      </c>
    </row>
    <row r="54" spans="1:9" ht="15">
      <c r="A54" s="497"/>
      <c r="B54" s="427" t="s">
        <v>677</v>
      </c>
      <c r="C54" s="427" t="s">
        <v>515</v>
      </c>
      <c r="D54" s="429">
        <v>36001002966</v>
      </c>
      <c r="E54" s="96" t="s">
        <v>517</v>
      </c>
      <c r="F54" s="96" t="s">
        <v>334</v>
      </c>
      <c r="G54" s="486">
        <v>1500</v>
      </c>
      <c r="H54" s="486">
        <v>1500</v>
      </c>
      <c r="I54" s="490">
        <v>300</v>
      </c>
    </row>
    <row r="55" spans="1:9" ht="25.5">
      <c r="A55" s="96"/>
      <c r="B55" s="427" t="s">
        <v>518</v>
      </c>
      <c r="C55" s="427" t="s">
        <v>519</v>
      </c>
      <c r="D55" s="503" t="s">
        <v>520</v>
      </c>
      <c r="E55" s="495" t="s">
        <v>667</v>
      </c>
      <c r="F55" s="96" t="s">
        <v>334</v>
      </c>
      <c r="G55" s="486">
        <v>400</v>
      </c>
      <c r="H55" s="486">
        <v>400</v>
      </c>
      <c r="I55" s="490">
        <v>0</v>
      </c>
    </row>
    <row r="56" spans="1:9" ht="30">
      <c r="A56" s="96"/>
      <c r="B56" s="427" t="s">
        <v>522</v>
      </c>
      <c r="C56" s="427" t="s">
        <v>523</v>
      </c>
      <c r="D56" s="492" t="s">
        <v>524</v>
      </c>
      <c r="E56" s="427" t="s">
        <v>663</v>
      </c>
      <c r="F56" s="96" t="s">
        <v>334</v>
      </c>
      <c r="G56" s="486">
        <v>625</v>
      </c>
      <c r="H56" s="486">
        <v>625</v>
      </c>
      <c r="I56" s="490">
        <v>125</v>
      </c>
    </row>
    <row r="57" spans="1:9" ht="15.75">
      <c r="A57" s="96"/>
      <c r="B57" s="427" t="s">
        <v>526</v>
      </c>
      <c r="C57" s="427" t="s">
        <v>527</v>
      </c>
      <c r="D57" s="504" t="s">
        <v>670</v>
      </c>
      <c r="E57" s="96" t="s">
        <v>529</v>
      </c>
      <c r="F57" s="96" t="s">
        <v>334</v>
      </c>
      <c r="G57" s="486">
        <v>250</v>
      </c>
      <c r="H57" s="486">
        <v>250</v>
      </c>
      <c r="I57" s="490">
        <v>50</v>
      </c>
    </row>
    <row r="58" spans="1:9" ht="25.5">
      <c r="A58" s="96"/>
      <c r="B58" s="427" t="s">
        <v>530</v>
      </c>
      <c r="C58" s="427" t="s">
        <v>531</v>
      </c>
      <c r="D58" s="505" t="s">
        <v>611</v>
      </c>
      <c r="E58" s="493" t="s">
        <v>666</v>
      </c>
      <c r="F58" s="96" t="s">
        <v>334</v>
      </c>
      <c r="G58" s="486">
        <v>625</v>
      </c>
      <c r="H58" s="486">
        <v>625</v>
      </c>
      <c r="I58" s="490">
        <v>125</v>
      </c>
    </row>
    <row r="59" spans="1:9" ht="26.25" thickBot="1">
      <c r="A59" s="96"/>
      <c r="B59" s="427" t="s">
        <v>534</v>
      </c>
      <c r="C59" s="427" t="s">
        <v>535</v>
      </c>
      <c r="D59" s="505" t="s">
        <v>536</v>
      </c>
      <c r="E59" s="493" t="s">
        <v>665</v>
      </c>
      <c r="F59" s="96" t="s">
        <v>334</v>
      </c>
      <c r="G59" s="487">
        <v>375</v>
      </c>
      <c r="H59" s="487">
        <v>375</v>
      </c>
      <c r="I59" s="490">
        <v>75</v>
      </c>
    </row>
    <row r="60" spans="1:9" ht="26.25" thickBot="1">
      <c r="A60" s="96"/>
      <c r="B60" s="427" t="s">
        <v>538</v>
      </c>
      <c r="C60" s="427" t="s">
        <v>539</v>
      </c>
      <c r="D60" s="508" t="s">
        <v>637</v>
      </c>
      <c r="E60" s="435" t="s">
        <v>668</v>
      </c>
      <c r="F60" s="96" t="s">
        <v>334</v>
      </c>
      <c r="G60" s="488">
        <v>300</v>
      </c>
      <c r="H60" s="488">
        <v>300</v>
      </c>
      <c r="I60" s="490">
        <v>0</v>
      </c>
    </row>
    <row r="61" spans="1:9" ht="25.5">
      <c r="A61" s="96"/>
      <c r="B61" s="437" t="s">
        <v>542</v>
      </c>
      <c r="C61" s="437" t="s">
        <v>543</v>
      </c>
      <c r="D61" s="509">
        <v>20001014023</v>
      </c>
      <c r="E61" s="454" t="s">
        <v>664</v>
      </c>
      <c r="F61" s="96" t="s">
        <v>334</v>
      </c>
      <c r="G61" s="489">
        <v>300</v>
      </c>
      <c r="H61" s="489">
        <v>300</v>
      </c>
      <c r="I61" s="491">
        <v>0</v>
      </c>
    </row>
    <row r="62" spans="1:9" ht="30">
      <c r="A62" s="96"/>
      <c r="B62" s="439" t="s">
        <v>546</v>
      </c>
      <c r="C62" s="439" t="s">
        <v>547</v>
      </c>
      <c r="D62" s="504" t="s">
        <v>669</v>
      </c>
      <c r="E62" s="96" t="s">
        <v>671</v>
      </c>
      <c r="F62" s="96" t="s">
        <v>334</v>
      </c>
      <c r="G62" s="486">
        <v>255.1</v>
      </c>
      <c r="H62" s="486">
        <v>255.1</v>
      </c>
      <c r="I62" s="490">
        <v>50</v>
      </c>
    </row>
    <row r="63" spans="1:9" ht="15">
      <c r="A63" s="497"/>
      <c r="B63" s="427" t="s">
        <v>678</v>
      </c>
      <c r="C63" s="427" t="s">
        <v>515</v>
      </c>
      <c r="D63" s="429">
        <v>36001002966</v>
      </c>
      <c r="E63" s="96" t="s">
        <v>517</v>
      </c>
      <c r="F63" s="96" t="s">
        <v>334</v>
      </c>
      <c r="G63" s="486">
        <v>1500</v>
      </c>
      <c r="H63" s="486">
        <v>1500</v>
      </c>
      <c r="I63" s="490">
        <v>300</v>
      </c>
    </row>
    <row r="64" spans="1:9" ht="25.5">
      <c r="A64" s="96"/>
      <c r="B64" s="427" t="s">
        <v>518</v>
      </c>
      <c r="C64" s="427" t="s">
        <v>519</v>
      </c>
      <c r="D64" s="503" t="s">
        <v>520</v>
      </c>
      <c r="E64" s="495" t="s">
        <v>667</v>
      </c>
      <c r="F64" s="96" t="s">
        <v>334</v>
      </c>
      <c r="G64" s="486">
        <v>400</v>
      </c>
      <c r="H64" s="486">
        <v>400</v>
      </c>
      <c r="I64" s="490">
        <v>0</v>
      </c>
    </row>
    <row r="65" spans="1:9" ht="30">
      <c r="A65" s="96"/>
      <c r="B65" s="427" t="s">
        <v>522</v>
      </c>
      <c r="C65" s="427" t="s">
        <v>523</v>
      </c>
      <c r="D65" s="492" t="s">
        <v>524</v>
      </c>
      <c r="E65" s="427" t="s">
        <v>663</v>
      </c>
      <c r="F65" s="96" t="s">
        <v>334</v>
      </c>
      <c r="G65" s="486">
        <v>625</v>
      </c>
      <c r="H65" s="486">
        <v>625</v>
      </c>
      <c r="I65" s="490">
        <v>125</v>
      </c>
    </row>
    <row r="66" spans="1:9" ht="15.75">
      <c r="A66" s="96"/>
      <c r="B66" s="427" t="s">
        <v>526</v>
      </c>
      <c r="C66" s="427" t="s">
        <v>527</v>
      </c>
      <c r="D66" s="504" t="s">
        <v>670</v>
      </c>
      <c r="E66" s="96" t="s">
        <v>529</v>
      </c>
      <c r="F66" s="96" t="s">
        <v>334</v>
      </c>
      <c r="G66" s="486">
        <v>250</v>
      </c>
      <c r="H66" s="486">
        <v>250</v>
      </c>
      <c r="I66" s="490">
        <v>50</v>
      </c>
    </row>
    <row r="67" spans="1:9" ht="25.5">
      <c r="A67" s="96"/>
      <c r="B67" s="427" t="s">
        <v>530</v>
      </c>
      <c r="C67" s="427" t="s">
        <v>531</v>
      </c>
      <c r="D67" s="505" t="s">
        <v>611</v>
      </c>
      <c r="E67" s="493" t="s">
        <v>666</v>
      </c>
      <c r="F67" s="96" t="s">
        <v>334</v>
      </c>
      <c r="G67" s="486">
        <v>625</v>
      </c>
      <c r="H67" s="486">
        <v>625</v>
      </c>
      <c r="I67" s="490">
        <v>125</v>
      </c>
    </row>
    <row r="68" spans="1:9" ht="26.25" thickBot="1">
      <c r="A68" s="96"/>
      <c r="B68" s="427" t="s">
        <v>534</v>
      </c>
      <c r="C68" s="427" t="s">
        <v>535</v>
      </c>
      <c r="D68" s="505" t="s">
        <v>536</v>
      </c>
      <c r="E68" s="493" t="s">
        <v>665</v>
      </c>
      <c r="F68" s="96" t="s">
        <v>334</v>
      </c>
      <c r="G68" s="487">
        <v>375</v>
      </c>
      <c r="H68" s="487">
        <v>375</v>
      </c>
      <c r="I68" s="490">
        <v>75</v>
      </c>
    </row>
    <row r="69" spans="1:9" ht="26.25" thickBot="1">
      <c r="A69" s="96"/>
      <c r="B69" s="427" t="s">
        <v>538</v>
      </c>
      <c r="C69" s="427" t="s">
        <v>539</v>
      </c>
      <c r="D69" s="508" t="s">
        <v>637</v>
      </c>
      <c r="E69" s="435" t="s">
        <v>668</v>
      </c>
      <c r="F69" s="96" t="s">
        <v>334</v>
      </c>
      <c r="G69" s="488">
        <v>300</v>
      </c>
      <c r="H69" s="488">
        <v>300</v>
      </c>
      <c r="I69" s="490">
        <v>0</v>
      </c>
    </row>
    <row r="70" spans="1:9" ht="25.5">
      <c r="A70" s="96"/>
      <c r="B70" s="437" t="s">
        <v>542</v>
      </c>
      <c r="C70" s="437" t="s">
        <v>543</v>
      </c>
      <c r="D70" s="509">
        <v>20001014023</v>
      </c>
      <c r="E70" s="454" t="s">
        <v>664</v>
      </c>
      <c r="F70" s="96" t="s">
        <v>334</v>
      </c>
      <c r="G70" s="489">
        <v>300</v>
      </c>
      <c r="H70" s="489">
        <v>300</v>
      </c>
      <c r="I70" s="491">
        <v>0</v>
      </c>
    </row>
    <row r="71" spans="1:9" ht="30">
      <c r="A71" s="96"/>
      <c r="B71" s="439" t="s">
        <v>546</v>
      </c>
      <c r="C71" s="439" t="s">
        <v>547</v>
      </c>
      <c r="D71" s="504" t="s">
        <v>669</v>
      </c>
      <c r="E71" s="96" t="s">
        <v>671</v>
      </c>
      <c r="F71" s="96" t="s">
        <v>334</v>
      </c>
      <c r="G71" s="486">
        <v>255.1</v>
      </c>
      <c r="H71" s="486">
        <v>255.1</v>
      </c>
      <c r="I71" s="490">
        <v>50</v>
      </c>
    </row>
    <row r="72" spans="1:9" ht="15">
      <c r="A72" s="497"/>
      <c r="B72" s="427" t="s">
        <v>679</v>
      </c>
      <c r="C72" s="427" t="s">
        <v>515</v>
      </c>
      <c r="D72" s="429">
        <v>36001002966</v>
      </c>
      <c r="E72" s="96" t="s">
        <v>517</v>
      </c>
      <c r="F72" s="96" t="s">
        <v>334</v>
      </c>
      <c r="G72" s="486">
        <f>1500+625</f>
        <v>2125</v>
      </c>
      <c r="H72" s="486">
        <f>1500+625</f>
        <v>2125</v>
      </c>
      <c r="I72" s="490">
        <v>425</v>
      </c>
    </row>
    <row r="73" spans="1:9" ht="25.5">
      <c r="A73" s="96"/>
      <c r="B73" s="427" t="s">
        <v>518</v>
      </c>
      <c r="C73" s="427" t="s">
        <v>519</v>
      </c>
      <c r="D73" s="503" t="s">
        <v>520</v>
      </c>
      <c r="E73" s="495" t="s">
        <v>667</v>
      </c>
      <c r="F73" s="96" t="s">
        <v>334</v>
      </c>
      <c r="G73" s="486">
        <v>400</v>
      </c>
      <c r="H73" s="486">
        <v>400</v>
      </c>
      <c r="I73" s="490">
        <v>0</v>
      </c>
    </row>
    <row r="74" spans="1:9" ht="30">
      <c r="A74" s="96"/>
      <c r="B74" s="427" t="s">
        <v>522</v>
      </c>
      <c r="C74" s="427" t="s">
        <v>523</v>
      </c>
      <c r="D74" s="492" t="s">
        <v>524</v>
      </c>
      <c r="E74" s="427" t="s">
        <v>663</v>
      </c>
      <c r="F74" s="96" t="s">
        <v>334</v>
      </c>
      <c r="G74" s="486">
        <v>625</v>
      </c>
      <c r="H74" s="486">
        <v>625</v>
      </c>
      <c r="I74" s="490">
        <v>125</v>
      </c>
    </row>
    <row r="75" spans="1:9" ht="15.75">
      <c r="A75" s="96"/>
      <c r="B75" s="427" t="s">
        <v>526</v>
      </c>
      <c r="C75" s="427" t="s">
        <v>527</v>
      </c>
      <c r="D75" s="504" t="s">
        <v>670</v>
      </c>
      <c r="E75" s="96" t="s">
        <v>529</v>
      </c>
      <c r="F75" s="96" t="s">
        <v>334</v>
      </c>
      <c r="G75" s="486">
        <v>250</v>
      </c>
      <c r="H75" s="486">
        <v>250</v>
      </c>
      <c r="I75" s="490">
        <v>50</v>
      </c>
    </row>
    <row r="76" spans="1:9" ht="25.5">
      <c r="A76" s="96"/>
      <c r="B76" s="427" t="s">
        <v>530</v>
      </c>
      <c r="C76" s="427" t="s">
        <v>531</v>
      </c>
      <c r="D76" s="505" t="s">
        <v>611</v>
      </c>
      <c r="E76" s="493" t="s">
        <v>666</v>
      </c>
      <c r="F76" s="96" t="s">
        <v>334</v>
      </c>
      <c r="G76" s="486">
        <v>625</v>
      </c>
      <c r="H76" s="486">
        <v>625</v>
      </c>
      <c r="I76" s="490">
        <v>125</v>
      </c>
    </row>
    <row r="77" spans="1:9" ht="26.25" thickBot="1">
      <c r="A77" s="96"/>
      <c r="B77" s="427" t="s">
        <v>534</v>
      </c>
      <c r="C77" s="427" t="s">
        <v>535</v>
      </c>
      <c r="D77" s="505" t="s">
        <v>536</v>
      </c>
      <c r="E77" s="493" t="s">
        <v>665</v>
      </c>
      <c r="F77" s="96" t="s">
        <v>334</v>
      </c>
      <c r="G77" s="487">
        <v>375</v>
      </c>
      <c r="H77" s="487">
        <v>375</v>
      </c>
      <c r="I77" s="490">
        <v>75</v>
      </c>
    </row>
    <row r="78" spans="1:9" ht="26.25" thickBot="1">
      <c r="A78" s="96"/>
      <c r="B78" s="427" t="s">
        <v>538</v>
      </c>
      <c r="C78" s="427" t="s">
        <v>539</v>
      </c>
      <c r="D78" s="508" t="s">
        <v>637</v>
      </c>
      <c r="E78" s="435" t="s">
        <v>668</v>
      </c>
      <c r="F78" s="96" t="s">
        <v>334</v>
      </c>
      <c r="G78" s="488">
        <v>300</v>
      </c>
      <c r="H78" s="488">
        <v>300</v>
      </c>
      <c r="I78" s="490">
        <v>0</v>
      </c>
    </row>
    <row r="79" spans="1:9" ht="25.5">
      <c r="A79" s="96"/>
      <c r="B79" s="437" t="s">
        <v>542</v>
      </c>
      <c r="C79" s="437" t="s">
        <v>543</v>
      </c>
      <c r="D79" s="509">
        <v>20001014023</v>
      </c>
      <c r="E79" s="454" t="s">
        <v>664</v>
      </c>
      <c r="F79" s="96" t="s">
        <v>334</v>
      </c>
      <c r="G79" s="489">
        <v>300</v>
      </c>
      <c r="H79" s="489">
        <v>300</v>
      </c>
      <c r="I79" s="491">
        <v>0</v>
      </c>
    </row>
    <row r="80" spans="1:9" ht="30">
      <c r="A80" s="96"/>
      <c r="B80" s="439" t="s">
        <v>546</v>
      </c>
      <c r="C80" s="439" t="s">
        <v>547</v>
      </c>
      <c r="D80" s="504" t="s">
        <v>669</v>
      </c>
      <c r="E80" s="96" t="s">
        <v>671</v>
      </c>
      <c r="F80" s="96" t="s">
        <v>334</v>
      </c>
      <c r="G80" s="486">
        <v>255.1</v>
      </c>
      <c r="H80" s="486">
        <v>255.1</v>
      </c>
      <c r="I80" s="490">
        <v>50</v>
      </c>
    </row>
    <row r="81" spans="1:9" ht="15">
      <c r="A81" s="497"/>
      <c r="B81" s="427" t="s">
        <v>680</v>
      </c>
      <c r="C81" s="427" t="s">
        <v>515</v>
      </c>
      <c r="D81" s="429">
        <v>36001002966</v>
      </c>
      <c r="E81" s="96" t="s">
        <v>517</v>
      </c>
      <c r="F81" s="96" t="s">
        <v>334</v>
      </c>
      <c r="G81" s="486">
        <v>1500</v>
      </c>
      <c r="H81" s="486">
        <v>1500</v>
      </c>
      <c r="I81" s="490">
        <v>300</v>
      </c>
    </row>
    <row r="82" spans="1:9" ht="25.5">
      <c r="A82" s="96"/>
      <c r="B82" s="427" t="s">
        <v>518</v>
      </c>
      <c r="C82" s="427" t="s">
        <v>519</v>
      </c>
      <c r="D82" s="503" t="s">
        <v>520</v>
      </c>
      <c r="E82" s="495" t="s">
        <v>667</v>
      </c>
      <c r="F82" s="96" t="s">
        <v>334</v>
      </c>
      <c r="G82" s="486">
        <v>400</v>
      </c>
      <c r="H82" s="486">
        <v>400</v>
      </c>
      <c r="I82" s="490">
        <v>0</v>
      </c>
    </row>
    <row r="83" spans="1:9" ht="30">
      <c r="A83" s="96"/>
      <c r="B83" s="427" t="s">
        <v>522</v>
      </c>
      <c r="C83" s="427" t="s">
        <v>523</v>
      </c>
      <c r="D83" s="492" t="s">
        <v>524</v>
      </c>
      <c r="E83" s="427" t="s">
        <v>663</v>
      </c>
      <c r="F83" s="96" t="s">
        <v>334</v>
      </c>
      <c r="G83" s="486">
        <v>625</v>
      </c>
      <c r="H83" s="486">
        <v>625</v>
      </c>
      <c r="I83" s="490">
        <v>125</v>
      </c>
    </row>
    <row r="84" spans="1:9" ht="15.75">
      <c r="A84" s="96"/>
      <c r="B84" s="427" t="s">
        <v>526</v>
      </c>
      <c r="C84" s="427" t="s">
        <v>527</v>
      </c>
      <c r="D84" s="504" t="s">
        <v>670</v>
      </c>
      <c r="E84" s="96" t="s">
        <v>529</v>
      </c>
      <c r="F84" s="96" t="s">
        <v>334</v>
      </c>
      <c r="G84" s="486">
        <v>250</v>
      </c>
      <c r="H84" s="486">
        <v>250</v>
      </c>
      <c r="I84" s="490">
        <v>50</v>
      </c>
    </row>
    <row r="85" spans="1:9" ht="25.5">
      <c r="A85" s="96"/>
      <c r="B85" s="427" t="s">
        <v>530</v>
      </c>
      <c r="C85" s="427" t="s">
        <v>531</v>
      </c>
      <c r="D85" s="505" t="s">
        <v>611</v>
      </c>
      <c r="E85" s="493" t="s">
        <v>666</v>
      </c>
      <c r="F85" s="96" t="s">
        <v>334</v>
      </c>
      <c r="G85" s="486">
        <v>625</v>
      </c>
      <c r="H85" s="486">
        <v>625</v>
      </c>
      <c r="I85" s="490">
        <v>125</v>
      </c>
    </row>
    <row r="86" spans="1:9" ht="26.25" thickBot="1">
      <c r="A86" s="96"/>
      <c r="B86" s="427" t="s">
        <v>534</v>
      </c>
      <c r="C86" s="427" t="s">
        <v>535</v>
      </c>
      <c r="D86" s="505" t="s">
        <v>536</v>
      </c>
      <c r="E86" s="493" t="s">
        <v>665</v>
      </c>
      <c r="F86" s="96" t="s">
        <v>334</v>
      </c>
      <c r="G86" s="487">
        <v>375</v>
      </c>
      <c r="H86" s="487">
        <v>375</v>
      </c>
      <c r="I86" s="490">
        <v>75</v>
      </c>
    </row>
    <row r="87" spans="1:9" ht="26.25" thickBot="1">
      <c r="A87" s="96"/>
      <c r="B87" s="427" t="s">
        <v>538</v>
      </c>
      <c r="C87" s="427" t="s">
        <v>539</v>
      </c>
      <c r="D87" s="508" t="s">
        <v>637</v>
      </c>
      <c r="E87" s="435" t="s">
        <v>668</v>
      </c>
      <c r="F87" s="96" t="s">
        <v>334</v>
      </c>
      <c r="G87" s="488">
        <v>300</v>
      </c>
      <c r="H87" s="488">
        <v>300</v>
      </c>
      <c r="I87" s="490">
        <v>0</v>
      </c>
    </row>
    <row r="88" spans="1:9" ht="25.5">
      <c r="A88" s="96"/>
      <c r="B88" s="437" t="s">
        <v>542</v>
      </c>
      <c r="C88" s="437" t="s">
        <v>543</v>
      </c>
      <c r="D88" s="509">
        <v>20001014023</v>
      </c>
      <c r="E88" s="454" t="s">
        <v>664</v>
      </c>
      <c r="F88" s="96" t="s">
        <v>334</v>
      </c>
      <c r="G88" s="489">
        <v>300</v>
      </c>
      <c r="H88" s="489">
        <v>300</v>
      </c>
      <c r="I88" s="491">
        <v>0</v>
      </c>
    </row>
    <row r="89" spans="1:9" ht="30">
      <c r="A89" s="96"/>
      <c r="B89" s="439" t="s">
        <v>546</v>
      </c>
      <c r="C89" s="439" t="s">
        <v>547</v>
      </c>
      <c r="D89" s="504" t="s">
        <v>669</v>
      </c>
      <c r="E89" s="96" t="s">
        <v>671</v>
      </c>
      <c r="F89" s="96" t="s">
        <v>334</v>
      </c>
      <c r="G89" s="486">
        <v>255.1</v>
      </c>
      <c r="H89" s="486">
        <v>255.1</v>
      </c>
      <c r="I89" s="490">
        <v>50</v>
      </c>
    </row>
    <row r="90" spans="1:9" ht="15">
      <c r="A90" s="497"/>
      <c r="B90" s="427" t="s">
        <v>681</v>
      </c>
      <c r="C90" s="427" t="s">
        <v>515</v>
      </c>
      <c r="D90" s="429">
        <v>36001002966</v>
      </c>
      <c r="E90" s="96" t="s">
        <v>517</v>
      </c>
      <c r="F90" s="96" t="s">
        <v>334</v>
      </c>
      <c r="G90" s="486">
        <v>1500</v>
      </c>
      <c r="H90" s="486">
        <v>1500</v>
      </c>
      <c r="I90" s="490">
        <v>300</v>
      </c>
    </row>
    <row r="91" spans="1:9" ht="25.5">
      <c r="A91" s="96"/>
      <c r="B91" s="427" t="s">
        <v>518</v>
      </c>
      <c r="C91" s="427" t="s">
        <v>519</v>
      </c>
      <c r="D91" s="503" t="s">
        <v>520</v>
      </c>
      <c r="E91" s="495" t="s">
        <v>667</v>
      </c>
      <c r="F91" s="96" t="s">
        <v>334</v>
      </c>
      <c r="G91" s="486">
        <v>400</v>
      </c>
      <c r="H91" s="486">
        <v>400</v>
      </c>
      <c r="I91" s="490">
        <v>0</v>
      </c>
    </row>
    <row r="92" spans="1:9" ht="30">
      <c r="A92" s="96"/>
      <c r="B92" s="427" t="s">
        <v>522</v>
      </c>
      <c r="C92" s="427" t="s">
        <v>523</v>
      </c>
      <c r="D92" s="492" t="s">
        <v>524</v>
      </c>
      <c r="E92" s="427" t="s">
        <v>663</v>
      </c>
      <c r="F92" s="96" t="s">
        <v>334</v>
      </c>
      <c r="G92" s="486">
        <v>625</v>
      </c>
      <c r="H92" s="486">
        <v>625</v>
      </c>
      <c r="I92" s="490">
        <v>125</v>
      </c>
    </row>
    <row r="93" spans="1:9" ht="15.75">
      <c r="A93" s="96"/>
      <c r="B93" s="427" t="s">
        <v>526</v>
      </c>
      <c r="C93" s="427" t="s">
        <v>527</v>
      </c>
      <c r="D93" s="504" t="s">
        <v>670</v>
      </c>
      <c r="E93" s="96" t="s">
        <v>529</v>
      </c>
      <c r="F93" s="96" t="s">
        <v>334</v>
      </c>
      <c r="G93" s="486">
        <v>250</v>
      </c>
      <c r="H93" s="486">
        <v>250</v>
      </c>
      <c r="I93" s="490">
        <v>50</v>
      </c>
    </row>
    <row r="94" spans="1:9" ht="25.5">
      <c r="A94" s="96"/>
      <c r="B94" s="427" t="s">
        <v>530</v>
      </c>
      <c r="C94" s="427" t="s">
        <v>531</v>
      </c>
      <c r="D94" s="505" t="s">
        <v>611</v>
      </c>
      <c r="E94" s="493" t="s">
        <v>666</v>
      </c>
      <c r="F94" s="96" t="s">
        <v>334</v>
      </c>
      <c r="G94" s="486">
        <v>625</v>
      </c>
      <c r="H94" s="486">
        <v>625</v>
      </c>
      <c r="I94" s="490">
        <v>125</v>
      </c>
    </row>
    <row r="95" spans="1:9" ht="26.25" thickBot="1">
      <c r="A95" s="96"/>
      <c r="B95" s="427" t="s">
        <v>534</v>
      </c>
      <c r="C95" s="427" t="s">
        <v>535</v>
      </c>
      <c r="D95" s="505" t="s">
        <v>536</v>
      </c>
      <c r="E95" s="493" t="s">
        <v>665</v>
      </c>
      <c r="F95" s="96" t="s">
        <v>334</v>
      </c>
      <c r="G95" s="487">
        <v>375</v>
      </c>
      <c r="H95" s="487">
        <v>375</v>
      </c>
      <c r="I95" s="490">
        <v>75</v>
      </c>
    </row>
    <row r="96" spans="1:9" ht="26.25" thickBot="1">
      <c r="A96" s="96"/>
      <c r="B96" s="427" t="s">
        <v>538</v>
      </c>
      <c r="C96" s="427" t="s">
        <v>539</v>
      </c>
      <c r="D96" s="508" t="s">
        <v>637</v>
      </c>
      <c r="E96" s="435" t="s">
        <v>668</v>
      </c>
      <c r="F96" s="96" t="s">
        <v>334</v>
      </c>
      <c r="G96" s="488">
        <v>300</v>
      </c>
      <c r="H96" s="488">
        <v>300</v>
      </c>
      <c r="I96" s="490">
        <v>0</v>
      </c>
    </row>
    <row r="97" spans="1:9" ht="25.5">
      <c r="A97" s="96"/>
      <c r="B97" s="437" t="s">
        <v>542</v>
      </c>
      <c r="C97" s="437" t="s">
        <v>543</v>
      </c>
      <c r="D97" s="509">
        <v>20001014023</v>
      </c>
      <c r="E97" s="454" t="s">
        <v>664</v>
      </c>
      <c r="F97" s="96" t="s">
        <v>334</v>
      </c>
      <c r="G97" s="489">
        <v>300</v>
      </c>
      <c r="H97" s="489">
        <v>300</v>
      </c>
      <c r="I97" s="491">
        <v>0</v>
      </c>
    </row>
    <row r="98" spans="1:9" ht="30">
      <c r="A98" s="96"/>
      <c r="B98" s="439" t="s">
        <v>546</v>
      </c>
      <c r="C98" s="439" t="s">
        <v>547</v>
      </c>
      <c r="D98" s="504" t="s">
        <v>669</v>
      </c>
      <c r="E98" s="96" t="s">
        <v>671</v>
      </c>
      <c r="F98" s="96" t="s">
        <v>334</v>
      </c>
      <c r="G98" s="486">
        <v>255.1</v>
      </c>
      <c r="H98" s="486">
        <v>255.1</v>
      </c>
      <c r="I98" s="490">
        <v>50</v>
      </c>
    </row>
    <row r="99" spans="1:9" ht="15">
      <c r="A99" s="497"/>
      <c r="B99" s="427" t="s">
        <v>682</v>
      </c>
      <c r="C99" s="427" t="s">
        <v>515</v>
      </c>
      <c r="D99" s="429">
        <v>36001002966</v>
      </c>
      <c r="E99" s="96" t="s">
        <v>517</v>
      </c>
      <c r="F99" s="96" t="s">
        <v>334</v>
      </c>
      <c r="G99" s="486">
        <v>1500</v>
      </c>
      <c r="H99" s="486">
        <v>1500</v>
      </c>
      <c r="I99" s="490">
        <v>300</v>
      </c>
    </row>
    <row r="100" spans="1:9" ht="25.5">
      <c r="A100" s="96"/>
      <c r="B100" s="427" t="s">
        <v>518</v>
      </c>
      <c r="C100" s="427" t="s">
        <v>519</v>
      </c>
      <c r="D100" s="503" t="s">
        <v>520</v>
      </c>
      <c r="E100" s="495" t="s">
        <v>667</v>
      </c>
      <c r="F100" s="96" t="s">
        <v>334</v>
      </c>
      <c r="G100" s="486">
        <v>400</v>
      </c>
      <c r="H100" s="486">
        <v>400</v>
      </c>
      <c r="I100" s="490">
        <v>0</v>
      </c>
    </row>
    <row r="101" spans="1:9" ht="30">
      <c r="A101" s="96"/>
      <c r="B101" s="427" t="s">
        <v>522</v>
      </c>
      <c r="C101" s="427" t="s">
        <v>523</v>
      </c>
      <c r="D101" s="492" t="s">
        <v>524</v>
      </c>
      <c r="E101" s="427" t="s">
        <v>663</v>
      </c>
      <c r="F101" s="96" t="s">
        <v>334</v>
      </c>
      <c r="G101" s="486">
        <v>625</v>
      </c>
      <c r="H101" s="486">
        <v>625</v>
      </c>
      <c r="I101" s="490">
        <v>125</v>
      </c>
    </row>
    <row r="102" spans="1:9" ht="15.75">
      <c r="A102" s="96"/>
      <c r="B102" s="427" t="s">
        <v>526</v>
      </c>
      <c r="C102" s="427" t="s">
        <v>527</v>
      </c>
      <c r="D102" s="504" t="s">
        <v>670</v>
      </c>
      <c r="E102" s="96" t="s">
        <v>529</v>
      </c>
      <c r="F102" s="96" t="s">
        <v>334</v>
      </c>
      <c r="G102" s="486">
        <v>250</v>
      </c>
      <c r="H102" s="486">
        <v>250</v>
      </c>
      <c r="I102" s="490">
        <v>50</v>
      </c>
    </row>
    <row r="103" spans="1:9" ht="25.5">
      <c r="A103" s="96"/>
      <c r="B103" s="427" t="s">
        <v>530</v>
      </c>
      <c r="C103" s="427" t="s">
        <v>531</v>
      </c>
      <c r="D103" s="505" t="s">
        <v>611</v>
      </c>
      <c r="E103" s="493" t="s">
        <v>666</v>
      </c>
      <c r="F103" s="96" t="s">
        <v>334</v>
      </c>
      <c r="G103" s="486">
        <v>625</v>
      </c>
      <c r="H103" s="486">
        <v>625</v>
      </c>
      <c r="I103" s="490">
        <v>125</v>
      </c>
    </row>
    <row r="104" spans="1:9" ht="26.25" thickBot="1">
      <c r="A104" s="96"/>
      <c r="B104" s="427" t="s">
        <v>534</v>
      </c>
      <c r="C104" s="427" t="s">
        <v>535</v>
      </c>
      <c r="D104" s="505" t="s">
        <v>536</v>
      </c>
      <c r="E104" s="493" t="s">
        <v>665</v>
      </c>
      <c r="F104" s="96" t="s">
        <v>334</v>
      </c>
      <c r="G104" s="487">
        <v>375</v>
      </c>
      <c r="H104" s="487">
        <v>375</v>
      </c>
      <c r="I104" s="490">
        <v>75</v>
      </c>
    </row>
    <row r="105" spans="1:9" ht="26.25" thickBot="1">
      <c r="A105" s="96"/>
      <c r="B105" s="427" t="s">
        <v>538</v>
      </c>
      <c r="C105" s="427" t="s">
        <v>539</v>
      </c>
      <c r="D105" s="508" t="s">
        <v>637</v>
      </c>
      <c r="E105" s="435" t="s">
        <v>668</v>
      </c>
      <c r="F105" s="96" t="s">
        <v>334</v>
      </c>
      <c r="G105" s="488">
        <v>300</v>
      </c>
      <c r="H105" s="488">
        <v>300</v>
      </c>
      <c r="I105" s="490">
        <v>0</v>
      </c>
    </row>
    <row r="106" spans="1:9" ht="25.5">
      <c r="A106" s="96"/>
      <c r="B106" s="437" t="s">
        <v>542</v>
      </c>
      <c r="C106" s="437" t="s">
        <v>543</v>
      </c>
      <c r="D106" s="509">
        <v>20001014023</v>
      </c>
      <c r="E106" s="454" t="s">
        <v>664</v>
      </c>
      <c r="F106" s="96" t="s">
        <v>334</v>
      </c>
      <c r="G106" s="489">
        <v>300</v>
      </c>
      <c r="H106" s="489">
        <v>300</v>
      </c>
      <c r="I106" s="491">
        <v>0</v>
      </c>
    </row>
    <row r="107" spans="1:9" ht="30">
      <c r="A107" s="96"/>
      <c r="B107" s="439" t="s">
        <v>546</v>
      </c>
      <c r="C107" s="439" t="s">
        <v>547</v>
      </c>
      <c r="D107" s="504" t="s">
        <v>669</v>
      </c>
      <c r="E107" s="96" t="s">
        <v>671</v>
      </c>
      <c r="F107" s="96" t="s">
        <v>334</v>
      </c>
      <c r="G107" s="486">
        <v>255.1</v>
      </c>
      <c r="H107" s="486">
        <v>255.1</v>
      </c>
      <c r="I107" s="490">
        <v>50</v>
      </c>
    </row>
    <row r="108" spans="1:9" ht="15">
      <c r="A108" s="96"/>
      <c r="B108" s="427" t="s">
        <v>683</v>
      </c>
      <c r="C108" s="427" t="s">
        <v>515</v>
      </c>
      <c r="D108" s="429">
        <v>36001002966</v>
      </c>
      <c r="E108" s="96" t="s">
        <v>517</v>
      </c>
      <c r="F108" s="96" t="s">
        <v>334</v>
      </c>
      <c r="G108" s="486">
        <v>1500</v>
      </c>
      <c r="H108" s="486">
        <v>1500</v>
      </c>
      <c r="I108" s="490">
        <v>300</v>
      </c>
    </row>
    <row r="109" spans="1:9" ht="25.5">
      <c r="A109" s="96"/>
      <c r="B109" s="427" t="s">
        <v>518</v>
      </c>
      <c r="C109" s="427" t="s">
        <v>519</v>
      </c>
      <c r="D109" s="503" t="s">
        <v>520</v>
      </c>
      <c r="E109" s="495" t="s">
        <v>667</v>
      </c>
      <c r="F109" s="96" t="s">
        <v>334</v>
      </c>
      <c r="G109" s="486">
        <v>400</v>
      </c>
      <c r="H109" s="486">
        <v>400</v>
      </c>
      <c r="I109" s="490">
        <v>0</v>
      </c>
    </row>
    <row r="110" spans="1:9" ht="30">
      <c r="A110" s="96"/>
      <c r="B110" s="427" t="s">
        <v>522</v>
      </c>
      <c r="C110" s="427" t="s">
        <v>523</v>
      </c>
      <c r="D110" s="492" t="s">
        <v>524</v>
      </c>
      <c r="E110" s="427" t="s">
        <v>663</v>
      </c>
      <c r="F110" s="96" t="s">
        <v>334</v>
      </c>
      <c r="G110" s="486">
        <v>625</v>
      </c>
      <c r="H110" s="486">
        <v>625</v>
      </c>
      <c r="I110" s="490">
        <v>125</v>
      </c>
    </row>
    <row r="111" spans="1:9" ht="15.75">
      <c r="A111" s="96"/>
      <c r="B111" s="427" t="s">
        <v>526</v>
      </c>
      <c r="C111" s="427" t="s">
        <v>527</v>
      </c>
      <c r="D111" s="504" t="s">
        <v>670</v>
      </c>
      <c r="E111" s="96" t="s">
        <v>529</v>
      </c>
      <c r="F111" s="96" t="s">
        <v>334</v>
      </c>
      <c r="G111" s="486">
        <v>250</v>
      </c>
      <c r="H111" s="486">
        <v>250</v>
      </c>
      <c r="I111" s="490">
        <v>50</v>
      </c>
    </row>
    <row r="112" spans="1:9" ht="25.5">
      <c r="A112" s="96"/>
      <c r="B112" s="427" t="s">
        <v>530</v>
      </c>
      <c r="C112" s="427" t="s">
        <v>531</v>
      </c>
      <c r="D112" s="505" t="s">
        <v>611</v>
      </c>
      <c r="E112" s="493" t="s">
        <v>666</v>
      </c>
      <c r="F112" s="96" t="s">
        <v>334</v>
      </c>
      <c r="G112" s="486">
        <v>625</v>
      </c>
      <c r="H112" s="486">
        <v>625</v>
      </c>
      <c r="I112" s="490">
        <v>125</v>
      </c>
    </row>
    <row r="113" spans="1:9" ht="26.25" thickBot="1">
      <c r="A113" s="96"/>
      <c r="B113" s="427" t="s">
        <v>534</v>
      </c>
      <c r="C113" s="427" t="s">
        <v>535</v>
      </c>
      <c r="D113" s="505" t="s">
        <v>536</v>
      </c>
      <c r="E113" s="493" t="s">
        <v>665</v>
      </c>
      <c r="F113" s="96" t="s">
        <v>334</v>
      </c>
      <c r="G113" s="487">
        <v>375</v>
      </c>
      <c r="H113" s="487">
        <v>375</v>
      </c>
      <c r="I113" s="490">
        <v>75</v>
      </c>
    </row>
    <row r="114" spans="1:9" ht="26.25" thickBot="1">
      <c r="A114" s="96"/>
      <c r="B114" s="427" t="s">
        <v>538</v>
      </c>
      <c r="C114" s="427" t="s">
        <v>539</v>
      </c>
      <c r="D114" s="508" t="s">
        <v>637</v>
      </c>
      <c r="E114" s="435" t="s">
        <v>668</v>
      </c>
      <c r="F114" s="96" t="s">
        <v>334</v>
      </c>
      <c r="G114" s="488">
        <v>300</v>
      </c>
      <c r="H114" s="488">
        <v>300</v>
      </c>
      <c r="I114" s="490">
        <v>0</v>
      </c>
    </row>
    <row r="115" spans="1:9" ht="25.5">
      <c r="A115" s="96"/>
      <c r="B115" s="437" t="s">
        <v>542</v>
      </c>
      <c r="C115" s="437" t="s">
        <v>543</v>
      </c>
      <c r="D115" s="509">
        <v>20001014023</v>
      </c>
      <c r="E115" s="454" t="s">
        <v>664</v>
      </c>
      <c r="F115" s="96" t="s">
        <v>334</v>
      </c>
      <c r="G115" s="489">
        <v>300</v>
      </c>
      <c r="H115" s="489">
        <v>300</v>
      </c>
      <c r="I115" s="491">
        <v>0</v>
      </c>
    </row>
    <row r="116" spans="1:9" ht="30">
      <c r="A116" s="96"/>
      <c r="B116" s="439" t="s">
        <v>546</v>
      </c>
      <c r="C116" s="439" t="s">
        <v>547</v>
      </c>
      <c r="D116" s="504" t="s">
        <v>669</v>
      </c>
      <c r="E116" s="96" t="s">
        <v>671</v>
      </c>
      <c r="F116" s="96" t="s">
        <v>334</v>
      </c>
      <c r="G116" s="486">
        <v>255.1</v>
      </c>
      <c r="H116" s="486">
        <v>255.1</v>
      </c>
      <c r="I116" s="490">
        <v>50</v>
      </c>
    </row>
    <row r="117" spans="1:9" ht="15">
      <c r="A117" s="96"/>
      <c r="B117" s="85"/>
      <c r="C117" s="85"/>
      <c r="D117" s="510"/>
      <c r="E117" s="85"/>
      <c r="F117" s="96"/>
      <c r="G117" s="4"/>
      <c r="H117" s="4"/>
      <c r="I117" s="4"/>
    </row>
    <row r="118" spans="1:9" ht="15">
      <c r="A118" s="96"/>
      <c r="B118" s="439" t="s">
        <v>551</v>
      </c>
      <c r="C118" s="439"/>
      <c r="D118" s="433"/>
      <c r="E118" s="429"/>
      <c r="F118" s="96"/>
      <c r="G118" s="647">
        <v>514.48</v>
      </c>
      <c r="H118" s="647">
        <f>G118</f>
        <v>514.48</v>
      </c>
      <c r="I118" s="4"/>
    </row>
    <row r="119" spans="1:9" ht="15">
      <c r="A119" s="96"/>
      <c r="B119" s="85"/>
      <c r="C119" s="85"/>
      <c r="D119" s="510"/>
      <c r="E119" s="85"/>
      <c r="F119" s="96"/>
      <c r="G119" s="638">
        <f>SUM(G9:G118)</f>
        <v>57000.959999999992</v>
      </c>
      <c r="H119" s="638">
        <f>SUM(H9:H118)</f>
        <v>57000.959999999992</v>
      </c>
      <c r="I119" s="4">
        <f>SUM(I9:I118)</f>
        <v>8752.380000000001</v>
      </c>
    </row>
    <row r="120" spans="1:9" ht="45">
      <c r="A120" s="96"/>
      <c r="B120" s="427" t="s">
        <v>553</v>
      </c>
      <c r="C120" s="443"/>
      <c r="D120" s="444"/>
      <c r="E120" s="445"/>
      <c r="F120" s="445"/>
      <c r="G120" s="430">
        <v>42500</v>
      </c>
      <c r="H120" s="430">
        <v>42500</v>
      </c>
      <c r="I120" s="430">
        <v>8398</v>
      </c>
    </row>
    <row r="121" spans="1:9" ht="15">
      <c r="A121" s="96"/>
      <c r="B121" s="85"/>
      <c r="C121" s="85"/>
      <c r="D121" s="510"/>
      <c r="E121" s="85"/>
      <c r="F121" s="96"/>
      <c r="G121" s="4"/>
      <c r="H121" s="4"/>
      <c r="I121" s="4"/>
    </row>
    <row r="122" spans="1:9" ht="15">
      <c r="A122" s="85" t="s">
        <v>271</v>
      </c>
      <c r="B122" s="85"/>
      <c r="C122" s="85"/>
      <c r="D122" s="510"/>
      <c r="E122" s="85"/>
      <c r="F122" s="96"/>
      <c r="G122" s="4"/>
      <c r="H122" s="4"/>
      <c r="I122" s="4"/>
    </row>
    <row r="123" spans="1:9" ht="15">
      <c r="A123" s="85"/>
      <c r="B123" s="97"/>
      <c r="C123" s="97"/>
      <c r="D123" s="511"/>
      <c r="E123" s="97"/>
      <c r="F123" s="85" t="s">
        <v>421</v>
      </c>
      <c r="G123" s="84">
        <f>G119+G120</f>
        <v>99500.959999999992</v>
      </c>
      <c r="H123" s="84">
        <f>H119+H120</f>
        <v>99500.959999999992</v>
      </c>
      <c r="I123" s="84">
        <f>I119+I120</f>
        <v>17150.38</v>
      </c>
    </row>
    <row r="124" spans="1:9" ht="15">
      <c r="A124" s="212"/>
      <c r="B124" s="212"/>
      <c r="C124" s="212"/>
      <c r="D124" s="512"/>
      <c r="E124" s="212"/>
      <c r="F124" s="212"/>
      <c r="G124" s="212"/>
      <c r="H124" s="180"/>
      <c r="I124" s="180"/>
    </row>
    <row r="125" spans="1:9" ht="15">
      <c r="A125" s="213" t="s">
        <v>411</v>
      </c>
      <c r="B125" s="213"/>
      <c r="C125" s="212"/>
      <c r="D125" s="512"/>
      <c r="E125" s="212"/>
      <c r="F125" s="212"/>
      <c r="G125" s="212"/>
      <c r="H125" s="180"/>
      <c r="I125" s="180"/>
    </row>
    <row r="126" spans="1:9">
      <c r="A126" s="209"/>
      <c r="B126" s="209"/>
      <c r="C126" s="209"/>
      <c r="D126" s="513"/>
      <c r="E126" s="209"/>
      <c r="F126" s="209"/>
      <c r="G126" s="209"/>
      <c r="H126" s="209"/>
      <c r="I126" s="209"/>
    </row>
    <row r="127" spans="1:9" ht="15">
      <c r="A127" s="186" t="s">
        <v>107</v>
      </c>
      <c r="B127" s="186"/>
      <c r="C127" s="180"/>
      <c r="D127" s="514"/>
      <c r="E127" s="180"/>
      <c r="F127" s="180"/>
      <c r="G127" s="180"/>
      <c r="H127" s="180"/>
      <c r="I127" s="180"/>
    </row>
    <row r="128" spans="1:9" ht="15">
      <c r="A128" s="180"/>
      <c r="B128" s="180"/>
      <c r="C128" s="180"/>
      <c r="D128" s="514"/>
      <c r="E128" s="184"/>
      <c r="F128" s="184"/>
      <c r="G128" s="184"/>
      <c r="H128" s="180"/>
      <c r="I128" s="180"/>
    </row>
    <row r="129" spans="1:9" ht="15">
      <c r="A129" s="186"/>
      <c r="B129" s="186"/>
      <c r="C129" s="186" t="s">
        <v>375</v>
      </c>
      <c r="D129" s="512"/>
      <c r="E129" s="186"/>
      <c r="F129" s="186"/>
      <c r="G129" s="186"/>
      <c r="H129" s="180"/>
      <c r="I129" s="180"/>
    </row>
    <row r="130" spans="1:9" ht="15">
      <c r="A130" s="180"/>
      <c r="B130" s="180"/>
      <c r="C130" s="180" t="s">
        <v>374</v>
      </c>
      <c r="D130" s="514"/>
      <c r="E130" s="180"/>
      <c r="F130" s="180"/>
      <c r="G130" s="180"/>
      <c r="H130" s="180"/>
      <c r="I130" s="180"/>
    </row>
    <row r="131" spans="1:9">
      <c r="A131" s="188"/>
      <c r="B131" s="188"/>
      <c r="C131" s="188" t="s">
        <v>139</v>
      </c>
      <c r="D131" s="515"/>
      <c r="E131" s="188"/>
      <c r="F131" s="188"/>
      <c r="G131" s="188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9:C15 B18:C24 B27:C33 B36:C42 B45:C51 B54:C60 B63:C69 B72:C78 B81:C87 B90:C96 B99:C105 B108:C114 B120:C120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rowBreaks count="2" manualBreakCount="2">
    <brk id="102" max="8" man="1"/>
    <brk id="132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8"/>
  <sheetViews>
    <sheetView view="pageBreakPreview" topLeftCell="A253" zoomScale="80" zoomScaleNormal="100" zoomScaleSheetLayoutView="80" workbookViewId="0">
      <selection activeCell="F272" sqref="F272"/>
    </sheetView>
  </sheetViews>
  <sheetFormatPr defaultRowHeight="12.75"/>
  <cols>
    <col min="1" max="1" width="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21.28515625" customWidth="1"/>
    <col min="8" max="8" width="12" customWidth="1"/>
  </cols>
  <sheetData>
    <row r="1" spans="1:9" ht="15">
      <c r="A1" s="72" t="s">
        <v>352</v>
      </c>
      <c r="B1" s="75"/>
      <c r="C1" s="75"/>
      <c r="D1" s="75"/>
      <c r="E1" s="75"/>
      <c r="F1" s="75"/>
      <c r="G1" s="661" t="s">
        <v>109</v>
      </c>
      <c r="H1" s="661"/>
      <c r="I1" s="355"/>
    </row>
    <row r="2" spans="1:9" ht="15">
      <c r="A2" s="74" t="s">
        <v>140</v>
      </c>
      <c r="B2" s="75"/>
      <c r="C2" s="75"/>
      <c r="D2" s="75"/>
      <c r="E2" s="75"/>
      <c r="F2" s="75"/>
      <c r="G2" s="659" t="str">
        <f>'ფორმა N1'!K2</f>
        <v>01/01/2019-31/12/2019</v>
      </c>
      <c r="H2" s="659"/>
      <c r="I2" s="74"/>
    </row>
    <row r="3" spans="1:9" ht="15">
      <c r="A3" s="74"/>
      <c r="B3" s="74"/>
      <c r="C3" s="74"/>
      <c r="D3" s="74"/>
      <c r="E3" s="74"/>
      <c r="F3" s="74"/>
      <c r="G3" s="158"/>
      <c r="H3" s="158"/>
      <c r="I3" s="355"/>
    </row>
    <row r="4" spans="1:9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424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78"/>
      <c r="E5" s="78"/>
      <c r="F5" s="78"/>
      <c r="G5" s="79"/>
      <c r="H5" s="79"/>
      <c r="I5" s="355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157"/>
      <c r="B7" s="157"/>
      <c r="C7" s="246"/>
      <c r="D7" s="157"/>
      <c r="E7" s="157"/>
      <c r="F7" s="157"/>
      <c r="G7" s="76"/>
      <c r="H7" s="76"/>
      <c r="I7" s="74"/>
    </row>
    <row r="8" spans="1:9" ht="45">
      <c r="A8" s="351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>
      <c r="A9" s="529">
        <v>1</v>
      </c>
      <c r="B9" s="518" t="s">
        <v>554</v>
      </c>
      <c r="C9" s="518" t="s">
        <v>555</v>
      </c>
      <c r="D9" s="522" t="s">
        <v>688</v>
      </c>
      <c r="E9" s="429" t="s">
        <v>753</v>
      </c>
      <c r="F9" s="520" t="s">
        <v>618</v>
      </c>
      <c r="G9" s="527" t="s">
        <v>691</v>
      </c>
      <c r="H9" s="532">
        <v>150</v>
      </c>
      <c r="I9" s="532">
        <v>150</v>
      </c>
    </row>
    <row r="10" spans="1:9" ht="15">
      <c r="A10" s="352"/>
      <c r="B10" s="518" t="s">
        <v>560</v>
      </c>
      <c r="C10" s="518" t="s">
        <v>543</v>
      </c>
      <c r="D10" s="520">
        <v>20001014023</v>
      </c>
      <c r="E10" s="429" t="s">
        <v>753</v>
      </c>
      <c r="F10" s="520" t="s">
        <v>618</v>
      </c>
      <c r="G10" s="527" t="s">
        <v>692</v>
      </c>
      <c r="H10" s="532">
        <v>150</v>
      </c>
      <c r="I10" s="532">
        <v>150</v>
      </c>
    </row>
    <row r="11" spans="1:9" ht="15">
      <c r="A11" s="352"/>
      <c r="B11" s="518" t="s">
        <v>534</v>
      </c>
      <c r="C11" s="518" t="s">
        <v>535</v>
      </c>
      <c r="D11" s="523" t="s">
        <v>536</v>
      </c>
      <c r="E11" s="429" t="s">
        <v>753</v>
      </c>
      <c r="F11" s="520" t="s">
        <v>690</v>
      </c>
      <c r="G11" s="527" t="s">
        <v>693</v>
      </c>
      <c r="H11" s="532">
        <v>100</v>
      </c>
      <c r="I11" s="532">
        <v>100</v>
      </c>
    </row>
    <row r="12" spans="1:9" ht="15">
      <c r="A12" s="352"/>
      <c r="B12" s="519" t="s">
        <v>577</v>
      </c>
      <c r="C12" s="519" t="s">
        <v>578</v>
      </c>
      <c r="D12" s="523" t="s">
        <v>579</v>
      </c>
      <c r="E12" s="429" t="s">
        <v>753</v>
      </c>
      <c r="F12" s="520" t="s">
        <v>690</v>
      </c>
      <c r="G12" s="527" t="s">
        <v>693</v>
      </c>
      <c r="H12" s="532">
        <v>100</v>
      </c>
      <c r="I12" s="532">
        <v>100</v>
      </c>
    </row>
    <row r="13" spans="1:9" ht="15">
      <c r="A13" s="352"/>
      <c r="B13" s="520" t="s">
        <v>569</v>
      </c>
      <c r="C13" s="520" t="s">
        <v>570</v>
      </c>
      <c r="D13" s="520">
        <v>62001012403</v>
      </c>
      <c r="E13" s="429" t="s">
        <v>753</v>
      </c>
      <c r="F13" s="520" t="s">
        <v>690</v>
      </c>
      <c r="G13" s="527" t="s">
        <v>693</v>
      </c>
      <c r="H13" s="532">
        <v>100</v>
      </c>
      <c r="I13" s="532">
        <v>100</v>
      </c>
    </row>
    <row r="14" spans="1:9" ht="15">
      <c r="A14" s="352"/>
      <c r="B14" s="519" t="s">
        <v>538</v>
      </c>
      <c r="C14" s="519" t="s">
        <v>584</v>
      </c>
      <c r="D14" s="523" t="s">
        <v>585</v>
      </c>
      <c r="E14" s="429" t="s">
        <v>753</v>
      </c>
      <c r="F14" s="520" t="s">
        <v>618</v>
      </c>
      <c r="G14" s="527" t="s">
        <v>692</v>
      </c>
      <c r="H14" s="532">
        <v>150</v>
      </c>
      <c r="I14" s="532">
        <v>150</v>
      </c>
    </row>
    <row r="15" spans="1:9" ht="15">
      <c r="A15" s="352"/>
      <c r="B15" s="520" t="s">
        <v>684</v>
      </c>
      <c r="C15" s="520" t="s">
        <v>685</v>
      </c>
      <c r="D15" s="524" t="s">
        <v>689</v>
      </c>
      <c r="E15" s="429" t="s">
        <v>753</v>
      </c>
      <c r="F15" s="520" t="s">
        <v>575</v>
      </c>
      <c r="G15" s="527" t="s">
        <v>694</v>
      </c>
      <c r="H15" s="532">
        <v>50</v>
      </c>
      <c r="I15" s="532">
        <v>50</v>
      </c>
    </row>
    <row r="16" spans="1:9" ht="24">
      <c r="A16" s="352"/>
      <c r="B16" s="518" t="s">
        <v>593</v>
      </c>
      <c r="C16" s="518" t="s">
        <v>594</v>
      </c>
      <c r="D16" s="525" t="s">
        <v>595</v>
      </c>
      <c r="E16" s="429" t="s">
        <v>753</v>
      </c>
      <c r="F16" s="520" t="s">
        <v>618</v>
      </c>
      <c r="G16" s="527" t="s">
        <v>692</v>
      </c>
      <c r="H16" s="532">
        <v>150</v>
      </c>
      <c r="I16" s="532">
        <v>150</v>
      </c>
    </row>
    <row r="17" spans="1:10" ht="15">
      <c r="A17" s="352"/>
      <c r="B17" s="521" t="s">
        <v>686</v>
      </c>
      <c r="C17" s="521" t="s">
        <v>687</v>
      </c>
      <c r="D17" s="432">
        <v>62004002112</v>
      </c>
      <c r="E17" s="429" t="s">
        <v>753</v>
      </c>
      <c r="F17" s="520" t="s">
        <v>575</v>
      </c>
      <c r="G17" s="528" t="s">
        <v>694</v>
      </c>
      <c r="H17" s="532">
        <v>50</v>
      </c>
      <c r="I17" s="532">
        <v>50</v>
      </c>
    </row>
    <row r="18" spans="1:10" ht="15">
      <c r="A18" s="352"/>
      <c r="B18" s="518" t="s">
        <v>582</v>
      </c>
      <c r="C18" s="518" t="s">
        <v>547</v>
      </c>
      <c r="D18" s="523" t="s">
        <v>583</v>
      </c>
      <c r="E18" s="429" t="s">
        <v>753</v>
      </c>
      <c r="F18" s="518" t="s">
        <v>690</v>
      </c>
      <c r="G18" s="528" t="s">
        <v>693</v>
      </c>
      <c r="H18" s="532">
        <v>100</v>
      </c>
      <c r="I18" s="532">
        <v>100</v>
      </c>
    </row>
    <row r="19" spans="1:10" ht="15">
      <c r="A19" s="352"/>
      <c r="B19" s="520" t="s">
        <v>600</v>
      </c>
      <c r="C19" s="520" t="s">
        <v>601</v>
      </c>
      <c r="D19" s="526" t="s">
        <v>602</v>
      </c>
      <c r="E19" s="429" t="s">
        <v>753</v>
      </c>
      <c r="F19" s="518" t="s">
        <v>690</v>
      </c>
      <c r="G19" s="528" t="s">
        <v>693</v>
      </c>
      <c r="H19" s="532">
        <v>100</v>
      </c>
      <c r="I19" s="532">
        <v>100</v>
      </c>
      <c r="J19">
        <v>1200</v>
      </c>
    </row>
    <row r="20" spans="1:10" ht="15">
      <c r="A20" s="529">
        <v>2</v>
      </c>
      <c r="B20" s="520" t="s">
        <v>612</v>
      </c>
      <c r="C20" s="520" t="s">
        <v>613</v>
      </c>
      <c r="D20" s="523" t="s">
        <v>697</v>
      </c>
      <c r="E20" s="429" t="s">
        <v>753</v>
      </c>
      <c r="F20" s="531" t="s">
        <v>643</v>
      </c>
      <c r="G20" s="520" t="s">
        <v>701</v>
      </c>
      <c r="H20" s="637">
        <v>100</v>
      </c>
      <c r="I20" s="532">
        <v>100</v>
      </c>
    </row>
    <row r="21" spans="1:10" ht="15">
      <c r="A21" s="352"/>
      <c r="B21" s="520" t="s">
        <v>554</v>
      </c>
      <c r="C21" s="520" t="s">
        <v>555</v>
      </c>
      <c r="D21" s="523" t="s">
        <v>688</v>
      </c>
      <c r="E21" s="429" t="s">
        <v>753</v>
      </c>
      <c r="F21" s="531" t="s">
        <v>643</v>
      </c>
      <c r="G21" s="520" t="s">
        <v>701</v>
      </c>
      <c r="H21" s="637">
        <v>100</v>
      </c>
      <c r="I21" s="532">
        <v>100</v>
      </c>
    </row>
    <row r="22" spans="1:10" ht="15">
      <c r="A22" s="352"/>
      <c r="B22" s="520" t="s">
        <v>518</v>
      </c>
      <c r="C22" s="520" t="s">
        <v>695</v>
      </c>
      <c r="D22" s="524" t="s">
        <v>698</v>
      </c>
      <c r="E22" s="429" t="s">
        <v>753</v>
      </c>
      <c r="F22" s="531" t="s">
        <v>641</v>
      </c>
      <c r="G22" s="520" t="s">
        <v>702</v>
      </c>
      <c r="H22" s="637">
        <v>150</v>
      </c>
      <c r="I22" s="532">
        <v>150</v>
      </c>
    </row>
    <row r="23" spans="1:10" ht="15">
      <c r="A23" s="352"/>
      <c r="B23" s="519" t="s">
        <v>530</v>
      </c>
      <c r="C23" s="519" t="s">
        <v>531</v>
      </c>
      <c r="D23" s="524" t="s">
        <v>532</v>
      </c>
      <c r="E23" s="429" t="s">
        <v>753</v>
      </c>
      <c r="F23" s="531" t="s">
        <v>641</v>
      </c>
      <c r="G23" s="520" t="s">
        <v>702</v>
      </c>
      <c r="H23" s="637">
        <v>150</v>
      </c>
      <c r="I23" s="532">
        <v>150</v>
      </c>
    </row>
    <row r="24" spans="1:10" ht="15">
      <c r="A24" s="352"/>
      <c r="B24" s="520" t="s">
        <v>565</v>
      </c>
      <c r="C24" s="520" t="s">
        <v>566</v>
      </c>
      <c r="D24" s="520">
        <v>16001000429</v>
      </c>
      <c r="E24" s="429" t="s">
        <v>753</v>
      </c>
      <c r="F24" s="531" t="s">
        <v>699</v>
      </c>
      <c r="G24" s="520" t="s">
        <v>703</v>
      </c>
      <c r="H24" s="637">
        <v>100</v>
      </c>
      <c r="I24" s="532">
        <v>100</v>
      </c>
    </row>
    <row r="25" spans="1:10" ht="15">
      <c r="A25" s="352"/>
      <c r="B25" s="520" t="s">
        <v>560</v>
      </c>
      <c r="C25" s="520" t="s">
        <v>543</v>
      </c>
      <c r="D25" s="520">
        <v>20001014023</v>
      </c>
      <c r="E25" s="429" t="s">
        <v>753</v>
      </c>
      <c r="F25" s="531" t="s">
        <v>699</v>
      </c>
      <c r="G25" s="520" t="s">
        <v>703</v>
      </c>
      <c r="H25" s="637">
        <v>100</v>
      </c>
      <c r="I25" s="532">
        <v>100</v>
      </c>
    </row>
    <row r="26" spans="1:10" ht="15">
      <c r="A26" s="352"/>
      <c r="B26" s="530" t="s">
        <v>696</v>
      </c>
      <c r="C26" s="530" t="s">
        <v>523</v>
      </c>
      <c r="D26" s="526" t="s">
        <v>524</v>
      </c>
      <c r="E26" s="429" t="s">
        <v>753</v>
      </c>
      <c r="F26" s="531" t="s">
        <v>641</v>
      </c>
      <c r="G26" s="520" t="s">
        <v>702</v>
      </c>
      <c r="H26" s="637">
        <v>150</v>
      </c>
      <c r="I26" s="532">
        <v>150</v>
      </c>
    </row>
    <row r="27" spans="1:10" ht="15">
      <c r="A27" s="352"/>
      <c r="B27" s="520" t="s">
        <v>534</v>
      </c>
      <c r="C27" s="520" t="s">
        <v>535</v>
      </c>
      <c r="D27" s="523" t="s">
        <v>536</v>
      </c>
      <c r="E27" s="429" t="s">
        <v>753</v>
      </c>
      <c r="F27" s="531" t="s">
        <v>700</v>
      </c>
      <c r="G27" s="520" t="s">
        <v>704</v>
      </c>
      <c r="H27" s="637">
        <v>50</v>
      </c>
      <c r="I27" s="532">
        <v>50</v>
      </c>
    </row>
    <row r="28" spans="1:10" ht="15">
      <c r="A28" s="352"/>
      <c r="B28" s="519" t="s">
        <v>538</v>
      </c>
      <c r="C28" s="519" t="s">
        <v>584</v>
      </c>
      <c r="D28" s="523" t="s">
        <v>585</v>
      </c>
      <c r="E28" s="429" t="s">
        <v>753</v>
      </c>
      <c r="F28" s="531" t="s">
        <v>699</v>
      </c>
      <c r="G28" s="518" t="s">
        <v>703</v>
      </c>
      <c r="H28" s="637">
        <v>100</v>
      </c>
      <c r="I28" s="532">
        <v>100</v>
      </c>
    </row>
    <row r="29" spans="1:10" ht="15">
      <c r="A29" s="352"/>
      <c r="B29" s="520" t="s">
        <v>582</v>
      </c>
      <c r="C29" s="520" t="s">
        <v>547</v>
      </c>
      <c r="D29" s="523" t="s">
        <v>583</v>
      </c>
      <c r="E29" s="429" t="s">
        <v>753</v>
      </c>
      <c r="F29" s="531" t="s">
        <v>643</v>
      </c>
      <c r="G29" s="518" t="s">
        <v>701</v>
      </c>
      <c r="H29" s="637">
        <v>100</v>
      </c>
      <c r="I29" s="532">
        <v>100</v>
      </c>
    </row>
    <row r="30" spans="1:10" ht="15">
      <c r="A30" s="352"/>
      <c r="B30" s="520" t="s">
        <v>600</v>
      </c>
      <c r="C30" s="520" t="s">
        <v>601</v>
      </c>
      <c r="D30" s="526" t="s">
        <v>602</v>
      </c>
      <c r="E30" s="429" t="s">
        <v>753</v>
      </c>
      <c r="F30" s="531" t="s">
        <v>643</v>
      </c>
      <c r="G30" s="518" t="s">
        <v>701</v>
      </c>
      <c r="H30" s="637">
        <v>100</v>
      </c>
      <c r="I30" s="532">
        <v>100</v>
      </c>
      <c r="J30">
        <v>1200</v>
      </c>
    </row>
    <row r="31" spans="1:10" ht="15">
      <c r="A31" s="529">
        <v>3</v>
      </c>
      <c r="B31" s="456" t="s">
        <v>569</v>
      </c>
      <c r="C31" s="456" t="s">
        <v>570</v>
      </c>
      <c r="D31" s="536">
        <v>62001012403</v>
      </c>
      <c r="E31" s="429" t="s">
        <v>753</v>
      </c>
      <c r="F31" s="537" t="s">
        <v>573</v>
      </c>
      <c r="G31" s="535" t="s">
        <v>710</v>
      </c>
      <c r="H31" s="533">
        <v>100</v>
      </c>
      <c r="I31" s="533">
        <v>100</v>
      </c>
    </row>
    <row r="32" spans="1:10" ht="25.5">
      <c r="A32" s="352"/>
      <c r="B32" s="456" t="s">
        <v>561</v>
      </c>
      <c r="C32" s="456" t="s">
        <v>562</v>
      </c>
      <c r="D32" s="538" t="s">
        <v>617</v>
      </c>
      <c r="E32" s="429" t="s">
        <v>753</v>
      </c>
      <c r="F32" s="537" t="s">
        <v>558</v>
      </c>
      <c r="G32" s="535" t="s">
        <v>711</v>
      </c>
      <c r="H32" s="533">
        <v>100</v>
      </c>
      <c r="I32" s="533">
        <v>100</v>
      </c>
    </row>
    <row r="33" spans="1:10" ht="15">
      <c r="A33" s="352"/>
      <c r="B33" s="456" t="s">
        <v>565</v>
      </c>
      <c r="C33" s="456" t="s">
        <v>566</v>
      </c>
      <c r="D33" s="536">
        <v>16001000429</v>
      </c>
      <c r="E33" s="429" t="s">
        <v>753</v>
      </c>
      <c r="F33" s="537" t="s">
        <v>558</v>
      </c>
      <c r="G33" s="535" t="s">
        <v>711</v>
      </c>
      <c r="H33" s="533">
        <v>100</v>
      </c>
      <c r="I33" s="533">
        <v>100</v>
      </c>
    </row>
    <row r="34" spans="1:10" ht="25.5">
      <c r="A34" s="352"/>
      <c r="B34" s="456" t="s">
        <v>684</v>
      </c>
      <c r="C34" s="456" t="s">
        <v>705</v>
      </c>
      <c r="D34" s="538" t="s">
        <v>708</v>
      </c>
      <c r="E34" s="429" t="s">
        <v>753</v>
      </c>
      <c r="F34" s="537" t="s">
        <v>558</v>
      </c>
      <c r="G34" s="535" t="s">
        <v>711</v>
      </c>
      <c r="H34" s="533">
        <v>100</v>
      </c>
      <c r="I34" s="533">
        <v>100</v>
      </c>
    </row>
    <row r="35" spans="1:10" ht="25.5">
      <c r="A35" s="352"/>
      <c r="B35" s="456" t="s">
        <v>554</v>
      </c>
      <c r="C35" s="456" t="s">
        <v>555</v>
      </c>
      <c r="D35" s="538" t="s">
        <v>709</v>
      </c>
      <c r="E35" s="429" t="s">
        <v>753</v>
      </c>
      <c r="F35" s="537" t="s">
        <v>573</v>
      </c>
      <c r="G35" s="535" t="s">
        <v>710</v>
      </c>
      <c r="H35" s="533">
        <v>100</v>
      </c>
      <c r="I35" s="533">
        <v>100</v>
      </c>
    </row>
    <row r="36" spans="1:10" ht="15">
      <c r="A36" s="352"/>
      <c r="B36" s="456" t="s">
        <v>571</v>
      </c>
      <c r="C36" s="456" t="s">
        <v>572</v>
      </c>
      <c r="D36" s="536">
        <v>20001038079</v>
      </c>
      <c r="E36" s="429" t="s">
        <v>753</v>
      </c>
      <c r="F36" s="537" t="s">
        <v>573</v>
      </c>
      <c r="G36" s="535" t="s">
        <v>710</v>
      </c>
      <c r="H36" s="533">
        <v>100</v>
      </c>
      <c r="I36" s="533">
        <v>100</v>
      </c>
    </row>
    <row r="37" spans="1:10" ht="15">
      <c r="A37" s="352"/>
      <c r="B37" s="456" t="s">
        <v>706</v>
      </c>
      <c r="C37" s="456" t="s">
        <v>707</v>
      </c>
      <c r="D37" s="536">
        <v>26001001494</v>
      </c>
      <c r="E37" s="429" t="s">
        <v>753</v>
      </c>
      <c r="F37" s="537" t="s">
        <v>591</v>
      </c>
      <c r="G37" s="535" t="s">
        <v>712</v>
      </c>
      <c r="H37" s="533">
        <v>150</v>
      </c>
      <c r="I37" s="533">
        <v>150</v>
      </c>
    </row>
    <row r="38" spans="1:10" ht="15">
      <c r="A38" s="352"/>
      <c r="B38" s="456" t="s">
        <v>522</v>
      </c>
      <c r="C38" s="456" t="s">
        <v>523</v>
      </c>
      <c r="D38" s="539" t="s">
        <v>524</v>
      </c>
      <c r="E38" s="429" t="s">
        <v>753</v>
      </c>
      <c r="F38" s="537" t="s">
        <v>591</v>
      </c>
      <c r="G38" s="535" t="s">
        <v>712</v>
      </c>
      <c r="H38" s="533">
        <v>100</v>
      </c>
      <c r="I38" s="533">
        <v>100</v>
      </c>
    </row>
    <row r="39" spans="1:10" ht="25.5">
      <c r="A39" s="352"/>
      <c r="B39" s="540" t="s">
        <v>593</v>
      </c>
      <c r="C39" s="540" t="s">
        <v>594</v>
      </c>
      <c r="D39" s="538" t="s">
        <v>595</v>
      </c>
      <c r="E39" s="429" t="s">
        <v>753</v>
      </c>
      <c r="F39" s="541" t="s">
        <v>591</v>
      </c>
      <c r="G39" s="535" t="s">
        <v>712</v>
      </c>
      <c r="H39" s="534">
        <v>150</v>
      </c>
      <c r="I39" s="534">
        <v>150</v>
      </c>
      <c r="J39">
        <v>1000</v>
      </c>
    </row>
    <row r="40" spans="1:10" ht="15">
      <c r="A40" s="529">
        <v>4</v>
      </c>
      <c r="B40" s="446" t="s">
        <v>554</v>
      </c>
      <c r="C40" s="446" t="s">
        <v>555</v>
      </c>
      <c r="D40" s="452" t="s">
        <v>688</v>
      </c>
      <c r="E40" s="429" t="s">
        <v>753</v>
      </c>
      <c r="F40" s="448" t="s">
        <v>699</v>
      </c>
      <c r="G40" s="446" t="s">
        <v>713</v>
      </c>
      <c r="H40" s="542">
        <v>100</v>
      </c>
      <c r="I40" s="542">
        <v>100</v>
      </c>
    </row>
    <row r="41" spans="1:10" ht="15">
      <c r="A41" s="352"/>
      <c r="B41" s="446" t="s">
        <v>600</v>
      </c>
      <c r="C41" s="446" t="s">
        <v>601</v>
      </c>
      <c r="D41" s="451" t="s">
        <v>602</v>
      </c>
      <c r="E41" s="429" t="s">
        <v>753</v>
      </c>
      <c r="F41" s="448" t="s">
        <v>564</v>
      </c>
      <c r="G41" s="446" t="s">
        <v>714</v>
      </c>
      <c r="H41" s="542">
        <v>150</v>
      </c>
      <c r="I41" s="542">
        <v>150</v>
      </c>
    </row>
    <row r="42" spans="1:10" ht="15">
      <c r="A42" s="352"/>
      <c r="B42" s="446" t="s">
        <v>522</v>
      </c>
      <c r="C42" s="446" t="s">
        <v>523</v>
      </c>
      <c r="D42" s="451" t="s">
        <v>524</v>
      </c>
      <c r="E42" s="429" t="s">
        <v>753</v>
      </c>
      <c r="F42" s="448" t="s">
        <v>564</v>
      </c>
      <c r="G42" s="446" t="s">
        <v>714</v>
      </c>
      <c r="H42" s="542">
        <v>150</v>
      </c>
      <c r="I42" s="542">
        <v>150</v>
      </c>
    </row>
    <row r="43" spans="1:10" ht="15">
      <c r="A43" s="352"/>
      <c r="B43" s="446" t="s">
        <v>534</v>
      </c>
      <c r="C43" s="446" t="s">
        <v>535</v>
      </c>
      <c r="D43" s="505" t="s">
        <v>536</v>
      </c>
      <c r="E43" s="429" t="s">
        <v>753</v>
      </c>
      <c r="F43" s="448" t="s">
        <v>699</v>
      </c>
      <c r="G43" s="446" t="s">
        <v>713</v>
      </c>
      <c r="H43" s="542">
        <v>100</v>
      </c>
      <c r="I43" s="542">
        <v>100</v>
      </c>
    </row>
    <row r="44" spans="1:10" ht="15">
      <c r="A44" s="352"/>
      <c r="B44" s="446" t="s">
        <v>582</v>
      </c>
      <c r="C44" s="446" t="s">
        <v>547</v>
      </c>
      <c r="D44" s="451" t="s">
        <v>583</v>
      </c>
      <c r="E44" s="429" t="s">
        <v>753</v>
      </c>
      <c r="F44" s="448" t="s">
        <v>699</v>
      </c>
      <c r="G44" s="446" t="s">
        <v>713</v>
      </c>
      <c r="H44" s="542">
        <v>100</v>
      </c>
      <c r="I44" s="542">
        <v>100</v>
      </c>
    </row>
    <row r="45" spans="1:10" ht="15">
      <c r="A45" s="352"/>
      <c r="B45" s="446" t="s">
        <v>560</v>
      </c>
      <c r="C45" s="446" t="s">
        <v>543</v>
      </c>
      <c r="D45" s="451">
        <v>20001014023</v>
      </c>
      <c r="E45" s="429" t="s">
        <v>753</v>
      </c>
      <c r="F45" s="448" t="s">
        <v>715</v>
      </c>
      <c r="G45" s="446" t="s">
        <v>716</v>
      </c>
      <c r="H45" s="542">
        <v>100</v>
      </c>
      <c r="I45" s="542">
        <v>100</v>
      </c>
    </row>
    <row r="46" spans="1:10" ht="15">
      <c r="A46" s="352"/>
      <c r="B46" s="446" t="s">
        <v>538</v>
      </c>
      <c r="C46" s="446" t="s">
        <v>584</v>
      </c>
      <c r="D46" s="523" t="s">
        <v>585</v>
      </c>
      <c r="E46" s="429" t="s">
        <v>753</v>
      </c>
      <c r="F46" s="448" t="s">
        <v>715</v>
      </c>
      <c r="G46" s="446" t="s">
        <v>716</v>
      </c>
      <c r="H46" s="542">
        <v>100</v>
      </c>
      <c r="I46" s="542">
        <v>100</v>
      </c>
      <c r="J46">
        <v>800</v>
      </c>
    </row>
    <row r="47" spans="1:10" ht="15">
      <c r="A47" s="529">
        <v>5</v>
      </c>
      <c r="B47" s="518" t="s">
        <v>569</v>
      </c>
      <c r="C47" s="518" t="s">
        <v>570</v>
      </c>
      <c r="D47" s="520">
        <v>62001012403</v>
      </c>
      <c r="E47" s="429" t="s">
        <v>753</v>
      </c>
      <c r="F47" s="531" t="s">
        <v>720</v>
      </c>
      <c r="G47" s="518" t="s">
        <v>721</v>
      </c>
      <c r="H47" s="543">
        <v>80</v>
      </c>
      <c r="I47" s="543">
        <v>80</v>
      </c>
    </row>
    <row r="48" spans="1:10" ht="15">
      <c r="A48" s="352"/>
      <c r="B48" s="518" t="s">
        <v>565</v>
      </c>
      <c r="C48" s="518" t="s">
        <v>566</v>
      </c>
      <c r="D48" s="520">
        <v>16001000429</v>
      </c>
      <c r="E48" s="429" t="s">
        <v>753</v>
      </c>
      <c r="F48" s="531" t="s">
        <v>720</v>
      </c>
      <c r="G48" s="518" t="s">
        <v>721</v>
      </c>
      <c r="H48" s="543">
        <v>80</v>
      </c>
      <c r="I48" s="543">
        <v>80</v>
      </c>
    </row>
    <row r="49" spans="1:10" ht="24">
      <c r="A49" s="352"/>
      <c r="B49" s="518" t="s">
        <v>593</v>
      </c>
      <c r="C49" s="518" t="s">
        <v>594</v>
      </c>
      <c r="D49" s="432" t="s">
        <v>595</v>
      </c>
      <c r="E49" s="429" t="s">
        <v>753</v>
      </c>
      <c r="F49" s="531" t="s">
        <v>606</v>
      </c>
      <c r="G49" s="518" t="s">
        <v>722</v>
      </c>
      <c r="H49" s="543">
        <v>120</v>
      </c>
      <c r="I49" s="543">
        <v>120</v>
      </c>
    </row>
    <row r="50" spans="1:10" ht="15">
      <c r="A50" s="352"/>
      <c r="B50" s="518" t="s">
        <v>560</v>
      </c>
      <c r="C50" s="518" t="s">
        <v>543</v>
      </c>
      <c r="D50" s="520">
        <v>20001014023</v>
      </c>
      <c r="E50" s="429" t="s">
        <v>753</v>
      </c>
      <c r="F50" s="531" t="s">
        <v>723</v>
      </c>
      <c r="G50" s="518" t="s">
        <v>724</v>
      </c>
      <c r="H50" s="543">
        <v>100</v>
      </c>
      <c r="I50" s="543">
        <v>100</v>
      </c>
    </row>
    <row r="51" spans="1:10" ht="15">
      <c r="A51" s="352"/>
      <c r="B51" s="518" t="s">
        <v>612</v>
      </c>
      <c r="C51" s="518" t="s">
        <v>613</v>
      </c>
      <c r="D51" s="520">
        <v>26001000601</v>
      </c>
      <c r="E51" s="429" t="s">
        <v>753</v>
      </c>
      <c r="F51" s="531" t="s">
        <v>723</v>
      </c>
      <c r="G51" s="518" t="s">
        <v>724</v>
      </c>
      <c r="H51" s="543">
        <v>100</v>
      </c>
      <c r="I51" s="543">
        <v>100</v>
      </c>
    </row>
    <row r="52" spans="1:10" ht="15">
      <c r="A52" s="352"/>
      <c r="B52" s="518" t="s">
        <v>600</v>
      </c>
      <c r="C52" s="518" t="s">
        <v>717</v>
      </c>
      <c r="D52" s="520">
        <v>11001003901</v>
      </c>
      <c r="E52" s="429" t="s">
        <v>753</v>
      </c>
      <c r="F52" s="531" t="s">
        <v>723</v>
      </c>
      <c r="G52" s="518" t="s">
        <v>724</v>
      </c>
      <c r="H52" s="543">
        <v>100</v>
      </c>
      <c r="I52" s="543">
        <v>100</v>
      </c>
    </row>
    <row r="53" spans="1:10" ht="15">
      <c r="A53" s="352"/>
      <c r="B53" s="518" t="s">
        <v>625</v>
      </c>
      <c r="C53" s="518" t="s">
        <v>589</v>
      </c>
      <c r="D53" s="524" t="s">
        <v>590</v>
      </c>
      <c r="E53" s="429" t="s">
        <v>753</v>
      </c>
      <c r="F53" s="531" t="s">
        <v>720</v>
      </c>
      <c r="G53" s="518" t="s">
        <v>721</v>
      </c>
      <c r="H53" s="543">
        <v>80</v>
      </c>
      <c r="I53" s="543">
        <v>80</v>
      </c>
    </row>
    <row r="54" spans="1:10" ht="15">
      <c r="A54" s="352"/>
      <c r="B54" s="518" t="s">
        <v>538</v>
      </c>
      <c r="C54" s="518" t="s">
        <v>718</v>
      </c>
      <c r="D54" s="524" t="s">
        <v>719</v>
      </c>
      <c r="E54" s="429" t="s">
        <v>753</v>
      </c>
      <c r="F54" s="531" t="s">
        <v>606</v>
      </c>
      <c r="G54" s="518" t="s">
        <v>722</v>
      </c>
      <c r="H54" s="543">
        <v>120</v>
      </c>
      <c r="I54" s="543">
        <v>120</v>
      </c>
    </row>
    <row r="55" spans="1:10" ht="15">
      <c r="A55" s="352"/>
      <c r="B55" s="518" t="s">
        <v>554</v>
      </c>
      <c r="C55" s="518" t="s">
        <v>555</v>
      </c>
      <c r="D55" s="447" t="s">
        <v>616</v>
      </c>
      <c r="E55" s="429" t="s">
        <v>753</v>
      </c>
      <c r="F55" s="531" t="s">
        <v>606</v>
      </c>
      <c r="G55" s="518" t="s">
        <v>722</v>
      </c>
      <c r="H55" s="543">
        <v>120</v>
      </c>
      <c r="I55" s="543">
        <v>120</v>
      </c>
    </row>
    <row r="56" spans="1:10" ht="15">
      <c r="A56" s="352"/>
      <c r="B56" s="518" t="s">
        <v>582</v>
      </c>
      <c r="C56" s="518" t="s">
        <v>547</v>
      </c>
      <c r="D56" s="523" t="s">
        <v>624</v>
      </c>
      <c r="E56" s="429" t="s">
        <v>753</v>
      </c>
      <c r="F56" s="531" t="s">
        <v>723</v>
      </c>
      <c r="G56" s="518" t="s">
        <v>722</v>
      </c>
      <c r="H56" s="543">
        <v>100</v>
      </c>
      <c r="I56" s="543">
        <v>100</v>
      </c>
      <c r="J56">
        <v>1000</v>
      </c>
    </row>
    <row r="57" spans="1:10" ht="15">
      <c r="A57" s="529">
        <v>6</v>
      </c>
      <c r="B57" s="544" t="s">
        <v>625</v>
      </c>
      <c r="C57" s="544" t="s">
        <v>626</v>
      </c>
      <c r="D57" s="546" t="s">
        <v>627</v>
      </c>
      <c r="E57" s="429" t="s">
        <v>753</v>
      </c>
      <c r="F57" s="547" t="s">
        <v>725</v>
      </c>
      <c r="G57" s="545" t="s">
        <v>726</v>
      </c>
      <c r="H57" s="548">
        <v>150</v>
      </c>
      <c r="I57" s="548">
        <v>150</v>
      </c>
    </row>
    <row r="58" spans="1:10" ht="15">
      <c r="A58" s="352"/>
      <c r="B58" s="545" t="s">
        <v>638</v>
      </c>
      <c r="C58" s="545" t="s">
        <v>639</v>
      </c>
      <c r="D58" s="546" t="s">
        <v>640</v>
      </c>
      <c r="E58" s="429" t="s">
        <v>753</v>
      </c>
      <c r="F58" s="547" t="s">
        <v>725</v>
      </c>
      <c r="G58" s="545" t="s">
        <v>726</v>
      </c>
      <c r="H58" s="548">
        <v>150</v>
      </c>
      <c r="I58" s="548">
        <v>150</v>
      </c>
    </row>
    <row r="59" spans="1:10" ht="15">
      <c r="A59" s="352"/>
      <c r="B59" s="545" t="s">
        <v>518</v>
      </c>
      <c r="C59" s="545" t="s">
        <v>519</v>
      </c>
      <c r="D59" s="546" t="s">
        <v>520</v>
      </c>
      <c r="E59" s="429" t="s">
        <v>753</v>
      </c>
      <c r="F59" s="547" t="s">
        <v>725</v>
      </c>
      <c r="G59" s="545" t="s">
        <v>726</v>
      </c>
      <c r="H59" s="548">
        <v>150</v>
      </c>
      <c r="I59" s="548">
        <v>150</v>
      </c>
    </row>
    <row r="60" spans="1:10" ht="15">
      <c r="A60" s="352"/>
      <c r="B60" s="545" t="s">
        <v>518</v>
      </c>
      <c r="C60" s="545" t="s">
        <v>695</v>
      </c>
      <c r="D60" s="447" t="s">
        <v>698</v>
      </c>
      <c r="E60" s="429" t="s">
        <v>753</v>
      </c>
      <c r="F60" s="547" t="s">
        <v>725</v>
      </c>
      <c r="G60" s="545" t="s">
        <v>726</v>
      </c>
      <c r="H60" s="548">
        <v>150</v>
      </c>
      <c r="I60" s="548">
        <v>150</v>
      </c>
    </row>
    <row r="61" spans="1:10" ht="15">
      <c r="A61" s="352"/>
      <c r="B61" s="545" t="s">
        <v>534</v>
      </c>
      <c r="C61" s="545" t="s">
        <v>535</v>
      </c>
      <c r="D61" s="505" t="s">
        <v>536</v>
      </c>
      <c r="E61" s="429" t="s">
        <v>753</v>
      </c>
      <c r="F61" s="547" t="s">
        <v>727</v>
      </c>
      <c r="G61" s="545" t="s">
        <v>726</v>
      </c>
      <c r="H61" s="548">
        <v>100</v>
      </c>
      <c r="I61" s="548">
        <v>100</v>
      </c>
      <c r="J61">
        <v>700</v>
      </c>
    </row>
    <row r="62" spans="1:10" ht="15">
      <c r="A62" s="529">
        <v>7</v>
      </c>
      <c r="B62" s="454" t="s">
        <v>625</v>
      </c>
      <c r="C62" s="454" t="s">
        <v>626</v>
      </c>
      <c r="D62" s="454" t="s">
        <v>627</v>
      </c>
      <c r="E62" s="429" t="s">
        <v>753</v>
      </c>
      <c r="F62" s="549" t="s">
        <v>564</v>
      </c>
      <c r="G62" s="454" t="s">
        <v>729</v>
      </c>
      <c r="H62" s="548">
        <v>150</v>
      </c>
      <c r="I62" s="548">
        <v>150</v>
      </c>
    </row>
    <row r="63" spans="1:10" ht="25.5">
      <c r="A63" s="352"/>
      <c r="B63" s="454" t="s">
        <v>554</v>
      </c>
      <c r="C63" s="454" t="s">
        <v>555</v>
      </c>
      <c r="D63" s="454" t="s">
        <v>709</v>
      </c>
      <c r="E63" s="429" t="s">
        <v>753</v>
      </c>
      <c r="F63" s="549" t="s">
        <v>564</v>
      </c>
      <c r="G63" s="454" t="s">
        <v>729</v>
      </c>
      <c r="H63" s="548">
        <v>150</v>
      </c>
      <c r="I63" s="548">
        <v>150</v>
      </c>
    </row>
    <row r="64" spans="1:10" ht="15">
      <c r="A64" s="352"/>
      <c r="B64" s="454" t="s">
        <v>603</v>
      </c>
      <c r="C64" s="454" t="s">
        <v>604</v>
      </c>
      <c r="D64" s="454" t="s">
        <v>728</v>
      </c>
      <c r="E64" s="429" t="s">
        <v>753</v>
      </c>
      <c r="F64" s="549" t="s">
        <v>564</v>
      </c>
      <c r="G64" s="454" t="s">
        <v>729</v>
      </c>
      <c r="H64" s="548">
        <v>150</v>
      </c>
      <c r="I64" s="548">
        <v>150</v>
      </c>
    </row>
    <row r="65" spans="1:10" ht="15">
      <c r="A65" s="352"/>
      <c r="B65" s="454" t="s">
        <v>638</v>
      </c>
      <c r="C65" s="454" t="s">
        <v>639</v>
      </c>
      <c r="D65" s="454" t="s">
        <v>640</v>
      </c>
      <c r="E65" s="429" t="s">
        <v>753</v>
      </c>
      <c r="F65" s="549" t="s">
        <v>641</v>
      </c>
      <c r="G65" s="454" t="s">
        <v>730</v>
      </c>
      <c r="H65" s="548">
        <v>150</v>
      </c>
      <c r="I65" s="548">
        <v>150</v>
      </c>
    </row>
    <row r="66" spans="1:10" ht="15">
      <c r="A66" s="352"/>
      <c r="B66" s="454" t="s">
        <v>518</v>
      </c>
      <c r="C66" s="454" t="s">
        <v>519</v>
      </c>
      <c r="D66" s="454" t="s">
        <v>520</v>
      </c>
      <c r="E66" s="429" t="s">
        <v>753</v>
      </c>
      <c r="F66" s="549" t="s">
        <v>641</v>
      </c>
      <c r="G66" s="454" t="s">
        <v>730</v>
      </c>
      <c r="H66" s="548">
        <v>150</v>
      </c>
      <c r="I66" s="548">
        <v>150</v>
      </c>
    </row>
    <row r="67" spans="1:10" ht="24">
      <c r="A67" s="352"/>
      <c r="B67" s="454" t="s">
        <v>593</v>
      </c>
      <c r="C67" s="454" t="s">
        <v>594</v>
      </c>
      <c r="D67" s="432" t="s">
        <v>595</v>
      </c>
      <c r="E67" s="429" t="s">
        <v>753</v>
      </c>
      <c r="F67" s="549" t="s">
        <v>641</v>
      </c>
      <c r="G67" s="454" t="s">
        <v>730</v>
      </c>
      <c r="H67" s="548">
        <v>150</v>
      </c>
      <c r="I67" s="548">
        <v>150</v>
      </c>
    </row>
    <row r="68" spans="1:10" ht="15">
      <c r="A68" s="352"/>
      <c r="B68" s="454" t="s">
        <v>534</v>
      </c>
      <c r="C68" s="454" t="s">
        <v>535</v>
      </c>
      <c r="D68" s="454" t="s">
        <v>536</v>
      </c>
      <c r="E68" s="429" t="s">
        <v>753</v>
      </c>
      <c r="F68" s="549" t="s">
        <v>731</v>
      </c>
      <c r="G68" s="454" t="s">
        <v>729</v>
      </c>
      <c r="H68" s="548">
        <v>100</v>
      </c>
      <c r="I68" s="548">
        <v>100</v>
      </c>
      <c r="J68">
        <v>1000</v>
      </c>
    </row>
    <row r="69" spans="1:10" ht="15">
      <c r="A69" s="560">
        <v>8</v>
      </c>
      <c r="B69" s="446" t="s">
        <v>554</v>
      </c>
      <c r="C69" s="446" t="s">
        <v>555</v>
      </c>
      <c r="D69" s="447" t="s">
        <v>556</v>
      </c>
      <c r="E69" s="429" t="s">
        <v>753</v>
      </c>
      <c r="F69" s="448" t="s">
        <v>558</v>
      </c>
      <c r="G69" s="446" t="s">
        <v>732</v>
      </c>
      <c r="H69" s="550">
        <v>100</v>
      </c>
      <c r="I69" s="550">
        <v>100</v>
      </c>
    </row>
    <row r="70" spans="1:10" ht="15">
      <c r="A70" s="352"/>
      <c r="B70" s="446" t="s">
        <v>560</v>
      </c>
      <c r="C70" s="446" t="s">
        <v>543</v>
      </c>
      <c r="D70" s="451">
        <v>20001014022</v>
      </c>
      <c r="E70" s="429" t="s">
        <v>753</v>
      </c>
      <c r="F70" s="448" t="s">
        <v>558</v>
      </c>
      <c r="G70" s="446" t="s">
        <v>732</v>
      </c>
      <c r="H70" s="550">
        <v>100</v>
      </c>
      <c r="I70" s="550">
        <v>100</v>
      </c>
    </row>
    <row r="71" spans="1:10" ht="15">
      <c r="A71" s="352"/>
      <c r="B71" s="446" t="s">
        <v>561</v>
      </c>
      <c r="C71" s="446" t="s">
        <v>562</v>
      </c>
      <c r="D71" s="447" t="s">
        <v>563</v>
      </c>
      <c r="E71" s="429" t="s">
        <v>753</v>
      </c>
      <c r="F71" s="448" t="s">
        <v>564</v>
      </c>
      <c r="G71" s="446" t="s">
        <v>732</v>
      </c>
      <c r="H71" s="550">
        <v>150</v>
      </c>
      <c r="I71" s="550">
        <v>150</v>
      </c>
    </row>
    <row r="72" spans="1:10" ht="15">
      <c r="A72" s="352"/>
      <c r="B72" s="446" t="s">
        <v>565</v>
      </c>
      <c r="C72" s="446" t="s">
        <v>566</v>
      </c>
      <c r="D72" s="536">
        <v>16001000429</v>
      </c>
      <c r="E72" s="429" t="s">
        <v>753</v>
      </c>
      <c r="F72" s="448" t="s">
        <v>558</v>
      </c>
      <c r="G72" s="446" t="s">
        <v>732</v>
      </c>
      <c r="H72" s="550">
        <v>100</v>
      </c>
      <c r="I72" s="550">
        <v>100</v>
      </c>
    </row>
    <row r="73" spans="1:10" ht="15">
      <c r="A73" s="352"/>
      <c r="B73" s="446" t="s">
        <v>567</v>
      </c>
      <c r="C73" s="446" t="s">
        <v>568</v>
      </c>
      <c r="D73" s="451">
        <v>62004023902</v>
      </c>
      <c r="E73" s="429" t="s">
        <v>753</v>
      </c>
      <c r="F73" s="448" t="s">
        <v>558</v>
      </c>
      <c r="G73" s="446" t="s">
        <v>732</v>
      </c>
      <c r="H73" s="550">
        <v>100</v>
      </c>
      <c r="I73" s="550">
        <v>100</v>
      </c>
    </row>
    <row r="74" spans="1:10" ht="15">
      <c r="A74" s="352"/>
      <c r="B74" s="446" t="s">
        <v>569</v>
      </c>
      <c r="C74" s="446" t="s">
        <v>570</v>
      </c>
      <c r="D74" s="451">
        <v>62001012403</v>
      </c>
      <c r="E74" s="429" t="s">
        <v>753</v>
      </c>
      <c r="F74" s="448" t="s">
        <v>558</v>
      </c>
      <c r="G74" s="446" t="s">
        <v>732</v>
      </c>
      <c r="H74" s="550">
        <v>100</v>
      </c>
      <c r="I74" s="550">
        <v>100</v>
      </c>
    </row>
    <row r="75" spans="1:10" ht="15">
      <c r="A75" s="352"/>
      <c r="B75" s="451" t="s">
        <v>571</v>
      </c>
      <c r="C75" s="451" t="s">
        <v>572</v>
      </c>
      <c r="D75" s="451">
        <v>20001038079</v>
      </c>
      <c r="E75" s="429" t="s">
        <v>753</v>
      </c>
      <c r="F75" s="448" t="s">
        <v>573</v>
      </c>
      <c r="G75" s="446" t="s">
        <v>574</v>
      </c>
      <c r="H75" s="550">
        <v>100</v>
      </c>
      <c r="I75" s="550">
        <v>100</v>
      </c>
    </row>
    <row r="76" spans="1:10" ht="15">
      <c r="A76" s="352"/>
      <c r="B76" s="451" t="s">
        <v>534</v>
      </c>
      <c r="C76" s="451" t="s">
        <v>535</v>
      </c>
      <c r="D76" s="447" t="s">
        <v>536</v>
      </c>
      <c r="E76" s="429" t="s">
        <v>753</v>
      </c>
      <c r="F76" s="448" t="s">
        <v>575</v>
      </c>
      <c r="G76" s="446" t="s">
        <v>576</v>
      </c>
      <c r="H76" s="550">
        <v>50</v>
      </c>
      <c r="I76" s="550">
        <v>50</v>
      </c>
    </row>
    <row r="77" spans="1:10" ht="15">
      <c r="A77" s="352"/>
      <c r="B77" s="451" t="s">
        <v>577</v>
      </c>
      <c r="C77" s="451" t="s">
        <v>578</v>
      </c>
      <c r="D77" s="447" t="s">
        <v>579</v>
      </c>
      <c r="E77" s="429" t="s">
        <v>753</v>
      </c>
      <c r="F77" s="448" t="s">
        <v>573</v>
      </c>
      <c r="G77" s="446" t="s">
        <v>574</v>
      </c>
      <c r="H77" s="550">
        <v>100</v>
      </c>
      <c r="I77" s="550">
        <v>100</v>
      </c>
    </row>
    <row r="78" spans="1:10" ht="15">
      <c r="A78" s="352"/>
      <c r="B78" s="446" t="s">
        <v>546</v>
      </c>
      <c r="C78" s="446" t="s">
        <v>580</v>
      </c>
      <c r="D78" s="447" t="s">
        <v>581</v>
      </c>
      <c r="E78" s="429" t="s">
        <v>753</v>
      </c>
      <c r="F78" s="448" t="s">
        <v>573</v>
      </c>
      <c r="G78" s="446" t="s">
        <v>574</v>
      </c>
      <c r="H78" s="550">
        <v>100</v>
      </c>
      <c r="I78" s="550">
        <v>100</v>
      </c>
    </row>
    <row r="79" spans="1:10" ht="15">
      <c r="A79" s="352"/>
      <c r="B79" s="446" t="s">
        <v>582</v>
      </c>
      <c r="C79" s="446" t="s">
        <v>547</v>
      </c>
      <c r="D79" s="447" t="s">
        <v>583</v>
      </c>
      <c r="E79" s="429" t="s">
        <v>753</v>
      </c>
      <c r="F79" s="448" t="s">
        <v>573</v>
      </c>
      <c r="G79" s="446" t="s">
        <v>574</v>
      </c>
      <c r="H79" s="550">
        <v>100</v>
      </c>
      <c r="I79" s="550">
        <v>100</v>
      </c>
    </row>
    <row r="80" spans="1:10" ht="15">
      <c r="A80" s="352"/>
      <c r="B80" s="451" t="s">
        <v>538</v>
      </c>
      <c r="C80" s="451" t="s">
        <v>584</v>
      </c>
      <c r="D80" s="447" t="s">
        <v>585</v>
      </c>
      <c r="E80" s="429" t="s">
        <v>753</v>
      </c>
      <c r="F80" s="448" t="s">
        <v>573</v>
      </c>
      <c r="G80" s="446" t="s">
        <v>574</v>
      </c>
      <c r="H80" s="550">
        <v>100</v>
      </c>
      <c r="I80" s="550">
        <v>100</v>
      </c>
      <c r="J80">
        <v>1200</v>
      </c>
    </row>
    <row r="81" spans="1:10" ht="15">
      <c r="A81" s="560">
        <v>9</v>
      </c>
      <c r="B81" s="518" t="s">
        <v>560</v>
      </c>
      <c r="C81" s="518" t="s">
        <v>543</v>
      </c>
      <c r="D81" s="520">
        <v>20001014022</v>
      </c>
      <c r="E81" s="429" t="s">
        <v>753</v>
      </c>
      <c r="F81" s="531" t="s">
        <v>586</v>
      </c>
      <c r="G81" s="531" t="s">
        <v>587</v>
      </c>
      <c r="H81" s="543">
        <v>100</v>
      </c>
      <c r="I81" s="543">
        <v>100</v>
      </c>
    </row>
    <row r="82" spans="1:10" ht="15">
      <c r="A82" s="352"/>
      <c r="B82" s="518" t="s">
        <v>554</v>
      </c>
      <c r="C82" s="518" t="s">
        <v>555</v>
      </c>
      <c r="D82" s="524" t="s">
        <v>556</v>
      </c>
      <c r="E82" s="429" t="s">
        <v>753</v>
      </c>
      <c r="F82" s="531" t="s">
        <v>586</v>
      </c>
      <c r="G82" s="531" t="s">
        <v>587</v>
      </c>
      <c r="H82" s="543">
        <v>100</v>
      </c>
      <c r="I82" s="543">
        <v>100</v>
      </c>
    </row>
    <row r="83" spans="1:10" ht="15">
      <c r="A83" s="352"/>
      <c r="B83" s="518" t="s">
        <v>582</v>
      </c>
      <c r="C83" s="518" t="s">
        <v>547</v>
      </c>
      <c r="D83" s="524" t="s">
        <v>583</v>
      </c>
      <c r="E83" s="429" t="s">
        <v>753</v>
      </c>
      <c r="F83" s="531" t="s">
        <v>586</v>
      </c>
      <c r="G83" s="531" t="s">
        <v>587</v>
      </c>
      <c r="H83" s="543">
        <v>100</v>
      </c>
      <c r="I83" s="543">
        <v>100</v>
      </c>
    </row>
    <row r="84" spans="1:10" ht="15">
      <c r="A84" s="352"/>
      <c r="B84" s="518" t="s">
        <v>588</v>
      </c>
      <c r="C84" s="518" t="s">
        <v>589</v>
      </c>
      <c r="D84" s="524" t="s">
        <v>590</v>
      </c>
      <c r="E84" s="429" t="s">
        <v>753</v>
      </c>
      <c r="F84" s="531" t="s">
        <v>591</v>
      </c>
      <c r="G84" s="531" t="s">
        <v>592</v>
      </c>
      <c r="H84" s="543">
        <v>150</v>
      </c>
      <c r="I84" s="543">
        <v>150</v>
      </c>
    </row>
    <row r="85" spans="1:10" ht="15">
      <c r="A85" s="352"/>
      <c r="B85" s="518" t="s">
        <v>522</v>
      </c>
      <c r="C85" s="518" t="s">
        <v>523</v>
      </c>
      <c r="D85" s="520" t="s">
        <v>524</v>
      </c>
      <c r="E85" s="429" t="s">
        <v>753</v>
      </c>
      <c r="F85" s="531" t="s">
        <v>591</v>
      </c>
      <c r="G85" s="531" t="s">
        <v>592</v>
      </c>
      <c r="H85" s="543">
        <v>150</v>
      </c>
      <c r="I85" s="543">
        <v>150</v>
      </c>
    </row>
    <row r="86" spans="1:10" ht="24">
      <c r="A86" s="352"/>
      <c r="B86" s="518" t="s">
        <v>593</v>
      </c>
      <c r="C86" s="518" t="s">
        <v>594</v>
      </c>
      <c r="D86" s="552" t="s">
        <v>595</v>
      </c>
      <c r="E86" s="429" t="s">
        <v>753</v>
      </c>
      <c r="F86" s="531" t="s">
        <v>591</v>
      </c>
      <c r="G86" s="531" t="s">
        <v>592</v>
      </c>
      <c r="H86" s="543">
        <v>150</v>
      </c>
      <c r="I86" s="543">
        <v>150</v>
      </c>
    </row>
    <row r="87" spans="1:10" ht="15">
      <c r="A87" s="352"/>
      <c r="B87" s="520" t="s">
        <v>538</v>
      </c>
      <c r="C87" s="520" t="s">
        <v>584</v>
      </c>
      <c r="D87" s="524" t="s">
        <v>585</v>
      </c>
      <c r="E87" s="429" t="s">
        <v>753</v>
      </c>
      <c r="F87" s="531" t="s">
        <v>591</v>
      </c>
      <c r="G87" s="531" t="s">
        <v>592</v>
      </c>
      <c r="H87" s="543">
        <v>150</v>
      </c>
      <c r="I87" s="543">
        <v>150</v>
      </c>
    </row>
    <row r="88" spans="1:10" ht="15">
      <c r="A88" s="352"/>
      <c r="B88" s="432" t="s">
        <v>596</v>
      </c>
      <c r="C88" s="432" t="s">
        <v>597</v>
      </c>
      <c r="D88" s="524" t="s">
        <v>598</v>
      </c>
      <c r="E88" s="429" t="s">
        <v>753</v>
      </c>
      <c r="F88" s="531" t="s">
        <v>575</v>
      </c>
      <c r="G88" s="531" t="s">
        <v>599</v>
      </c>
      <c r="H88" s="543">
        <v>50</v>
      </c>
      <c r="I88" s="543">
        <v>50</v>
      </c>
    </row>
    <row r="89" spans="1:10" ht="15">
      <c r="A89" s="352"/>
      <c r="B89" s="518" t="s">
        <v>565</v>
      </c>
      <c r="C89" s="518" t="s">
        <v>566</v>
      </c>
      <c r="D89" s="520">
        <v>16001000429</v>
      </c>
      <c r="E89" s="429" t="s">
        <v>753</v>
      </c>
      <c r="F89" s="531" t="s">
        <v>591</v>
      </c>
      <c r="G89" s="531" t="s">
        <v>592</v>
      </c>
      <c r="H89" s="543">
        <v>150</v>
      </c>
      <c r="I89" s="543">
        <v>150</v>
      </c>
    </row>
    <row r="90" spans="1:10" ht="15.75" thickBot="1">
      <c r="A90" s="352"/>
      <c r="B90" s="551" t="s">
        <v>600</v>
      </c>
      <c r="C90" s="551" t="s">
        <v>601</v>
      </c>
      <c r="D90" s="553" t="s">
        <v>602</v>
      </c>
      <c r="E90" s="429" t="s">
        <v>753</v>
      </c>
      <c r="F90" s="531" t="s">
        <v>586</v>
      </c>
      <c r="G90" s="531" t="s">
        <v>587</v>
      </c>
      <c r="H90" s="543">
        <v>100</v>
      </c>
      <c r="I90" s="543">
        <v>100</v>
      </c>
      <c r="J90">
        <v>1200</v>
      </c>
    </row>
    <row r="91" spans="1:10" ht="15.75" thickBot="1">
      <c r="A91" s="560">
        <v>10</v>
      </c>
      <c r="B91" s="554" t="s">
        <v>603</v>
      </c>
      <c r="C91" s="554" t="s">
        <v>604</v>
      </c>
      <c r="D91" s="556" t="s">
        <v>605</v>
      </c>
      <c r="E91" s="429" t="s">
        <v>753</v>
      </c>
      <c r="F91" s="558" t="s">
        <v>606</v>
      </c>
      <c r="G91" s="558" t="s">
        <v>607</v>
      </c>
      <c r="H91" s="559">
        <v>150</v>
      </c>
      <c r="I91" s="559">
        <v>150</v>
      </c>
    </row>
    <row r="92" spans="1:10" ht="15.75" thickBot="1">
      <c r="A92" s="352"/>
      <c r="B92" s="555" t="s">
        <v>560</v>
      </c>
      <c r="C92" s="555" t="s">
        <v>543</v>
      </c>
      <c r="D92" s="554">
        <v>20001014023</v>
      </c>
      <c r="E92" s="429" t="s">
        <v>753</v>
      </c>
      <c r="F92" s="558" t="s">
        <v>606</v>
      </c>
      <c r="G92" s="558" t="s">
        <v>607</v>
      </c>
      <c r="H92" s="559">
        <v>150</v>
      </c>
      <c r="I92" s="559">
        <v>150</v>
      </c>
    </row>
    <row r="93" spans="1:10" ht="15.75" thickBot="1">
      <c r="A93" s="352"/>
      <c r="B93" s="555" t="s">
        <v>554</v>
      </c>
      <c r="C93" s="555" t="s">
        <v>555</v>
      </c>
      <c r="D93" s="556" t="s">
        <v>556</v>
      </c>
      <c r="E93" s="429" t="s">
        <v>753</v>
      </c>
      <c r="F93" s="558" t="s">
        <v>558</v>
      </c>
      <c r="G93" s="558" t="s">
        <v>608</v>
      </c>
      <c r="H93" s="559">
        <v>100</v>
      </c>
      <c r="I93" s="559">
        <v>100</v>
      </c>
    </row>
    <row r="94" spans="1:10" ht="26.25" thickBot="1">
      <c r="A94" s="352"/>
      <c r="B94" s="555" t="s">
        <v>593</v>
      </c>
      <c r="C94" s="555" t="s">
        <v>594</v>
      </c>
      <c r="D94" s="557" t="s">
        <v>595</v>
      </c>
      <c r="E94" s="429" t="s">
        <v>753</v>
      </c>
      <c r="F94" s="558" t="s">
        <v>606</v>
      </c>
      <c r="G94" s="558" t="s">
        <v>607</v>
      </c>
      <c r="H94" s="559">
        <v>150</v>
      </c>
      <c r="I94" s="559">
        <v>150</v>
      </c>
    </row>
    <row r="95" spans="1:10" ht="15.75" thickBot="1">
      <c r="A95" s="352"/>
      <c r="B95" s="554" t="s">
        <v>538</v>
      </c>
      <c r="C95" s="554" t="s">
        <v>584</v>
      </c>
      <c r="D95" s="556" t="s">
        <v>585</v>
      </c>
      <c r="E95" s="429" t="s">
        <v>753</v>
      </c>
      <c r="F95" s="558" t="s">
        <v>609</v>
      </c>
      <c r="G95" s="558" t="s">
        <v>610</v>
      </c>
      <c r="H95" s="559">
        <v>150</v>
      </c>
      <c r="I95" s="559">
        <v>150</v>
      </c>
    </row>
    <row r="96" spans="1:10" ht="15.75" thickBot="1">
      <c r="A96" s="352"/>
      <c r="B96" s="555" t="s">
        <v>530</v>
      </c>
      <c r="C96" s="555" t="s">
        <v>531</v>
      </c>
      <c r="D96" s="556" t="s">
        <v>611</v>
      </c>
      <c r="E96" s="429" t="s">
        <v>753</v>
      </c>
      <c r="F96" s="558" t="s">
        <v>609</v>
      </c>
      <c r="G96" s="558" t="s">
        <v>610</v>
      </c>
      <c r="H96" s="559">
        <v>150</v>
      </c>
      <c r="I96" s="559">
        <v>150</v>
      </c>
    </row>
    <row r="97" spans="1:10" ht="15.75" thickBot="1">
      <c r="A97" s="352"/>
      <c r="B97" s="555" t="s">
        <v>569</v>
      </c>
      <c r="C97" s="555" t="s">
        <v>570</v>
      </c>
      <c r="D97" s="554">
        <v>62001012403</v>
      </c>
      <c r="E97" s="429" t="s">
        <v>753</v>
      </c>
      <c r="F97" s="558" t="s">
        <v>609</v>
      </c>
      <c r="G97" s="558" t="s">
        <v>610</v>
      </c>
      <c r="H97" s="559">
        <v>150</v>
      </c>
      <c r="I97" s="559">
        <v>150</v>
      </c>
      <c r="J97">
        <v>1000</v>
      </c>
    </row>
    <row r="98" spans="1:10" ht="15">
      <c r="A98" s="560">
        <v>11</v>
      </c>
      <c r="B98" s="518" t="s">
        <v>612</v>
      </c>
      <c r="C98" s="518" t="s">
        <v>613</v>
      </c>
      <c r="D98" s="520">
        <v>26001000601</v>
      </c>
      <c r="E98" s="429" t="s">
        <v>753</v>
      </c>
      <c r="F98" s="531" t="s">
        <v>614</v>
      </c>
      <c r="G98" s="518" t="s">
        <v>615</v>
      </c>
      <c r="H98" s="562">
        <v>100</v>
      </c>
      <c r="I98" s="562">
        <v>100</v>
      </c>
    </row>
    <row r="99" spans="1:10" ht="15">
      <c r="A99" s="352"/>
      <c r="B99" s="518" t="s">
        <v>554</v>
      </c>
      <c r="C99" s="518" t="s">
        <v>555</v>
      </c>
      <c r="D99" s="524" t="s">
        <v>616</v>
      </c>
      <c r="E99" s="429" t="s">
        <v>753</v>
      </c>
      <c r="F99" s="531" t="s">
        <v>614</v>
      </c>
      <c r="G99" s="518" t="s">
        <v>615</v>
      </c>
      <c r="H99" s="562">
        <v>100</v>
      </c>
      <c r="I99" s="562">
        <v>100</v>
      </c>
    </row>
    <row r="100" spans="1:10" ht="24">
      <c r="A100" s="352"/>
      <c r="B100" s="518" t="s">
        <v>561</v>
      </c>
      <c r="C100" s="518" t="s">
        <v>562</v>
      </c>
      <c r="D100" s="552" t="s">
        <v>617</v>
      </c>
      <c r="E100" s="429" t="s">
        <v>753</v>
      </c>
      <c r="F100" s="531" t="s">
        <v>614</v>
      </c>
      <c r="G100" s="518" t="s">
        <v>615</v>
      </c>
      <c r="H100" s="562">
        <v>100</v>
      </c>
      <c r="I100" s="562">
        <v>100</v>
      </c>
    </row>
    <row r="101" spans="1:10" ht="15">
      <c r="A101" s="352"/>
      <c r="B101" s="518" t="s">
        <v>569</v>
      </c>
      <c r="C101" s="518" t="s">
        <v>570</v>
      </c>
      <c r="D101" s="520">
        <v>62001012403</v>
      </c>
      <c r="E101" s="429" t="s">
        <v>753</v>
      </c>
      <c r="F101" s="531" t="s">
        <v>618</v>
      </c>
      <c r="G101" s="518" t="s">
        <v>619</v>
      </c>
      <c r="H101" s="562">
        <v>150</v>
      </c>
      <c r="I101" s="562">
        <v>150</v>
      </c>
    </row>
    <row r="102" spans="1:10" ht="15">
      <c r="A102" s="352"/>
      <c r="B102" s="518" t="s">
        <v>565</v>
      </c>
      <c r="C102" s="518" t="s">
        <v>566</v>
      </c>
      <c r="D102" s="520">
        <v>16001000429</v>
      </c>
      <c r="E102" s="429" t="s">
        <v>753</v>
      </c>
      <c r="F102" s="531" t="s">
        <v>618</v>
      </c>
      <c r="G102" s="518" t="s">
        <v>619</v>
      </c>
      <c r="H102" s="562">
        <v>150</v>
      </c>
      <c r="I102" s="562">
        <v>150</v>
      </c>
    </row>
    <row r="103" spans="1:10" ht="15">
      <c r="A103" s="352"/>
      <c r="B103" s="518" t="s">
        <v>600</v>
      </c>
      <c r="C103" s="518" t="s">
        <v>601</v>
      </c>
      <c r="D103" s="520" t="s">
        <v>602</v>
      </c>
      <c r="E103" s="429" t="s">
        <v>753</v>
      </c>
      <c r="F103" s="531" t="s">
        <v>614</v>
      </c>
      <c r="G103" s="518" t="s">
        <v>615</v>
      </c>
      <c r="H103" s="562">
        <v>100</v>
      </c>
      <c r="I103" s="562">
        <v>100</v>
      </c>
    </row>
    <row r="104" spans="1:10" ht="15">
      <c r="A104" s="352"/>
      <c r="B104" s="518" t="s">
        <v>571</v>
      </c>
      <c r="C104" s="518" t="s">
        <v>572</v>
      </c>
      <c r="D104" s="520">
        <v>20001038079</v>
      </c>
      <c r="E104" s="429" t="s">
        <v>753</v>
      </c>
      <c r="F104" s="531" t="s">
        <v>620</v>
      </c>
      <c r="G104" s="518" t="s">
        <v>621</v>
      </c>
      <c r="H104" s="562">
        <v>100</v>
      </c>
      <c r="I104" s="562">
        <v>100</v>
      </c>
    </row>
    <row r="105" spans="1:10" ht="15">
      <c r="A105" s="352"/>
      <c r="B105" s="518" t="s">
        <v>622</v>
      </c>
      <c r="C105" s="518" t="s">
        <v>623</v>
      </c>
      <c r="D105" s="561" t="s">
        <v>536</v>
      </c>
      <c r="E105" s="429" t="s">
        <v>753</v>
      </c>
      <c r="F105" s="531" t="s">
        <v>575</v>
      </c>
      <c r="G105" s="518" t="s">
        <v>615</v>
      </c>
      <c r="H105" s="562">
        <v>50</v>
      </c>
      <c r="I105" s="562">
        <v>50</v>
      </c>
    </row>
    <row r="106" spans="1:10" ht="15">
      <c r="A106" s="352"/>
      <c r="B106" s="561" t="s">
        <v>534</v>
      </c>
      <c r="C106" s="561" t="s">
        <v>535</v>
      </c>
      <c r="D106" s="561" t="s">
        <v>536</v>
      </c>
      <c r="E106" s="429" t="s">
        <v>753</v>
      </c>
      <c r="F106" s="531" t="s">
        <v>575</v>
      </c>
      <c r="G106" s="518" t="s">
        <v>615</v>
      </c>
      <c r="H106" s="562">
        <v>50</v>
      </c>
      <c r="I106" s="562">
        <v>50</v>
      </c>
    </row>
    <row r="107" spans="1:10" ht="15">
      <c r="A107" s="352"/>
      <c r="B107" s="518" t="s">
        <v>522</v>
      </c>
      <c r="C107" s="518" t="s">
        <v>523</v>
      </c>
      <c r="D107" s="524" t="s">
        <v>524</v>
      </c>
      <c r="E107" s="429" t="s">
        <v>753</v>
      </c>
      <c r="F107" s="531" t="s">
        <v>620</v>
      </c>
      <c r="G107" s="518" t="s">
        <v>621</v>
      </c>
      <c r="H107" s="562">
        <v>100</v>
      </c>
      <c r="I107" s="562">
        <v>100</v>
      </c>
    </row>
    <row r="108" spans="1:10" ht="15">
      <c r="A108" s="352"/>
      <c r="B108" s="518" t="s">
        <v>582</v>
      </c>
      <c r="C108" s="518" t="s">
        <v>547</v>
      </c>
      <c r="D108" s="524" t="s">
        <v>624</v>
      </c>
      <c r="E108" s="429" t="s">
        <v>753</v>
      </c>
      <c r="F108" s="531" t="s">
        <v>620</v>
      </c>
      <c r="G108" s="518" t="s">
        <v>621</v>
      </c>
      <c r="H108" s="562">
        <v>100</v>
      </c>
      <c r="I108" s="562">
        <v>100</v>
      </c>
      <c r="J108">
        <v>1100</v>
      </c>
    </row>
    <row r="109" spans="1:10" ht="15">
      <c r="A109" s="560">
        <v>12</v>
      </c>
      <c r="B109" s="563" t="s">
        <v>625</v>
      </c>
      <c r="C109" s="563" t="s">
        <v>626</v>
      </c>
      <c r="D109" s="564" t="s">
        <v>627</v>
      </c>
      <c r="E109" s="429" t="s">
        <v>753</v>
      </c>
      <c r="F109" s="448" t="s">
        <v>618</v>
      </c>
      <c r="G109" s="446" t="s">
        <v>628</v>
      </c>
      <c r="H109" s="568">
        <v>150</v>
      </c>
      <c r="I109" s="568">
        <v>150</v>
      </c>
    </row>
    <row r="110" spans="1:10" ht="25.5">
      <c r="A110" s="352"/>
      <c r="B110" s="509" t="s">
        <v>518</v>
      </c>
      <c r="C110" s="509" t="s">
        <v>519</v>
      </c>
      <c r="D110" s="565" t="s">
        <v>629</v>
      </c>
      <c r="E110" s="429" t="s">
        <v>753</v>
      </c>
      <c r="F110" s="448" t="s">
        <v>618</v>
      </c>
      <c r="G110" s="446" t="s">
        <v>628</v>
      </c>
      <c r="H110" s="568">
        <v>150</v>
      </c>
      <c r="I110" s="568">
        <v>150</v>
      </c>
    </row>
    <row r="111" spans="1:10" ht="15">
      <c r="A111" s="352"/>
      <c r="B111" s="455" t="s">
        <v>567</v>
      </c>
      <c r="C111" s="455" t="s">
        <v>630</v>
      </c>
      <c r="D111" s="566" t="s">
        <v>631</v>
      </c>
      <c r="E111" s="429" t="s">
        <v>753</v>
      </c>
      <c r="F111" s="448" t="s">
        <v>618</v>
      </c>
      <c r="G111" s="446" t="s">
        <v>628</v>
      </c>
      <c r="H111" s="568">
        <v>150</v>
      </c>
      <c r="I111" s="568">
        <v>150</v>
      </c>
    </row>
    <row r="112" spans="1:10" ht="15">
      <c r="A112" s="352"/>
      <c r="B112" s="460" t="s">
        <v>522</v>
      </c>
      <c r="C112" s="460" t="s">
        <v>523</v>
      </c>
      <c r="D112" s="564" t="s">
        <v>524</v>
      </c>
      <c r="E112" s="429" t="s">
        <v>753</v>
      </c>
      <c r="F112" s="448" t="s">
        <v>618</v>
      </c>
      <c r="G112" s="446" t="s">
        <v>628</v>
      </c>
      <c r="H112" s="568">
        <v>150</v>
      </c>
      <c r="I112" s="568">
        <v>150</v>
      </c>
    </row>
    <row r="113" spans="1:10" ht="15">
      <c r="A113" s="352"/>
      <c r="B113" s="446" t="s">
        <v>565</v>
      </c>
      <c r="C113" s="446" t="s">
        <v>566</v>
      </c>
      <c r="D113" s="536">
        <v>16001000429</v>
      </c>
      <c r="E113" s="429" t="s">
        <v>753</v>
      </c>
      <c r="F113" s="448" t="s">
        <v>618</v>
      </c>
      <c r="G113" s="446" t="s">
        <v>628</v>
      </c>
      <c r="H113" s="568">
        <v>150</v>
      </c>
      <c r="I113" s="568">
        <v>150</v>
      </c>
    </row>
    <row r="114" spans="1:10" ht="15">
      <c r="A114" s="352"/>
      <c r="B114" s="446" t="s">
        <v>560</v>
      </c>
      <c r="C114" s="446" t="s">
        <v>543</v>
      </c>
      <c r="D114" s="536">
        <v>20001014022</v>
      </c>
      <c r="E114" s="429" t="s">
        <v>753</v>
      </c>
      <c r="F114" s="448" t="s">
        <v>632</v>
      </c>
      <c r="G114" s="446" t="s">
        <v>633</v>
      </c>
      <c r="H114" s="568">
        <v>100</v>
      </c>
      <c r="I114" s="568">
        <v>100</v>
      </c>
    </row>
    <row r="115" spans="1:10" ht="15">
      <c r="A115" s="352"/>
      <c r="B115" s="446" t="s">
        <v>612</v>
      </c>
      <c r="C115" s="446" t="s">
        <v>613</v>
      </c>
      <c r="D115" s="536">
        <v>26001000601</v>
      </c>
      <c r="E115" s="429" t="s">
        <v>753</v>
      </c>
      <c r="F115" s="448" t="s">
        <v>632</v>
      </c>
      <c r="G115" s="446" t="s">
        <v>633</v>
      </c>
      <c r="H115" s="568">
        <v>100</v>
      </c>
      <c r="I115" s="568">
        <v>100</v>
      </c>
    </row>
    <row r="116" spans="1:10" ht="15">
      <c r="A116" s="352"/>
      <c r="B116" s="446" t="s">
        <v>634</v>
      </c>
      <c r="C116" s="446" t="s">
        <v>635</v>
      </c>
      <c r="D116" s="564" t="s">
        <v>636</v>
      </c>
      <c r="E116" s="429" t="s">
        <v>753</v>
      </c>
      <c r="F116" s="448" t="s">
        <v>632</v>
      </c>
      <c r="G116" s="446" t="s">
        <v>633</v>
      </c>
      <c r="H116" s="568">
        <v>100</v>
      </c>
      <c r="I116" s="568">
        <v>100</v>
      </c>
    </row>
    <row r="117" spans="1:10" ht="15">
      <c r="A117" s="352"/>
      <c r="B117" s="451" t="s">
        <v>577</v>
      </c>
      <c r="C117" s="451" t="s">
        <v>578</v>
      </c>
      <c r="D117" s="564" t="s">
        <v>579</v>
      </c>
      <c r="E117" s="429" t="s">
        <v>753</v>
      </c>
      <c r="F117" s="448" t="s">
        <v>632</v>
      </c>
      <c r="G117" s="446" t="s">
        <v>633</v>
      </c>
      <c r="H117" s="568">
        <v>100</v>
      </c>
      <c r="I117" s="568">
        <v>100</v>
      </c>
    </row>
    <row r="118" spans="1:10" ht="25.5">
      <c r="A118" s="352"/>
      <c r="B118" s="446" t="s">
        <v>561</v>
      </c>
      <c r="C118" s="446" t="s">
        <v>562</v>
      </c>
      <c r="D118" s="567" t="s">
        <v>617</v>
      </c>
      <c r="E118" s="429" t="s">
        <v>753</v>
      </c>
      <c r="F118" s="448" t="s">
        <v>632</v>
      </c>
      <c r="G118" s="446" t="s">
        <v>628</v>
      </c>
      <c r="H118" s="568">
        <v>100</v>
      </c>
      <c r="I118" s="568">
        <v>100</v>
      </c>
    </row>
    <row r="119" spans="1:10" ht="25.5">
      <c r="A119" s="352"/>
      <c r="B119" s="451" t="s">
        <v>538</v>
      </c>
      <c r="C119" s="451" t="s">
        <v>539</v>
      </c>
      <c r="D119" s="565" t="s">
        <v>637</v>
      </c>
      <c r="E119" s="429" t="s">
        <v>753</v>
      </c>
      <c r="F119" s="448" t="s">
        <v>632</v>
      </c>
      <c r="G119" s="446" t="s">
        <v>633</v>
      </c>
      <c r="H119" s="568">
        <v>100</v>
      </c>
      <c r="I119" s="568">
        <v>100</v>
      </c>
    </row>
    <row r="120" spans="1:10" ht="15.75" thickBot="1">
      <c r="A120" s="352"/>
      <c r="B120" s="456" t="s">
        <v>638</v>
      </c>
      <c r="C120" s="456" t="s">
        <v>639</v>
      </c>
      <c r="D120" s="564" t="s">
        <v>640</v>
      </c>
      <c r="E120" s="429" t="s">
        <v>753</v>
      </c>
      <c r="F120" s="448" t="s">
        <v>618</v>
      </c>
      <c r="G120" s="446" t="s">
        <v>628</v>
      </c>
      <c r="H120" s="568">
        <v>150</v>
      </c>
      <c r="I120" s="568">
        <v>150</v>
      </c>
      <c r="J120">
        <v>1500</v>
      </c>
    </row>
    <row r="121" spans="1:10" ht="15.75" thickBot="1">
      <c r="A121" s="560">
        <v>13</v>
      </c>
      <c r="B121" s="569" t="s">
        <v>560</v>
      </c>
      <c r="C121" s="569" t="s">
        <v>543</v>
      </c>
      <c r="D121" s="554">
        <v>20001014022</v>
      </c>
      <c r="E121" s="429" t="s">
        <v>753</v>
      </c>
      <c r="F121" s="571" t="s">
        <v>641</v>
      </c>
      <c r="G121" s="554" t="s">
        <v>642</v>
      </c>
      <c r="H121" s="572">
        <v>150</v>
      </c>
      <c r="I121" s="572">
        <v>150</v>
      </c>
    </row>
    <row r="122" spans="1:10" ht="26.25" thickBot="1">
      <c r="A122" s="352"/>
      <c r="B122" s="451" t="s">
        <v>538</v>
      </c>
      <c r="C122" s="451" t="s">
        <v>539</v>
      </c>
      <c r="D122" s="498" t="s">
        <v>637</v>
      </c>
      <c r="E122" s="429" t="s">
        <v>753</v>
      </c>
      <c r="F122" s="571" t="s">
        <v>641</v>
      </c>
      <c r="G122" s="554" t="s">
        <v>642</v>
      </c>
      <c r="H122" s="572">
        <v>150</v>
      </c>
      <c r="I122" s="572">
        <v>150</v>
      </c>
    </row>
    <row r="123" spans="1:10" ht="15.75" thickBot="1">
      <c r="A123" s="352"/>
      <c r="B123" s="451" t="s">
        <v>582</v>
      </c>
      <c r="C123" s="451" t="s">
        <v>547</v>
      </c>
      <c r="D123" s="570" t="s">
        <v>583</v>
      </c>
      <c r="E123" s="429" t="s">
        <v>753</v>
      </c>
      <c r="F123" s="571" t="s">
        <v>643</v>
      </c>
      <c r="G123" s="554" t="s">
        <v>644</v>
      </c>
      <c r="H123" s="572">
        <v>100</v>
      </c>
      <c r="I123" s="572">
        <v>100</v>
      </c>
    </row>
    <row r="124" spans="1:10" ht="15.75" thickBot="1">
      <c r="A124" s="352"/>
      <c r="B124" s="446" t="s">
        <v>565</v>
      </c>
      <c r="C124" s="446" t="s">
        <v>566</v>
      </c>
      <c r="D124" s="554">
        <v>16001000429</v>
      </c>
      <c r="E124" s="429" t="s">
        <v>753</v>
      </c>
      <c r="F124" s="571" t="s">
        <v>643</v>
      </c>
      <c r="G124" s="554" t="s">
        <v>644</v>
      </c>
      <c r="H124" s="572">
        <v>100</v>
      </c>
      <c r="I124" s="572">
        <v>100</v>
      </c>
      <c r="J124">
        <v>500</v>
      </c>
    </row>
    <row r="125" spans="1:10" ht="15.75" thickBot="1">
      <c r="A125" s="529">
        <v>14</v>
      </c>
      <c r="B125" s="574" t="s">
        <v>560</v>
      </c>
      <c r="C125" s="446" t="s">
        <v>543</v>
      </c>
      <c r="D125" s="554">
        <v>20001014022</v>
      </c>
      <c r="E125" s="429" t="s">
        <v>753</v>
      </c>
      <c r="F125" s="571" t="s">
        <v>641</v>
      </c>
      <c r="G125" s="554" t="s">
        <v>642</v>
      </c>
      <c r="H125" s="572">
        <v>150</v>
      </c>
      <c r="I125" s="572">
        <v>150</v>
      </c>
      <c r="J125" s="573"/>
    </row>
    <row r="126" spans="1:10" ht="26.25" thickBot="1">
      <c r="A126" s="352"/>
      <c r="B126" s="575" t="s">
        <v>538</v>
      </c>
      <c r="C126" s="451" t="s">
        <v>539</v>
      </c>
      <c r="D126" s="498" t="s">
        <v>637</v>
      </c>
      <c r="E126" s="429" t="s">
        <v>753</v>
      </c>
      <c r="F126" s="571" t="s">
        <v>641</v>
      </c>
      <c r="G126" s="554" t="s">
        <v>642</v>
      </c>
      <c r="H126" s="572">
        <v>150</v>
      </c>
      <c r="I126" s="572">
        <v>150</v>
      </c>
      <c r="J126" s="573"/>
    </row>
    <row r="127" spans="1:10" ht="15.75" thickBot="1">
      <c r="A127" s="352"/>
      <c r="B127" s="576" t="s">
        <v>582</v>
      </c>
      <c r="C127" s="451" t="s">
        <v>547</v>
      </c>
      <c r="D127" s="570" t="s">
        <v>583</v>
      </c>
      <c r="E127" s="429" t="s">
        <v>753</v>
      </c>
      <c r="F127" s="571" t="s">
        <v>643</v>
      </c>
      <c r="G127" s="554" t="s">
        <v>644</v>
      </c>
      <c r="H127" s="572">
        <v>100</v>
      </c>
      <c r="I127" s="572">
        <v>100</v>
      </c>
      <c r="J127" s="573"/>
    </row>
    <row r="128" spans="1:10" ht="15.75" thickBot="1">
      <c r="A128" s="352"/>
      <c r="B128" s="574" t="s">
        <v>565</v>
      </c>
      <c r="C128" s="446" t="s">
        <v>566</v>
      </c>
      <c r="D128" s="554">
        <v>16001000429</v>
      </c>
      <c r="E128" s="429" t="s">
        <v>753</v>
      </c>
      <c r="F128" s="571" t="s">
        <v>643</v>
      </c>
      <c r="G128" s="554" t="s">
        <v>644</v>
      </c>
      <c r="H128" s="572">
        <v>100</v>
      </c>
      <c r="I128" s="572">
        <v>100</v>
      </c>
      <c r="J128" s="573">
        <v>500</v>
      </c>
    </row>
    <row r="129" spans="1:10" ht="15">
      <c r="A129" s="560">
        <v>15</v>
      </c>
      <c r="B129" s="451" t="s">
        <v>560</v>
      </c>
      <c r="C129" s="451" t="s">
        <v>543</v>
      </c>
      <c r="D129" s="451">
        <v>20001014022</v>
      </c>
      <c r="E129" s="429" t="s">
        <v>753</v>
      </c>
      <c r="F129" s="451" t="s">
        <v>564</v>
      </c>
      <c r="G129" s="446" t="s">
        <v>734</v>
      </c>
      <c r="H129" s="542">
        <v>150</v>
      </c>
      <c r="I129" s="542">
        <v>150</v>
      </c>
      <c r="J129" s="573"/>
    </row>
    <row r="130" spans="1:10" ht="15">
      <c r="A130" s="352"/>
      <c r="B130" s="451" t="s">
        <v>582</v>
      </c>
      <c r="C130" s="451" t="s">
        <v>547</v>
      </c>
      <c r="D130" s="447" t="s">
        <v>583</v>
      </c>
      <c r="E130" s="429" t="s">
        <v>753</v>
      </c>
      <c r="F130" s="451" t="s">
        <v>699</v>
      </c>
      <c r="G130" s="446" t="s">
        <v>735</v>
      </c>
      <c r="H130" s="542">
        <v>100</v>
      </c>
      <c r="I130" s="542">
        <v>100</v>
      </c>
      <c r="J130" s="573"/>
    </row>
    <row r="131" spans="1:10" ht="15">
      <c r="A131" s="352"/>
      <c r="B131" s="563" t="s">
        <v>569</v>
      </c>
      <c r="C131" s="563" t="s">
        <v>570</v>
      </c>
      <c r="D131" s="451">
        <v>62001012403</v>
      </c>
      <c r="E131" s="429" t="s">
        <v>753</v>
      </c>
      <c r="F131" s="451" t="s">
        <v>699</v>
      </c>
      <c r="G131" s="446" t="s">
        <v>735</v>
      </c>
      <c r="H131" s="542">
        <v>100</v>
      </c>
      <c r="I131" s="542">
        <v>100</v>
      </c>
      <c r="J131" s="573"/>
    </row>
    <row r="132" spans="1:10" ht="15">
      <c r="A132" s="352"/>
      <c r="B132" s="451" t="s">
        <v>534</v>
      </c>
      <c r="C132" s="451" t="s">
        <v>535</v>
      </c>
      <c r="D132" s="447" t="s">
        <v>536</v>
      </c>
      <c r="E132" s="429" t="s">
        <v>753</v>
      </c>
      <c r="F132" s="451" t="s">
        <v>575</v>
      </c>
      <c r="G132" s="446" t="s">
        <v>736</v>
      </c>
      <c r="H132" s="542">
        <v>50</v>
      </c>
      <c r="I132" s="542">
        <v>50</v>
      </c>
      <c r="J132" s="573"/>
    </row>
    <row r="133" spans="1:10" ht="15">
      <c r="A133" s="352"/>
      <c r="B133" s="451" t="s">
        <v>696</v>
      </c>
      <c r="C133" s="451" t="s">
        <v>523</v>
      </c>
      <c r="D133" s="447" t="s">
        <v>524</v>
      </c>
      <c r="E133" s="429" t="s">
        <v>753</v>
      </c>
      <c r="F133" s="451" t="s">
        <v>564</v>
      </c>
      <c r="G133" s="446" t="s">
        <v>734</v>
      </c>
      <c r="H133" s="542">
        <v>150</v>
      </c>
      <c r="I133" s="542">
        <v>150</v>
      </c>
      <c r="J133" s="573"/>
    </row>
    <row r="134" spans="1:10" ht="15">
      <c r="A134" s="352"/>
      <c r="B134" s="451" t="s">
        <v>684</v>
      </c>
      <c r="C134" s="451" t="s">
        <v>685</v>
      </c>
      <c r="D134" s="451">
        <v>1009011751</v>
      </c>
      <c r="E134" s="429" t="s">
        <v>753</v>
      </c>
      <c r="F134" s="451" t="s">
        <v>699</v>
      </c>
      <c r="G134" s="446" t="s">
        <v>735</v>
      </c>
      <c r="H134" s="542">
        <v>100</v>
      </c>
      <c r="I134" s="542">
        <v>100</v>
      </c>
      <c r="J134" s="573"/>
    </row>
    <row r="135" spans="1:10" ht="25.5">
      <c r="A135" s="352"/>
      <c r="B135" s="451" t="s">
        <v>593</v>
      </c>
      <c r="C135" s="451" t="s">
        <v>594</v>
      </c>
      <c r="D135" s="452" t="s">
        <v>595</v>
      </c>
      <c r="E135" s="429" t="s">
        <v>753</v>
      </c>
      <c r="F135" s="451" t="s">
        <v>620</v>
      </c>
      <c r="G135" s="446" t="s">
        <v>737</v>
      </c>
      <c r="H135" s="542">
        <v>100</v>
      </c>
      <c r="I135" s="542">
        <v>100</v>
      </c>
      <c r="J135" s="573"/>
    </row>
    <row r="136" spans="1:10" ht="25.5">
      <c r="A136" s="352"/>
      <c r="B136" s="451" t="s">
        <v>561</v>
      </c>
      <c r="C136" s="451" t="s">
        <v>562</v>
      </c>
      <c r="D136" s="452" t="s">
        <v>617</v>
      </c>
      <c r="E136" s="429" t="s">
        <v>753</v>
      </c>
      <c r="F136" s="451" t="s">
        <v>620</v>
      </c>
      <c r="G136" s="446" t="s">
        <v>737</v>
      </c>
      <c r="H136" s="542">
        <v>100</v>
      </c>
      <c r="I136" s="542">
        <v>100</v>
      </c>
      <c r="J136" s="573"/>
    </row>
    <row r="137" spans="1:10" ht="15">
      <c r="A137" s="352"/>
      <c r="B137" s="446" t="s">
        <v>567</v>
      </c>
      <c r="C137" s="446" t="s">
        <v>630</v>
      </c>
      <c r="D137" s="505" t="s">
        <v>733</v>
      </c>
      <c r="E137" s="429" t="s">
        <v>753</v>
      </c>
      <c r="F137" s="451" t="s">
        <v>564</v>
      </c>
      <c r="G137" s="446" t="s">
        <v>734</v>
      </c>
      <c r="H137" s="542">
        <v>150</v>
      </c>
      <c r="I137" s="542">
        <v>150</v>
      </c>
      <c r="J137">
        <v>1000</v>
      </c>
    </row>
    <row r="138" spans="1:10" ht="15">
      <c r="A138" s="560">
        <v>16</v>
      </c>
      <c r="B138" s="518" t="s">
        <v>554</v>
      </c>
      <c r="C138" s="518" t="s">
        <v>555</v>
      </c>
      <c r="D138" s="447" t="s">
        <v>616</v>
      </c>
      <c r="E138" s="429" t="s">
        <v>753</v>
      </c>
      <c r="F138" s="531" t="s">
        <v>742</v>
      </c>
      <c r="G138" s="531" t="s">
        <v>743</v>
      </c>
      <c r="H138" s="543">
        <v>100</v>
      </c>
      <c r="I138" s="543">
        <v>100</v>
      </c>
    </row>
    <row r="139" spans="1:10" ht="15">
      <c r="A139" s="352"/>
      <c r="B139" s="518" t="s">
        <v>696</v>
      </c>
      <c r="C139" s="518" t="s">
        <v>523</v>
      </c>
      <c r="D139" s="447" t="s">
        <v>524</v>
      </c>
      <c r="E139" s="429" t="s">
        <v>753</v>
      </c>
      <c r="F139" s="531" t="s">
        <v>744</v>
      </c>
      <c r="G139" s="531" t="s">
        <v>745</v>
      </c>
      <c r="H139" s="543">
        <v>150</v>
      </c>
      <c r="I139" s="543">
        <v>150</v>
      </c>
    </row>
    <row r="140" spans="1:10" ht="15">
      <c r="A140" s="352"/>
      <c r="B140" s="518" t="s">
        <v>571</v>
      </c>
      <c r="C140" s="518" t="s">
        <v>572</v>
      </c>
      <c r="D140" s="451">
        <v>20001038079</v>
      </c>
      <c r="E140" s="429" t="s">
        <v>753</v>
      </c>
      <c r="F140" s="531" t="s">
        <v>742</v>
      </c>
      <c r="G140" s="531" t="s">
        <v>743</v>
      </c>
      <c r="H140" s="543">
        <v>100</v>
      </c>
      <c r="I140" s="543">
        <v>100</v>
      </c>
    </row>
    <row r="141" spans="1:10" ht="15">
      <c r="A141" s="352"/>
      <c r="B141" s="518" t="s">
        <v>588</v>
      </c>
      <c r="C141" s="518" t="s">
        <v>738</v>
      </c>
      <c r="D141" s="451">
        <v>62007001870</v>
      </c>
      <c r="E141" s="429" t="s">
        <v>753</v>
      </c>
      <c r="F141" s="531" t="s">
        <v>742</v>
      </c>
      <c r="G141" s="531" t="s">
        <v>743</v>
      </c>
      <c r="H141" s="543">
        <v>100</v>
      </c>
      <c r="I141" s="543">
        <v>100</v>
      </c>
    </row>
    <row r="142" spans="1:10" ht="15">
      <c r="A142" s="352"/>
      <c r="B142" s="520" t="s">
        <v>577</v>
      </c>
      <c r="C142" s="520" t="s">
        <v>578</v>
      </c>
      <c r="D142" s="447" t="s">
        <v>579</v>
      </c>
      <c r="E142" s="429" t="s">
        <v>753</v>
      </c>
      <c r="F142" s="531" t="s">
        <v>744</v>
      </c>
      <c r="G142" s="531" t="s">
        <v>745</v>
      </c>
      <c r="H142" s="543">
        <v>150</v>
      </c>
      <c r="I142" s="543">
        <v>150</v>
      </c>
    </row>
    <row r="143" spans="1:10" ht="25.5">
      <c r="A143" s="352"/>
      <c r="B143" s="577" t="s">
        <v>593</v>
      </c>
      <c r="C143" s="577" t="s">
        <v>594</v>
      </c>
      <c r="D143" s="578" t="s">
        <v>595</v>
      </c>
      <c r="E143" s="429" t="s">
        <v>753</v>
      </c>
      <c r="F143" s="531" t="s">
        <v>746</v>
      </c>
      <c r="G143" s="531" t="s">
        <v>747</v>
      </c>
      <c r="H143" s="543">
        <v>100</v>
      </c>
      <c r="I143" s="543">
        <v>100</v>
      </c>
    </row>
    <row r="144" spans="1:10" ht="15">
      <c r="A144" s="352"/>
      <c r="B144" s="432" t="s">
        <v>739</v>
      </c>
      <c r="C144" s="432" t="s">
        <v>740</v>
      </c>
      <c r="D144" s="505" t="s">
        <v>741</v>
      </c>
      <c r="E144" s="429" t="s">
        <v>753</v>
      </c>
      <c r="F144" s="531" t="s">
        <v>746</v>
      </c>
      <c r="G144" s="531" t="s">
        <v>747</v>
      </c>
      <c r="H144" s="543">
        <v>100</v>
      </c>
      <c r="I144" s="543">
        <v>100</v>
      </c>
    </row>
    <row r="145" spans="1:10" ht="26.25" thickBot="1">
      <c r="A145" s="352"/>
      <c r="B145" s="518" t="s">
        <v>561</v>
      </c>
      <c r="C145" s="518" t="s">
        <v>562</v>
      </c>
      <c r="D145" s="452" t="s">
        <v>617</v>
      </c>
      <c r="E145" s="429" t="s">
        <v>753</v>
      </c>
      <c r="F145" s="531" t="s">
        <v>746</v>
      </c>
      <c r="G145" s="531" t="s">
        <v>747</v>
      </c>
      <c r="H145" s="579">
        <v>100</v>
      </c>
      <c r="I145" s="579">
        <v>100</v>
      </c>
      <c r="J145">
        <v>900</v>
      </c>
    </row>
    <row r="146" spans="1:10" ht="15.75" thickBot="1">
      <c r="A146" s="560">
        <v>17</v>
      </c>
      <c r="B146" s="554" t="s">
        <v>560</v>
      </c>
      <c r="C146" s="554" t="s">
        <v>543</v>
      </c>
      <c r="D146" s="554">
        <v>20001014022</v>
      </c>
      <c r="E146" s="429" t="s">
        <v>753</v>
      </c>
      <c r="F146" s="571" t="s">
        <v>558</v>
      </c>
      <c r="G146" s="555" t="s">
        <v>748</v>
      </c>
      <c r="H146" s="571">
        <v>100</v>
      </c>
      <c r="I146" s="571">
        <v>100</v>
      </c>
    </row>
    <row r="147" spans="1:10" ht="15.75" thickBot="1">
      <c r="A147" s="352"/>
      <c r="B147" s="554" t="s">
        <v>600</v>
      </c>
      <c r="C147" s="580" t="s">
        <v>601</v>
      </c>
      <c r="D147" s="556" t="s">
        <v>602</v>
      </c>
      <c r="E147" s="429" t="s">
        <v>753</v>
      </c>
      <c r="F147" s="571" t="s">
        <v>749</v>
      </c>
      <c r="G147" s="555" t="s">
        <v>750</v>
      </c>
      <c r="H147" s="571">
        <v>150</v>
      </c>
      <c r="I147" s="571">
        <v>150</v>
      </c>
    </row>
    <row r="148" spans="1:10" ht="15.75" thickBot="1">
      <c r="A148" s="352"/>
      <c r="B148" s="581" t="s">
        <v>686</v>
      </c>
      <c r="C148" s="581" t="s">
        <v>687</v>
      </c>
      <c r="D148" s="498">
        <v>62004002112</v>
      </c>
      <c r="E148" s="429" t="s">
        <v>753</v>
      </c>
      <c r="F148" s="571" t="s">
        <v>749</v>
      </c>
      <c r="G148" s="555" t="s">
        <v>750</v>
      </c>
      <c r="H148" s="571">
        <v>150</v>
      </c>
      <c r="I148" s="571">
        <v>150</v>
      </c>
    </row>
    <row r="149" spans="1:10" ht="15.75" thickBot="1">
      <c r="A149" s="352"/>
      <c r="B149" s="555" t="s">
        <v>603</v>
      </c>
      <c r="C149" s="555" t="s">
        <v>604</v>
      </c>
      <c r="D149" s="508" t="s">
        <v>728</v>
      </c>
      <c r="E149" s="429" t="s">
        <v>753</v>
      </c>
      <c r="F149" s="571" t="s">
        <v>558</v>
      </c>
      <c r="G149" s="555" t="s">
        <v>748</v>
      </c>
      <c r="H149" s="571">
        <v>100</v>
      </c>
      <c r="I149" s="571">
        <v>100</v>
      </c>
    </row>
    <row r="150" spans="1:10" ht="15.75" thickBot="1">
      <c r="A150" s="352"/>
      <c r="B150" s="555" t="s">
        <v>554</v>
      </c>
      <c r="C150" s="555" t="s">
        <v>555</v>
      </c>
      <c r="D150" s="556" t="s">
        <v>688</v>
      </c>
      <c r="E150" s="429" t="s">
        <v>753</v>
      </c>
      <c r="F150" s="571" t="s">
        <v>558</v>
      </c>
      <c r="G150" s="555" t="s">
        <v>748</v>
      </c>
      <c r="H150" s="571">
        <v>100</v>
      </c>
      <c r="I150" s="571">
        <v>100</v>
      </c>
    </row>
    <row r="151" spans="1:10" ht="15.75" thickBot="1">
      <c r="A151" s="352"/>
      <c r="B151" s="555" t="s">
        <v>518</v>
      </c>
      <c r="C151" s="555" t="s">
        <v>695</v>
      </c>
      <c r="D151" s="556" t="s">
        <v>698</v>
      </c>
      <c r="E151" s="429" t="s">
        <v>753</v>
      </c>
      <c r="F151" s="571" t="s">
        <v>751</v>
      </c>
      <c r="G151" s="555" t="s">
        <v>752</v>
      </c>
      <c r="H151" s="571">
        <v>100</v>
      </c>
      <c r="I151" s="571">
        <v>100</v>
      </c>
    </row>
    <row r="152" spans="1:10" ht="15.75" thickBot="1">
      <c r="A152" s="352"/>
      <c r="B152" s="554" t="s">
        <v>684</v>
      </c>
      <c r="C152" s="554" t="s">
        <v>685</v>
      </c>
      <c r="D152" s="582" t="s">
        <v>689</v>
      </c>
      <c r="E152" s="429" t="s">
        <v>753</v>
      </c>
      <c r="F152" s="571" t="s">
        <v>751</v>
      </c>
      <c r="G152" s="555" t="s">
        <v>752</v>
      </c>
      <c r="H152" s="571">
        <v>100</v>
      </c>
      <c r="I152" s="571">
        <v>100</v>
      </c>
      <c r="J152">
        <v>800</v>
      </c>
    </row>
    <row r="153" spans="1:10" ht="15.75" thickBot="1">
      <c r="A153" s="560">
        <v>18</v>
      </c>
      <c r="B153" s="555" t="s">
        <v>554</v>
      </c>
      <c r="C153" s="555" t="s">
        <v>555</v>
      </c>
      <c r="D153" s="556" t="s">
        <v>556</v>
      </c>
      <c r="E153" s="429" t="s">
        <v>753</v>
      </c>
      <c r="F153" s="571" t="s">
        <v>591</v>
      </c>
      <c r="G153" s="555" t="s">
        <v>755</v>
      </c>
      <c r="H153" s="572">
        <v>150</v>
      </c>
      <c r="I153" s="572">
        <v>150</v>
      </c>
    </row>
    <row r="154" spans="1:10" ht="15.75" thickBot="1">
      <c r="A154" s="352"/>
      <c r="B154" s="583" t="s">
        <v>612</v>
      </c>
      <c r="C154" s="583" t="s">
        <v>613</v>
      </c>
      <c r="D154" s="587">
        <v>26001000601</v>
      </c>
      <c r="E154" s="429" t="s">
        <v>753</v>
      </c>
      <c r="F154" s="571" t="s">
        <v>591</v>
      </c>
      <c r="G154" s="555" t="s">
        <v>755</v>
      </c>
      <c r="H154" s="572">
        <v>150</v>
      </c>
      <c r="I154" s="572">
        <v>150</v>
      </c>
    </row>
    <row r="155" spans="1:10" ht="15.75" thickBot="1">
      <c r="A155" s="352"/>
      <c r="B155" s="584" t="s">
        <v>538</v>
      </c>
      <c r="C155" s="584" t="s">
        <v>584</v>
      </c>
      <c r="D155" s="556" t="s">
        <v>754</v>
      </c>
      <c r="E155" s="429" t="s">
        <v>753</v>
      </c>
      <c r="F155" s="571" t="s">
        <v>591</v>
      </c>
      <c r="G155" s="555" t="s">
        <v>755</v>
      </c>
      <c r="H155" s="572">
        <v>150</v>
      </c>
      <c r="I155" s="572">
        <v>150</v>
      </c>
    </row>
    <row r="156" spans="1:10" ht="15.75" thickBot="1">
      <c r="A156" s="352"/>
      <c r="B156" s="456" t="s">
        <v>571</v>
      </c>
      <c r="C156" s="456" t="s">
        <v>572</v>
      </c>
      <c r="D156" s="587">
        <v>20001038079</v>
      </c>
      <c r="E156" s="429" t="s">
        <v>753</v>
      </c>
      <c r="F156" s="571" t="s">
        <v>643</v>
      </c>
      <c r="G156" s="555" t="s">
        <v>756</v>
      </c>
      <c r="H156" s="572">
        <v>100</v>
      </c>
      <c r="I156" s="572">
        <v>100</v>
      </c>
    </row>
    <row r="157" spans="1:10" ht="15.75" thickBot="1">
      <c r="A157" s="352"/>
      <c r="B157" s="585" t="s">
        <v>569</v>
      </c>
      <c r="C157" s="585" t="s">
        <v>570</v>
      </c>
      <c r="D157" s="587">
        <v>62001012403</v>
      </c>
      <c r="E157" s="429" t="s">
        <v>753</v>
      </c>
      <c r="F157" s="571" t="s">
        <v>643</v>
      </c>
      <c r="G157" s="555" t="s">
        <v>756</v>
      </c>
      <c r="H157" s="572">
        <v>100</v>
      </c>
      <c r="I157" s="572">
        <v>100</v>
      </c>
    </row>
    <row r="158" spans="1:10" ht="15.75" thickBot="1">
      <c r="A158" s="352"/>
      <c r="B158" s="536" t="s">
        <v>577</v>
      </c>
      <c r="C158" s="536" t="s">
        <v>578</v>
      </c>
      <c r="D158" s="588" t="s">
        <v>579</v>
      </c>
      <c r="E158" s="429" t="s">
        <v>753</v>
      </c>
      <c r="F158" s="571" t="s">
        <v>643</v>
      </c>
      <c r="G158" s="555" t="s">
        <v>756</v>
      </c>
      <c r="H158" s="572">
        <v>100</v>
      </c>
      <c r="I158" s="572">
        <v>100</v>
      </c>
    </row>
    <row r="159" spans="1:10" ht="15.75" thickBot="1">
      <c r="A159" s="352"/>
      <c r="B159" s="586" t="s">
        <v>560</v>
      </c>
      <c r="C159" s="586" t="s">
        <v>543</v>
      </c>
      <c r="D159" s="587">
        <v>20001014022</v>
      </c>
      <c r="E159" s="429" t="s">
        <v>753</v>
      </c>
      <c r="F159" s="571" t="s">
        <v>643</v>
      </c>
      <c r="G159" s="555" t="s">
        <v>756</v>
      </c>
      <c r="H159" s="572">
        <v>100</v>
      </c>
      <c r="I159" s="572">
        <v>100</v>
      </c>
    </row>
    <row r="160" spans="1:10" ht="26.25" thickBot="1">
      <c r="A160" s="352"/>
      <c r="B160" s="554" t="s">
        <v>593</v>
      </c>
      <c r="C160" s="554" t="s">
        <v>594</v>
      </c>
      <c r="D160" s="589" t="s">
        <v>595</v>
      </c>
      <c r="E160" s="429" t="s">
        <v>753</v>
      </c>
      <c r="F160" s="571" t="s">
        <v>591</v>
      </c>
      <c r="G160" s="555" t="s">
        <v>755</v>
      </c>
      <c r="H160" s="572">
        <v>150</v>
      </c>
      <c r="I160" s="572">
        <v>150</v>
      </c>
      <c r="J160">
        <v>1000</v>
      </c>
    </row>
    <row r="161" spans="1:10" ht="15.75" thickBot="1">
      <c r="A161" s="560">
        <v>19</v>
      </c>
      <c r="B161" s="587" t="s">
        <v>625</v>
      </c>
      <c r="C161" s="590" t="s">
        <v>626</v>
      </c>
      <c r="D161" s="556" t="s">
        <v>627</v>
      </c>
      <c r="E161" s="429" t="s">
        <v>753</v>
      </c>
      <c r="F161" s="571" t="s">
        <v>762</v>
      </c>
      <c r="G161" s="555" t="s">
        <v>763</v>
      </c>
      <c r="H161" s="572">
        <v>100</v>
      </c>
      <c r="I161" s="572">
        <v>100</v>
      </c>
    </row>
    <row r="162" spans="1:10" ht="15.75" thickBot="1">
      <c r="A162" s="352"/>
      <c r="B162" s="555" t="s">
        <v>538</v>
      </c>
      <c r="C162" s="555" t="s">
        <v>584</v>
      </c>
      <c r="D162" s="582" t="s">
        <v>585</v>
      </c>
      <c r="E162" s="429" t="s">
        <v>753</v>
      </c>
      <c r="F162" s="571" t="s">
        <v>762</v>
      </c>
      <c r="G162" s="555" t="s">
        <v>763</v>
      </c>
      <c r="H162" s="593">
        <v>100</v>
      </c>
      <c r="I162" s="593">
        <v>100</v>
      </c>
    </row>
    <row r="163" spans="1:10" ht="26.25" thickBot="1">
      <c r="A163" s="352"/>
      <c r="B163" s="555" t="s">
        <v>593</v>
      </c>
      <c r="C163" s="555" t="s">
        <v>594</v>
      </c>
      <c r="D163" s="498" t="s">
        <v>595</v>
      </c>
      <c r="E163" s="429" t="s">
        <v>753</v>
      </c>
      <c r="F163" s="571" t="s">
        <v>762</v>
      </c>
      <c r="G163" s="555" t="s">
        <v>763</v>
      </c>
      <c r="H163" s="572">
        <v>100</v>
      </c>
      <c r="I163" s="572">
        <v>100</v>
      </c>
    </row>
    <row r="164" spans="1:10" ht="15.75" thickBot="1">
      <c r="A164" s="352"/>
      <c r="B164" s="591" t="s">
        <v>565</v>
      </c>
      <c r="C164" s="591" t="s">
        <v>566</v>
      </c>
      <c r="D164" s="554">
        <v>16001000429</v>
      </c>
      <c r="E164" s="429" t="s">
        <v>753</v>
      </c>
      <c r="F164" s="571" t="s">
        <v>762</v>
      </c>
      <c r="G164" s="555" t="s">
        <v>763</v>
      </c>
      <c r="H164" s="572">
        <v>100</v>
      </c>
      <c r="I164" s="572">
        <v>100</v>
      </c>
    </row>
    <row r="165" spans="1:10" ht="15.75" thickBot="1">
      <c r="A165" s="352"/>
      <c r="B165" s="554" t="s">
        <v>684</v>
      </c>
      <c r="C165" s="554" t="s">
        <v>685</v>
      </c>
      <c r="D165" s="556" t="s">
        <v>689</v>
      </c>
      <c r="E165" s="429" t="s">
        <v>753</v>
      </c>
      <c r="F165" s="571" t="s">
        <v>762</v>
      </c>
      <c r="G165" s="555" t="s">
        <v>763</v>
      </c>
      <c r="H165" s="572">
        <v>100</v>
      </c>
      <c r="I165" s="572">
        <v>100</v>
      </c>
    </row>
    <row r="166" spans="1:10" ht="15.75" thickBot="1">
      <c r="A166" s="352"/>
      <c r="B166" s="554" t="s">
        <v>534</v>
      </c>
      <c r="C166" s="554" t="s">
        <v>535</v>
      </c>
      <c r="D166" s="592" t="s">
        <v>536</v>
      </c>
      <c r="E166" s="429" t="s">
        <v>753</v>
      </c>
      <c r="F166" s="571" t="s">
        <v>762</v>
      </c>
      <c r="G166" s="555" t="s">
        <v>763</v>
      </c>
      <c r="H166" s="572">
        <v>100</v>
      </c>
      <c r="I166" s="572">
        <v>100</v>
      </c>
    </row>
    <row r="167" spans="1:10" ht="15.75" thickBot="1">
      <c r="A167" s="352"/>
      <c r="B167" s="555" t="s">
        <v>603</v>
      </c>
      <c r="C167" s="555" t="s">
        <v>604</v>
      </c>
      <c r="D167" s="508" t="s">
        <v>728</v>
      </c>
      <c r="E167" s="429" t="s">
        <v>753</v>
      </c>
      <c r="F167" s="571" t="s">
        <v>762</v>
      </c>
      <c r="G167" s="555" t="s">
        <v>763</v>
      </c>
      <c r="H167" s="572">
        <v>100</v>
      </c>
      <c r="I167" s="572">
        <v>100</v>
      </c>
    </row>
    <row r="168" spans="1:10" ht="15.75" thickBot="1">
      <c r="A168" s="352"/>
      <c r="B168" s="555" t="s">
        <v>560</v>
      </c>
      <c r="C168" s="555" t="s">
        <v>543</v>
      </c>
      <c r="D168" s="554">
        <v>20001014023</v>
      </c>
      <c r="E168" s="429" t="s">
        <v>753</v>
      </c>
      <c r="F168" s="571" t="s">
        <v>762</v>
      </c>
      <c r="G168" s="555" t="s">
        <v>763</v>
      </c>
      <c r="H168" s="572">
        <v>100</v>
      </c>
      <c r="I168" s="572">
        <v>100</v>
      </c>
    </row>
    <row r="169" spans="1:10" ht="15.75" thickBot="1">
      <c r="A169" s="352"/>
      <c r="B169" s="555" t="s">
        <v>757</v>
      </c>
      <c r="C169" s="555" t="s">
        <v>758</v>
      </c>
      <c r="D169" s="582" t="s">
        <v>760</v>
      </c>
      <c r="E169" s="429" t="s">
        <v>753</v>
      </c>
      <c r="F169" s="571" t="s">
        <v>762</v>
      </c>
      <c r="G169" s="555" t="s">
        <v>763</v>
      </c>
      <c r="H169" s="572">
        <v>100</v>
      </c>
      <c r="I169" s="572">
        <v>100</v>
      </c>
    </row>
    <row r="170" spans="1:10" ht="15.75" thickBot="1">
      <c r="A170" s="352"/>
      <c r="B170" s="555" t="s">
        <v>588</v>
      </c>
      <c r="C170" s="555" t="s">
        <v>759</v>
      </c>
      <c r="D170" s="556" t="s">
        <v>761</v>
      </c>
      <c r="E170" s="429" t="s">
        <v>753</v>
      </c>
      <c r="F170" s="571" t="s">
        <v>762</v>
      </c>
      <c r="G170" s="555" t="s">
        <v>763</v>
      </c>
      <c r="H170" s="572">
        <v>100</v>
      </c>
      <c r="I170" s="572">
        <v>100</v>
      </c>
      <c r="J170">
        <v>1000</v>
      </c>
    </row>
    <row r="171" spans="1:10" ht="15.75" thickBot="1">
      <c r="A171" s="560">
        <v>20</v>
      </c>
      <c r="B171" s="555" t="s">
        <v>560</v>
      </c>
      <c r="C171" s="555" t="s">
        <v>543</v>
      </c>
      <c r="D171" s="554">
        <v>20001014023</v>
      </c>
      <c r="E171" s="429" t="s">
        <v>753</v>
      </c>
      <c r="F171" s="571" t="s">
        <v>725</v>
      </c>
      <c r="G171" s="571" t="s">
        <v>764</v>
      </c>
      <c r="H171" s="572">
        <v>150</v>
      </c>
      <c r="I171" s="572">
        <v>150</v>
      </c>
    </row>
    <row r="172" spans="1:10" ht="15.75" thickBot="1">
      <c r="A172" s="352"/>
      <c r="B172" s="555" t="s">
        <v>554</v>
      </c>
      <c r="C172" s="555" t="s">
        <v>555</v>
      </c>
      <c r="D172" s="556" t="s">
        <v>556</v>
      </c>
      <c r="E172" s="429" t="s">
        <v>753</v>
      </c>
      <c r="F172" s="571" t="s">
        <v>765</v>
      </c>
      <c r="G172" s="594" t="s">
        <v>766</v>
      </c>
      <c r="H172" s="572">
        <v>100</v>
      </c>
      <c r="I172" s="572">
        <v>100</v>
      </c>
    </row>
    <row r="173" spans="1:10" ht="15.75" thickBot="1">
      <c r="A173" s="352"/>
      <c r="B173" s="554" t="s">
        <v>538</v>
      </c>
      <c r="C173" s="580" t="s">
        <v>584</v>
      </c>
      <c r="D173" s="556" t="s">
        <v>585</v>
      </c>
      <c r="E173" s="429" t="s">
        <v>753</v>
      </c>
      <c r="F173" s="571" t="s">
        <v>725</v>
      </c>
      <c r="G173" s="571" t="s">
        <v>764</v>
      </c>
      <c r="H173" s="572">
        <v>150</v>
      </c>
      <c r="I173" s="572">
        <v>150</v>
      </c>
    </row>
    <row r="174" spans="1:10" ht="26.25" thickBot="1">
      <c r="A174" s="352"/>
      <c r="B174" s="555" t="s">
        <v>593</v>
      </c>
      <c r="C174" s="555" t="s">
        <v>594</v>
      </c>
      <c r="D174" s="435" t="s">
        <v>595</v>
      </c>
      <c r="E174" s="429" t="s">
        <v>753</v>
      </c>
      <c r="F174" s="571" t="s">
        <v>725</v>
      </c>
      <c r="G174" s="571" t="s">
        <v>764</v>
      </c>
      <c r="H174" s="593">
        <v>150</v>
      </c>
      <c r="I174" s="593">
        <v>150</v>
      </c>
    </row>
    <row r="175" spans="1:10" ht="15.75" thickBot="1">
      <c r="A175" s="352"/>
      <c r="B175" s="555" t="s">
        <v>534</v>
      </c>
      <c r="C175" s="555" t="s">
        <v>535</v>
      </c>
      <c r="D175" s="556" t="s">
        <v>536</v>
      </c>
      <c r="E175" s="429" t="s">
        <v>753</v>
      </c>
      <c r="F175" s="571" t="s">
        <v>575</v>
      </c>
      <c r="G175" s="571" t="s">
        <v>767</v>
      </c>
      <c r="H175" s="572">
        <v>50</v>
      </c>
      <c r="I175" s="572">
        <v>50</v>
      </c>
      <c r="J175">
        <v>600</v>
      </c>
    </row>
    <row r="176" spans="1:10" ht="15">
      <c r="A176" s="560">
        <v>21</v>
      </c>
      <c r="B176" s="451" t="s">
        <v>571</v>
      </c>
      <c r="C176" s="451" t="s">
        <v>572</v>
      </c>
      <c r="D176" s="451">
        <v>20001038079</v>
      </c>
      <c r="E176" s="429" t="s">
        <v>753</v>
      </c>
      <c r="F176" s="448" t="s">
        <v>558</v>
      </c>
      <c r="G176" s="446" t="s">
        <v>768</v>
      </c>
      <c r="H176" s="542">
        <v>100</v>
      </c>
      <c r="I176" s="542">
        <v>100</v>
      </c>
    </row>
    <row r="177" spans="1:10" ht="15">
      <c r="A177" s="352"/>
      <c r="B177" s="451" t="s">
        <v>612</v>
      </c>
      <c r="C177" s="451" t="s">
        <v>613</v>
      </c>
      <c r="D177" s="451">
        <v>26001000601</v>
      </c>
      <c r="E177" s="429" t="s">
        <v>753</v>
      </c>
      <c r="F177" s="448" t="s">
        <v>558</v>
      </c>
      <c r="G177" s="446" t="s">
        <v>768</v>
      </c>
      <c r="H177" s="542">
        <v>100</v>
      </c>
      <c r="I177" s="542">
        <v>100</v>
      </c>
    </row>
    <row r="178" spans="1:10" ht="15">
      <c r="A178" s="352"/>
      <c r="B178" s="451" t="s">
        <v>684</v>
      </c>
      <c r="C178" s="451" t="s">
        <v>685</v>
      </c>
      <c r="D178" s="447" t="s">
        <v>689</v>
      </c>
      <c r="E178" s="429" t="s">
        <v>753</v>
      </c>
      <c r="F178" s="448" t="s">
        <v>769</v>
      </c>
      <c r="G178" s="446" t="s">
        <v>770</v>
      </c>
      <c r="H178" s="542">
        <v>140</v>
      </c>
      <c r="I178" s="542">
        <v>140</v>
      </c>
    </row>
    <row r="179" spans="1:10" ht="15">
      <c r="A179" s="352"/>
      <c r="B179" s="451" t="s">
        <v>577</v>
      </c>
      <c r="C179" s="451" t="s">
        <v>578</v>
      </c>
      <c r="D179" s="447" t="s">
        <v>579</v>
      </c>
      <c r="E179" s="429" t="s">
        <v>753</v>
      </c>
      <c r="F179" s="448" t="s">
        <v>700</v>
      </c>
      <c r="G179" s="446" t="s">
        <v>770</v>
      </c>
      <c r="H179" s="542">
        <v>60</v>
      </c>
      <c r="I179" s="542">
        <v>60</v>
      </c>
    </row>
    <row r="180" spans="1:10" ht="15">
      <c r="A180" s="352"/>
      <c r="B180" s="446" t="s">
        <v>569</v>
      </c>
      <c r="C180" s="446" t="s">
        <v>570</v>
      </c>
      <c r="D180" s="451">
        <v>62001012403</v>
      </c>
      <c r="E180" s="429" t="s">
        <v>753</v>
      </c>
      <c r="F180" s="448" t="s">
        <v>558</v>
      </c>
      <c r="G180" s="446" t="s">
        <v>768</v>
      </c>
      <c r="H180" s="542">
        <v>100</v>
      </c>
      <c r="I180" s="542">
        <v>100</v>
      </c>
    </row>
    <row r="181" spans="1:10" ht="15.75" thickBot="1">
      <c r="A181" s="352"/>
      <c r="B181" s="595" t="s">
        <v>530</v>
      </c>
      <c r="C181" s="595" t="s">
        <v>531</v>
      </c>
      <c r="D181" s="448" t="s">
        <v>532</v>
      </c>
      <c r="E181" s="429" t="s">
        <v>753</v>
      </c>
      <c r="F181" s="448" t="s">
        <v>558</v>
      </c>
      <c r="G181" s="446" t="s">
        <v>768</v>
      </c>
      <c r="H181" s="542">
        <v>100</v>
      </c>
      <c r="I181" s="542">
        <v>100</v>
      </c>
      <c r="J181">
        <v>600</v>
      </c>
    </row>
    <row r="182" spans="1:10" ht="15.75" thickBot="1">
      <c r="A182" s="560">
        <v>22</v>
      </c>
      <c r="B182" s="555" t="s">
        <v>561</v>
      </c>
      <c r="C182" s="591" t="s">
        <v>562</v>
      </c>
      <c r="D182" s="556" t="s">
        <v>563</v>
      </c>
      <c r="E182" s="429" t="s">
        <v>753</v>
      </c>
      <c r="F182" s="571" t="s">
        <v>749</v>
      </c>
      <c r="G182" s="591" t="s">
        <v>771</v>
      </c>
      <c r="H182" s="542">
        <v>150</v>
      </c>
      <c r="I182" s="542">
        <v>150</v>
      </c>
    </row>
    <row r="183" spans="1:10" ht="15.75" thickBot="1">
      <c r="A183" s="352"/>
      <c r="B183" s="555" t="s">
        <v>560</v>
      </c>
      <c r="C183" s="555" t="s">
        <v>543</v>
      </c>
      <c r="D183" s="554">
        <v>20001014023</v>
      </c>
      <c r="E183" s="429" t="s">
        <v>753</v>
      </c>
      <c r="F183" s="571" t="s">
        <v>749</v>
      </c>
      <c r="G183" s="555" t="s">
        <v>771</v>
      </c>
      <c r="H183" s="542">
        <v>150</v>
      </c>
      <c r="I183" s="542">
        <v>150</v>
      </c>
    </row>
    <row r="184" spans="1:10" ht="15.75" thickBot="1">
      <c r="A184" s="352"/>
      <c r="B184" s="591" t="s">
        <v>565</v>
      </c>
      <c r="C184" s="591" t="s">
        <v>566</v>
      </c>
      <c r="D184" s="554">
        <v>16001000429</v>
      </c>
      <c r="E184" s="429" t="s">
        <v>753</v>
      </c>
      <c r="F184" s="571" t="s">
        <v>575</v>
      </c>
      <c r="G184" s="555" t="s">
        <v>772</v>
      </c>
      <c r="H184" s="542">
        <v>50</v>
      </c>
      <c r="I184" s="542">
        <v>50</v>
      </c>
    </row>
    <row r="185" spans="1:10" ht="15.75" thickBot="1">
      <c r="A185" s="352"/>
      <c r="B185" s="596" t="s">
        <v>686</v>
      </c>
      <c r="C185" s="596" t="s">
        <v>687</v>
      </c>
      <c r="D185" s="498">
        <v>62004002112</v>
      </c>
      <c r="E185" s="429" t="s">
        <v>753</v>
      </c>
      <c r="F185" s="571" t="s">
        <v>575</v>
      </c>
      <c r="G185" s="555" t="s">
        <v>772</v>
      </c>
      <c r="H185" s="542">
        <v>50</v>
      </c>
      <c r="I185" s="542">
        <v>50</v>
      </c>
    </row>
    <row r="186" spans="1:10" ht="26.25" thickBot="1">
      <c r="A186" s="352"/>
      <c r="B186" s="597" t="s">
        <v>593</v>
      </c>
      <c r="C186" s="597" t="s">
        <v>594</v>
      </c>
      <c r="D186" s="598" t="s">
        <v>595</v>
      </c>
      <c r="E186" s="429" t="s">
        <v>753</v>
      </c>
      <c r="F186" s="571" t="s">
        <v>773</v>
      </c>
      <c r="G186" s="591" t="s">
        <v>771</v>
      </c>
      <c r="H186" s="542">
        <v>100</v>
      </c>
      <c r="I186" s="542">
        <v>100</v>
      </c>
      <c r="J186">
        <v>500</v>
      </c>
    </row>
    <row r="187" spans="1:10" ht="15.75" thickBot="1">
      <c r="A187" s="529">
        <v>23</v>
      </c>
      <c r="B187" s="555" t="s">
        <v>560</v>
      </c>
      <c r="C187" s="555" t="s">
        <v>543</v>
      </c>
      <c r="D187" s="554">
        <v>20001014023</v>
      </c>
      <c r="E187" s="429" t="s">
        <v>753</v>
      </c>
      <c r="F187" s="571" t="s">
        <v>715</v>
      </c>
      <c r="G187" s="571" t="s">
        <v>774</v>
      </c>
      <c r="H187" s="542">
        <v>100</v>
      </c>
      <c r="I187" s="572">
        <v>100</v>
      </c>
    </row>
    <row r="188" spans="1:10" ht="15.75" thickBot="1">
      <c r="A188" s="352"/>
      <c r="B188" s="555" t="s">
        <v>569</v>
      </c>
      <c r="C188" s="555" t="s">
        <v>570</v>
      </c>
      <c r="D188" s="599">
        <v>62001012403</v>
      </c>
      <c r="E188" s="429" t="s">
        <v>753</v>
      </c>
      <c r="F188" s="571" t="s">
        <v>715</v>
      </c>
      <c r="G188" s="571" t="s">
        <v>774</v>
      </c>
      <c r="H188" s="572">
        <v>100</v>
      </c>
      <c r="I188" s="572">
        <v>100</v>
      </c>
    </row>
    <row r="189" spans="1:10" ht="26.25" thickBot="1">
      <c r="A189" s="352"/>
      <c r="B189" s="587" t="s">
        <v>561</v>
      </c>
      <c r="C189" s="587" t="s">
        <v>562</v>
      </c>
      <c r="D189" s="498" t="s">
        <v>617</v>
      </c>
      <c r="E189" s="429" t="s">
        <v>753</v>
      </c>
      <c r="F189" s="571" t="s">
        <v>700</v>
      </c>
      <c r="G189" s="571" t="s">
        <v>775</v>
      </c>
      <c r="H189" s="572">
        <v>50</v>
      </c>
      <c r="I189" s="572">
        <v>50</v>
      </c>
    </row>
    <row r="190" spans="1:10" ht="15.75" thickBot="1">
      <c r="A190" s="352"/>
      <c r="B190" s="555" t="s">
        <v>588</v>
      </c>
      <c r="C190" s="555" t="s">
        <v>589</v>
      </c>
      <c r="D190" s="600" t="s">
        <v>590</v>
      </c>
      <c r="E190" s="429" t="s">
        <v>753</v>
      </c>
      <c r="F190" s="571" t="s">
        <v>700</v>
      </c>
      <c r="G190" s="571" t="s">
        <v>775</v>
      </c>
      <c r="H190" s="572">
        <v>50</v>
      </c>
      <c r="I190" s="572">
        <v>50</v>
      </c>
    </row>
    <row r="191" spans="1:10" ht="15.75" thickBot="1">
      <c r="A191" s="352"/>
      <c r="B191" s="554" t="s">
        <v>684</v>
      </c>
      <c r="C191" s="580" t="s">
        <v>685</v>
      </c>
      <c r="D191" s="556" t="s">
        <v>689</v>
      </c>
      <c r="E191" s="429" t="s">
        <v>753</v>
      </c>
      <c r="F191" s="571" t="s">
        <v>715</v>
      </c>
      <c r="G191" s="572" t="s">
        <v>774</v>
      </c>
      <c r="H191" s="572">
        <v>100</v>
      </c>
      <c r="I191" s="593">
        <v>100</v>
      </c>
    </row>
    <row r="192" spans="1:10" ht="15.75" thickBot="1">
      <c r="A192" s="352"/>
      <c r="B192" s="554" t="s">
        <v>522</v>
      </c>
      <c r="C192" s="554" t="s">
        <v>523</v>
      </c>
      <c r="D192" s="600" t="s">
        <v>524</v>
      </c>
      <c r="E192" s="429" t="s">
        <v>753</v>
      </c>
      <c r="F192" s="571" t="s">
        <v>715</v>
      </c>
      <c r="G192" s="572" t="s">
        <v>774</v>
      </c>
      <c r="H192" s="572">
        <v>100</v>
      </c>
      <c r="I192" s="572">
        <v>100</v>
      </c>
      <c r="J192">
        <v>500</v>
      </c>
    </row>
    <row r="193" spans="1:10" ht="15.75" thickBot="1">
      <c r="A193" s="560">
        <v>24</v>
      </c>
      <c r="B193" s="601" t="s">
        <v>612</v>
      </c>
      <c r="C193" s="602" t="s">
        <v>613</v>
      </c>
      <c r="D193" s="604">
        <v>26001000601</v>
      </c>
      <c r="E193" s="429" t="s">
        <v>753</v>
      </c>
      <c r="F193" s="571" t="s">
        <v>727</v>
      </c>
      <c r="G193" s="572" t="s">
        <v>778</v>
      </c>
      <c r="H193" s="572">
        <v>100</v>
      </c>
      <c r="I193" s="572">
        <v>100</v>
      </c>
    </row>
    <row r="194" spans="1:10" ht="15.75" thickBot="1">
      <c r="A194" s="352"/>
      <c r="B194" s="555" t="s">
        <v>603</v>
      </c>
      <c r="C194" s="555" t="s">
        <v>604</v>
      </c>
      <c r="D194" s="605" t="s">
        <v>605</v>
      </c>
      <c r="E194" s="429" t="s">
        <v>753</v>
      </c>
      <c r="F194" s="571" t="s">
        <v>727</v>
      </c>
      <c r="G194" s="572" t="s">
        <v>778</v>
      </c>
      <c r="H194" s="572">
        <v>100</v>
      </c>
      <c r="I194" s="572">
        <v>100</v>
      </c>
    </row>
    <row r="195" spans="1:10" ht="15.75" thickBot="1">
      <c r="A195" s="352"/>
      <c r="B195" s="587" t="s">
        <v>776</v>
      </c>
      <c r="C195" s="587" t="s">
        <v>777</v>
      </c>
      <c r="D195" s="606">
        <v>35001053998</v>
      </c>
      <c r="E195" s="429" t="s">
        <v>753</v>
      </c>
      <c r="F195" s="571" t="s">
        <v>727</v>
      </c>
      <c r="G195" s="572" t="s">
        <v>778</v>
      </c>
      <c r="H195" s="572">
        <v>100</v>
      </c>
      <c r="I195" s="572">
        <v>100</v>
      </c>
    </row>
    <row r="196" spans="1:10" ht="15.75" thickBot="1">
      <c r="A196" s="352"/>
      <c r="B196" s="603" t="s">
        <v>571</v>
      </c>
      <c r="C196" s="580" t="s">
        <v>572</v>
      </c>
      <c r="D196" s="604">
        <v>20001038079</v>
      </c>
      <c r="E196" s="429" t="s">
        <v>753</v>
      </c>
      <c r="F196" s="608" t="s">
        <v>699</v>
      </c>
      <c r="G196" s="572" t="s">
        <v>779</v>
      </c>
      <c r="H196" s="572">
        <v>100</v>
      </c>
      <c r="I196" s="572">
        <v>100</v>
      </c>
    </row>
    <row r="197" spans="1:10" ht="26.25" thickBot="1">
      <c r="A197" s="352"/>
      <c r="B197" s="554" t="s">
        <v>593</v>
      </c>
      <c r="C197" s="554" t="s">
        <v>594</v>
      </c>
      <c r="D197" s="607" t="s">
        <v>595</v>
      </c>
      <c r="E197" s="429" t="s">
        <v>753</v>
      </c>
      <c r="F197" s="571" t="s">
        <v>699</v>
      </c>
      <c r="G197" s="572" t="s">
        <v>779</v>
      </c>
      <c r="H197" s="572">
        <v>100</v>
      </c>
      <c r="I197" s="572">
        <v>100</v>
      </c>
      <c r="J197">
        <v>500</v>
      </c>
    </row>
    <row r="198" spans="1:10" ht="15">
      <c r="A198" s="560">
        <v>25</v>
      </c>
      <c r="B198" s="451" t="s">
        <v>554</v>
      </c>
      <c r="C198" s="451" t="s">
        <v>555</v>
      </c>
      <c r="D198" s="447" t="s">
        <v>688</v>
      </c>
      <c r="E198" s="429" t="s">
        <v>753</v>
      </c>
      <c r="F198" s="448" t="s">
        <v>558</v>
      </c>
      <c r="G198" s="446" t="s">
        <v>789</v>
      </c>
      <c r="H198" s="542">
        <v>100</v>
      </c>
      <c r="I198" s="542">
        <v>100</v>
      </c>
    </row>
    <row r="199" spans="1:10" ht="15">
      <c r="A199" s="352"/>
      <c r="B199" s="451" t="s">
        <v>560</v>
      </c>
      <c r="C199" s="451" t="s">
        <v>543</v>
      </c>
      <c r="D199" s="451">
        <v>20001014022</v>
      </c>
      <c r="E199" s="429" t="s">
        <v>753</v>
      </c>
      <c r="F199" s="448" t="s">
        <v>558</v>
      </c>
      <c r="G199" s="446" t="s">
        <v>789</v>
      </c>
      <c r="H199" s="542">
        <v>100</v>
      </c>
      <c r="I199" s="542">
        <v>100</v>
      </c>
    </row>
    <row r="200" spans="1:10" ht="15">
      <c r="A200" s="352"/>
      <c r="B200" s="451" t="s">
        <v>780</v>
      </c>
      <c r="C200" s="451" t="s">
        <v>781</v>
      </c>
      <c r="D200" s="447" t="s">
        <v>786</v>
      </c>
      <c r="E200" s="429" t="s">
        <v>753</v>
      </c>
      <c r="F200" s="448" t="s">
        <v>564</v>
      </c>
      <c r="G200" s="446" t="s">
        <v>790</v>
      </c>
      <c r="H200" s="542">
        <v>150</v>
      </c>
      <c r="I200" s="542">
        <v>150</v>
      </c>
    </row>
    <row r="201" spans="1:10" ht="15">
      <c r="A201" s="352"/>
      <c r="B201" s="451" t="s">
        <v>600</v>
      </c>
      <c r="C201" s="451" t="s">
        <v>601</v>
      </c>
      <c r="D201" s="520" t="s">
        <v>602</v>
      </c>
      <c r="E201" s="429" t="s">
        <v>753</v>
      </c>
      <c r="F201" s="448" t="s">
        <v>564</v>
      </c>
      <c r="G201" s="446" t="s">
        <v>790</v>
      </c>
      <c r="H201" s="542">
        <v>150</v>
      </c>
      <c r="I201" s="542">
        <v>150</v>
      </c>
    </row>
    <row r="202" spans="1:10" ht="15">
      <c r="A202" s="352"/>
      <c r="B202" s="609" t="s">
        <v>565</v>
      </c>
      <c r="C202" s="609" t="s">
        <v>566</v>
      </c>
      <c r="D202" s="451">
        <v>16001000429</v>
      </c>
      <c r="E202" s="429" t="s">
        <v>753</v>
      </c>
      <c r="F202" s="448" t="s">
        <v>700</v>
      </c>
      <c r="G202" s="446" t="s">
        <v>791</v>
      </c>
      <c r="H202" s="542">
        <v>50</v>
      </c>
      <c r="I202" s="542">
        <v>50</v>
      </c>
    </row>
    <row r="203" spans="1:10" ht="15">
      <c r="A203" s="352"/>
      <c r="B203" s="610" t="s">
        <v>569</v>
      </c>
      <c r="C203" s="610" t="s">
        <v>570</v>
      </c>
      <c r="D203" s="563">
        <v>62001012403</v>
      </c>
      <c r="E203" s="429" t="s">
        <v>753</v>
      </c>
      <c r="F203" s="448" t="s">
        <v>558</v>
      </c>
      <c r="G203" s="446" t="s">
        <v>789</v>
      </c>
      <c r="H203" s="542">
        <v>100</v>
      </c>
      <c r="I203" s="542">
        <v>100</v>
      </c>
    </row>
    <row r="204" spans="1:10" ht="25.5">
      <c r="A204" s="352"/>
      <c r="B204" s="611" t="s">
        <v>593</v>
      </c>
      <c r="C204" s="611" t="s">
        <v>594</v>
      </c>
      <c r="D204" s="612" t="s">
        <v>595</v>
      </c>
      <c r="E204" s="429" t="s">
        <v>753</v>
      </c>
      <c r="F204" s="448" t="s">
        <v>564</v>
      </c>
      <c r="G204" s="446" t="s">
        <v>790</v>
      </c>
      <c r="H204" s="542">
        <v>150</v>
      </c>
      <c r="I204" s="542">
        <v>150</v>
      </c>
    </row>
    <row r="205" spans="1:10" ht="15">
      <c r="A205" s="352"/>
      <c r="B205" s="451" t="s">
        <v>522</v>
      </c>
      <c r="C205" s="457" t="s">
        <v>523</v>
      </c>
      <c r="D205" s="447" t="s">
        <v>524</v>
      </c>
      <c r="E205" s="429" t="s">
        <v>753</v>
      </c>
      <c r="F205" s="448" t="s">
        <v>725</v>
      </c>
      <c r="G205" s="446" t="s">
        <v>792</v>
      </c>
      <c r="H205" s="542">
        <v>150</v>
      </c>
      <c r="I205" s="542">
        <v>150</v>
      </c>
    </row>
    <row r="206" spans="1:10" ht="15">
      <c r="A206" s="352"/>
      <c r="B206" s="451" t="s">
        <v>782</v>
      </c>
      <c r="C206" s="451" t="s">
        <v>783</v>
      </c>
      <c r="D206" s="447" t="s">
        <v>787</v>
      </c>
      <c r="E206" s="429" t="s">
        <v>753</v>
      </c>
      <c r="F206" s="448" t="s">
        <v>725</v>
      </c>
      <c r="G206" s="446" t="s">
        <v>792</v>
      </c>
      <c r="H206" s="542">
        <v>150</v>
      </c>
      <c r="I206" s="542">
        <v>150</v>
      </c>
    </row>
    <row r="207" spans="1:10" ht="15">
      <c r="A207" s="352"/>
      <c r="B207" s="451" t="s">
        <v>784</v>
      </c>
      <c r="C207" s="451" t="s">
        <v>785</v>
      </c>
      <c r="D207" s="447" t="s">
        <v>788</v>
      </c>
      <c r="E207" s="429" t="s">
        <v>753</v>
      </c>
      <c r="F207" s="448" t="s">
        <v>793</v>
      </c>
      <c r="G207" s="446" t="s">
        <v>791</v>
      </c>
      <c r="H207" s="542">
        <v>50</v>
      </c>
      <c r="I207" s="542">
        <v>50</v>
      </c>
    </row>
    <row r="208" spans="1:10" ht="15">
      <c r="A208" s="352"/>
      <c r="B208" s="451" t="s">
        <v>534</v>
      </c>
      <c r="C208" s="451" t="s">
        <v>535</v>
      </c>
      <c r="D208" s="447" t="s">
        <v>536</v>
      </c>
      <c r="E208" s="429" t="s">
        <v>753</v>
      </c>
      <c r="F208" s="448" t="s">
        <v>700</v>
      </c>
      <c r="G208" s="446" t="s">
        <v>791</v>
      </c>
      <c r="H208" s="542">
        <v>50</v>
      </c>
      <c r="I208" s="542">
        <v>50</v>
      </c>
      <c r="J208">
        <v>1200</v>
      </c>
    </row>
    <row r="209" spans="1:10" ht="15">
      <c r="A209" s="560">
        <v>26</v>
      </c>
      <c r="B209" s="451" t="s">
        <v>569</v>
      </c>
      <c r="C209" s="451" t="s">
        <v>570</v>
      </c>
      <c r="D209" s="448">
        <v>62001012403</v>
      </c>
      <c r="E209" s="429" t="s">
        <v>753</v>
      </c>
      <c r="F209" s="448" t="s">
        <v>575</v>
      </c>
      <c r="G209" s="448" t="s">
        <v>794</v>
      </c>
      <c r="H209" s="548">
        <v>50</v>
      </c>
      <c r="I209" s="548">
        <v>50</v>
      </c>
    </row>
    <row r="210" spans="1:10" ht="15">
      <c r="A210" s="352"/>
      <c r="B210" s="451" t="s">
        <v>571</v>
      </c>
      <c r="C210" s="451" t="s">
        <v>572</v>
      </c>
      <c r="D210" s="448">
        <v>20001038079</v>
      </c>
      <c r="E210" s="429" t="s">
        <v>753</v>
      </c>
      <c r="F210" s="448" t="s">
        <v>751</v>
      </c>
      <c r="G210" s="448" t="s">
        <v>795</v>
      </c>
      <c r="H210" s="548">
        <v>100</v>
      </c>
      <c r="I210" s="548">
        <v>100</v>
      </c>
    </row>
    <row r="211" spans="1:10" ht="15">
      <c r="A211" s="352"/>
      <c r="B211" s="451" t="s">
        <v>554</v>
      </c>
      <c r="C211" s="451" t="s">
        <v>555</v>
      </c>
      <c r="D211" s="614" t="s">
        <v>688</v>
      </c>
      <c r="E211" s="429" t="s">
        <v>753</v>
      </c>
      <c r="F211" s="448" t="s">
        <v>751</v>
      </c>
      <c r="G211" s="448" t="s">
        <v>795</v>
      </c>
      <c r="H211" s="548">
        <v>100</v>
      </c>
      <c r="I211" s="548">
        <v>100</v>
      </c>
    </row>
    <row r="212" spans="1:10" ht="15">
      <c r="A212" s="352"/>
      <c r="B212" s="451" t="s">
        <v>582</v>
      </c>
      <c r="C212" s="451" t="s">
        <v>547</v>
      </c>
      <c r="D212" s="614" t="s">
        <v>583</v>
      </c>
      <c r="E212" s="429" t="s">
        <v>753</v>
      </c>
      <c r="F212" s="448" t="s">
        <v>751</v>
      </c>
      <c r="G212" s="448" t="s">
        <v>795</v>
      </c>
      <c r="H212" s="548">
        <v>100</v>
      </c>
      <c r="I212" s="548">
        <v>100</v>
      </c>
    </row>
    <row r="213" spans="1:10" ht="15">
      <c r="A213" s="352"/>
      <c r="B213" s="536" t="s">
        <v>577</v>
      </c>
      <c r="C213" s="536" t="s">
        <v>578</v>
      </c>
      <c r="D213" s="614" t="s">
        <v>579</v>
      </c>
      <c r="E213" s="429" t="s">
        <v>753</v>
      </c>
      <c r="F213" s="448" t="s">
        <v>575</v>
      </c>
      <c r="G213" s="448" t="s">
        <v>794</v>
      </c>
      <c r="H213" s="548">
        <v>50</v>
      </c>
      <c r="I213" s="548">
        <v>50</v>
      </c>
    </row>
    <row r="214" spans="1:10" ht="15">
      <c r="A214" s="352"/>
      <c r="B214" s="540" t="s">
        <v>612</v>
      </c>
      <c r="C214" s="540" t="s">
        <v>613</v>
      </c>
      <c r="D214" s="615">
        <v>26001000601</v>
      </c>
      <c r="E214" s="429" t="s">
        <v>753</v>
      </c>
      <c r="F214" s="448" t="s">
        <v>614</v>
      </c>
      <c r="G214" s="448" t="s">
        <v>796</v>
      </c>
      <c r="H214" s="548">
        <v>100</v>
      </c>
      <c r="I214" s="548">
        <v>100</v>
      </c>
    </row>
    <row r="215" spans="1:10" ht="15">
      <c r="A215" s="352"/>
      <c r="B215" s="456" t="s">
        <v>530</v>
      </c>
      <c r="C215" s="456" t="s">
        <v>531</v>
      </c>
      <c r="D215" s="614" t="s">
        <v>611</v>
      </c>
      <c r="E215" s="429" t="s">
        <v>753</v>
      </c>
      <c r="F215" s="618" t="s">
        <v>641</v>
      </c>
      <c r="G215" s="448" t="s">
        <v>795</v>
      </c>
      <c r="H215" s="548">
        <v>150</v>
      </c>
      <c r="I215" s="548">
        <v>150</v>
      </c>
    </row>
    <row r="216" spans="1:10" ht="15">
      <c r="A216" s="352"/>
      <c r="B216" s="613" t="s">
        <v>522</v>
      </c>
      <c r="C216" s="613" t="s">
        <v>523</v>
      </c>
      <c r="D216" s="616" t="s">
        <v>524</v>
      </c>
      <c r="E216" s="429" t="s">
        <v>753</v>
      </c>
      <c r="F216" s="618" t="s">
        <v>641</v>
      </c>
      <c r="G216" s="448" t="s">
        <v>795</v>
      </c>
      <c r="H216" s="548">
        <v>150</v>
      </c>
      <c r="I216" s="548">
        <v>150</v>
      </c>
    </row>
    <row r="217" spans="1:10" ht="15">
      <c r="A217" s="352"/>
      <c r="B217" s="446" t="s">
        <v>603</v>
      </c>
      <c r="C217" s="446" t="s">
        <v>604</v>
      </c>
      <c r="D217" s="617" t="s">
        <v>605</v>
      </c>
      <c r="E217" s="429" t="s">
        <v>753</v>
      </c>
      <c r="F217" s="448" t="s">
        <v>614</v>
      </c>
      <c r="G217" s="448" t="s">
        <v>796</v>
      </c>
      <c r="H217" s="548">
        <v>100</v>
      </c>
      <c r="I217" s="548">
        <v>100</v>
      </c>
    </row>
    <row r="218" spans="1:10" ht="15">
      <c r="A218" s="352"/>
      <c r="B218" s="457" t="s">
        <v>538</v>
      </c>
      <c r="C218" s="457" t="s">
        <v>584</v>
      </c>
      <c r="D218" s="614" t="s">
        <v>585</v>
      </c>
      <c r="E218" s="429" t="s">
        <v>753</v>
      </c>
      <c r="F218" s="448" t="s">
        <v>614</v>
      </c>
      <c r="G218" s="448" t="s">
        <v>796</v>
      </c>
      <c r="H218" s="548">
        <v>100</v>
      </c>
      <c r="I218" s="548">
        <v>100</v>
      </c>
      <c r="J218">
        <v>1000</v>
      </c>
    </row>
    <row r="219" spans="1:10" ht="15">
      <c r="A219" s="560">
        <v>27</v>
      </c>
      <c r="B219" s="456" t="s">
        <v>625</v>
      </c>
      <c r="C219" s="456" t="s">
        <v>626</v>
      </c>
      <c r="D219" s="564" t="s">
        <v>627</v>
      </c>
      <c r="E219" s="429" t="s">
        <v>753</v>
      </c>
      <c r="F219" s="448" t="s">
        <v>558</v>
      </c>
      <c r="G219" s="448" t="s">
        <v>797</v>
      </c>
      <c r="H219" s="624">
        <v>100</v>
      </c>
      <c r="I219" s="624">
        <v>100</v>
      </c>
    </row>
    <row r="220" spans="1:10" ht="15">
      <c r="A220" s="352"/>
      <c r="B220" s="456" t="s">
        <v>577</v>
      </c>
      <c r="C220" s="456" t="s">
        <v>578</v>
      </c>
      <c r="D220" s="564" t="s">
        <v>579</v>
      </c>
      <c r="E220" s="429" t="s">
        <v>753</v>
      </c>
      <c r="F220" s="448" t="s">
        <v>614</v>
      </c>
      <c r="G220" s="621" t="s">
        <v>798</v>
      </c>
      <c r="H220" s="624">
        <v>100</v>
      </c>
      <c r="I220" s="624">
        <v>100</v>
      </c>
    </row>
    <row r="221" spans="1:10" ht="15">
      <c r="A221" s="352"/>
      <c r="B221" s="446" t="s">
        <v>554</v>
      </c>
      <c r="C221" s="446" t="s">
        <v>555</v>
      </c>
      <c r="D221" s="564" t="s">
        <v>616</v>
      </c>
      <c r="E221" s="429" t="s">
        <v>753</v>
      </c>
      <c r="F221" s="448" t="s">
        <v>558</v>
      </c>
      <c r="G221" s="448" t="s">
        <v>797</v>
      </c>
      <c r="H221" s="624">
        <v>100</v>
      </c>
      <c r="I221" s="624">
        <v>100</v>
      </c>
    </row>
    <row r="222" spans="1:10" ht="15">
      <c r="A222" s="352"/>
      <c r="B222" s="619" t="s">
        <v>560</v>
      </c>
      <c r="C222" s="619" t="s">
        <v>543</v>
      </c>
      <c r="D222" s="451">
        <v>20001014022</v>
      </c>
      <c r="E222" s="429" t="s">
        <v>753</v>
      </c>
      <c r="F222" s="448" t="s">
        <v>558</v>
      </c>
      <c r="G222" s="448" t="s">
        <v>797</v>
      </c>
      <c r="H222" s="624">
        <v>100</v>
      </c>
      <c r="I222" s="624">
        <v>100</v>
      </c>
    </row>
    <row r="223" spans="1:10" ht="15">
      <c r="A223" s="352"/>
      <c r="B223" s="620" t="s">
        <v>534</v>
      </c>
      <c r="C223" s="620" t="s">
        <v>535</v>
      </c>
      <c r="D223" s="620" t="s">
        <v>536</v>
      </c>
      <c r="E223" s="429" t="s">
        <v>753</v>
      </c>
      <c r="F223" s="448" t="s">
        <v>700</v>
      </c>
      <c r="G223" s="448" t="s">
        <v>799</v>
      </c>
      <c r="H223" s="624">
        <v>50</v>
      </c>
      <c r="I223" s="624">
        <v>50</v>
      </c>
    </row>
    <row r="224" spans="1:10" ht="15">
      <c r="A224" s="352"/>
      <c r="B224" s="446" t="s">
        <v>603</v>
      </c>
      <c r="C224" s="446" t="s">
        <v>604</v>
      </c>
      <c r="D224" s="447" t="s">
        <v>605</v>
      </c>
      <c r="E224" s="429" t="s">
        <v>753</v>
      </c>
      <c r="F224" s="448" t="s">
        <v>558</v>
      </c>
      <c r="G224" s="448" t="s">
        <v>797</v>
      </c>
      <c r="H224" s="624">
        <v>100</v>
      </c>
      <c r="I224" s="624">
        <v>100</v>
      </c>
    </row>
    <row r="225" spans="1:10" ht="15">
      <c r="A225" s="352"/>
      <c r="B225" s="451" t="s">
        <v>684</v>
      </c>
      <c r="C225" s="451" t="s">
        <v>685</v>
      </c>
      <c r="D225" s="447" t="s">
        <v>689</v>
      </c>
      <c r="E225" s="429" t="s">
        <v>753</v>
      </c>
      <c r="F225" s="622" t="s">
        <v>614</v>
      </c>
      <c r="G225" s="621" t="s">
        <v>798</v>
      </c>
      <c r="H225" s="625">
        <v>150</v>
      </c>
      <c r="I225" s="625">
        <v>150</v>
      </c>
    </row>
    <row r="226" spans="1:10" ht="15">
      <c r="A226" s="352"/>
      <c r="B226" s="456" t="s">
        <v>569</v>
      </c>
      <c r="C226" s="456" t="s">
        <v>570</v>
      </c>
      <c r="D226" s="536">
        <v>62001012403</v>
      </c>
      <c r="E226" s="429" t="s">
        <v>753</v>
      </c>
      <c r="F226" s="622" t="s">
        <v>614</v>
      </c>
      <c r="G226" s="621" t="s">
        <v>798</v>
      </c>
      <c r="H226" s="624">
        <v>150</v>
      </c>
      <c r="I226" s="624">
        <v>150</v>
      </c>
    </row>
    <row r="227" spans="1:10" ht="15">
      <c r="A227" s="352"/>
      <c r="B227" s="446" t="s">
        <v>522</v>
      </c>
      <c r="C227" s="446" t="s">
        <v>523</v>
      </c>
      <c r="D227" s="447" t="s">
        <v>524</v>
      </c>
      <c r="E227" s="429" t="s">
        <v>753</v>
      </c>
      <c r="F227" s="622" t="s">
        <v>614</v>
      </c>
      <c r="G227" s="623" t="s">
        <v>798</v>
      </c>
      <c r="H227" s="624">
        <v>150</v>
      </c>
      <c r="I227" s="624">
        <v>150</v>
      </c>
      <c r="J227">
        <v>1000</v>
      </c>
    </row>
    <row r="228" spans="1:10" ht="15">
      <c r="A228" s="560">
        <v>28</v>
      </c>
      <c r="B228" s="451" t="s">
        <v>560</v>
      </c>
      <c r="C228" s="451" t="s">
        <v>543</v>
      </c>
      <c r="D228" s="451">
        <v>20001014023</v>
      </c>
      <c r="E228" s="429" t="s">
        <v>753</v>
      </c>
      <c r="F228" s="448" t="s">
        <v>751</v>
      </c>
      <c r="G228" s="448" t="s">
        <v>800</v>
      </c>
      <c r="H228" s="542">
        <v>100</v>
      </c>
      <c r="I228" s="542">
        <v>100</v>
      </c>
    </row>
    <row r="229" spans="1:10" ht="15">
      <c r="A229" s="352"/>
      <c r="B229" s="451" t="s">
        <v>554</v>
      </c>
      <c r="C229" s="451" t="s">
        <v>555</v>
      </c>
      <c r="D229" s="447" t="s">
        <v>688</v>
      </c>
      <c r="E229" s="429" t="s">
        <v>753</v>
      </c>
      <c r="F229" s="448" t="s">
        <v>751</v>
      </c>
      <c r="G229" s="448" t="s">
        <v>800</v>
      </c>
      <c r="H229" s="542">
        <v>100</v>
      </c>
      <c r="I229" s="542">
        <v>100</v>
      </c>
    </row>
    <row r="230" spans="1:10" ht="15">
      <c r="A230" s="352"/>
      <c r="B230" s="595" t="s">
        <v>538</v>
      </c>
      <c r="C230" s="595" t="s">
        <v>584</v>
      </c>
      <c r="D230" s="626" t="s">
        <v>585</v>
      </c>
      <c r="E230" s="429" t="s">
        <v>753</v>
      </c>
      <c r="F230" s="448" t="s">
        <v>751</v>
      </c>
      <c r="G230" s="448" t="s">
        <v>800</v>
      </c>
      <c r="H230" s="542">
        <v>100</v>
      </c>
      <c r="I230" s="542">
        <v>100</v>
      </c>
    </row>
    <row r="231" spans="1:10" ht="15">
      <c r="A231" s="352"/>
      <c r="B231" s="451" t="s">
        <v>569</v>
      </c>
      <c r="C231" s="451" t="s">
        <v>570</v>
      </c>
      <c r="D231" s="451">
        <v>62001012403</v>
      </c>
      <c r="E231" s="429" t="s">
        <v>753</v>
      </c>
      <c r="F231" s="448" t="s">
        <v>751</v>
      </c>
      <c r="G231" s="448" t="s">
        <v>800</v>
      </c>
      <c r="H231" s="542">
        <v>100</v>
      </c>
      <c r="I231" s="542">
        <v>100</v>
      </c>
    </row>
    <row r="232" spans="1:10" ht="15">
      <c r="A232" s="352"/>
      <c r="B232" s="451" t="s">
        <v>522</v>
      </c>
      <c r="C232" s="451" t="s">
        <v>523</v>
      </c>
      <c r="D232" s="447" t="s">
        <v>524</v>
      </c>
      <c r="E232" s="429" t="s">
        <v>753</v>
      </c>
      <c r="F232" s="448" t="s">
        <v>801</v>
      </c>
      <c r="G232" s="448" t="s">
        <v>802</v>
      </c>
      <c r="H232" s="542">
        <v>100</v>
      </c>
      <c r="I232" s="542">
        <v>100</v>
      </c>
    </row>
    <row r="233" spans="1:10" ht="25.5">
      <c r="A233" s="352"/>
      <c r="B233" s="451" t="s">
        <v>593</v>
      </c>
      <c r="C233" s="451" t="s">
        <v>594</v>
      </c>
      <c r="D233" s="454" t="s">
        <v>595</v>
      </c>
      <c r="E233" s="429" t="s">
        <v>753</v>
      </c>
      <c r="F233" s="448" t="s">
        <v>801</v>
      </c>
      <c r="G233" s="448" t="s">
        <v>802</v>
      </c>
      <c r="H233" s="542">
        <v>100</v>
      </c>
      <c r="I233" s="542">
        <v>100</v>
      </c>
    </row>
    <row r="234" spans="1:10" ht="15">
      <c r="A234" s="352"/>
      <c r="B234" s="456" t="s">
        <v>565</v>
      </c>
      <c r="C234" s="456" t="s">
        <v>566</v>
      </c>
      <c r="D234" s="451">
        <v>16001000429</v>
      </c>
      <c r="E234" s="429" t="s">
        <v>753</v>
      </c>
      <c r="F234" s="448" t="s">
        <v>801</v>
      </c>
      <c r="G234" s="448" t="s">
        <v>802</v>
      </c>
      <c r="H234" s="548">
        <v>100</v>
      </c>
      <c r="I234" s="548">
        <v>100</v>
      </c>
      <c r="J234">
        <v>700</v>
      </c>
    </row>
    <row r="235" spans="1:10" ht="15">
      <c r="A235" s="560">
        <v>29</v>
      </c>
      <c r="B235" s="446" t="s">
        <v>560</v>
      </c>
      <c r="C235" s="446" t="s">
        <v>543</v>
      </c>
      <c r="D235" s="615">
        <v>20001014023</v>
      </c>
      <c r="E235" s="429" t="s">
        <v>753</v>
      </c>
      <c r="F235" s="448" t="s">
        <v>564</v>
      </c>
      <c r="G235" s="446" t="s">
        <v>803</v>
      </c>
      <c r="H235" s="550">
        <v>150</v>
      </c>
      <c r="I235" s="550">
        <v>150</v>
      </c>
    </row>
    <row r="236" spans="1:10" ht="15">
      <c r="A236" s="352"/>
      <c r="B236" s="446" t="s">
        <v>554</v>
      </c>
      <c r="C236" s="446" t="s">
        <v>555</v>
      </c>
      <c r="D236" s="614" t="s">
        <v>688</v>
      </c>
      <c r="E236" s="429" t="s">
        <v>753</v>
      </c>
      <c r="F236" s="618" t="s">
        <v>564</v>
      </c>
      <c r="G236" s="446" t="s">
        <v>803</v>
      </c>
      <c r="H236" s="550">
        <v>150</v>
      </c>
      <c r="I236" s="550">
        <v>150</v>
      </c>
    </row>
    <row r="237" spans="1:10" ht="15">
      <c r="A237" s="352"/>
      <c r="B237" s="446" t="s">
        <v>569</v>
      </c>
      <c r="C237" s="446" t="s">
        <v>570</v>
      </c>
      <c r="D237" s="459">
        <v>62001012403</v>
      </c>
      <c r="E237" s="429" t="s">
        <v>753</v>
      </c>
      <c r="F237" s="448" t="s">
        <v>564</v>
      </c>
      <c r="G237" s="446" t="s">
        <v>803</v>
      </c>
      <c r="H237" s="550">
        <v>150</v>
      </c>
      <c r="I237" s="550">
        <v>150</v>
      </c>
    </row>
    <row r="238" spans="1:10" ht="15">
      <c r="A238" s="352"/>
      <c r="B238" s="451" t="s">
        <v>571</v>
      </c>
      <c r="C238" s="451" t="s">
        <v>572</v>
      </c>
      <c r="D238" s="448">
        <v>20001038079</v>
      </c>
      <c r="E238" s="429" t="s">
        <v>753</v>
      </c>
      <c r="F238" s="448" t="s">
        <v>591</v>
      </c>
      <c r="G238" s="446" t="s">
        <v>804</v>
      </c>
      <c r="H238" s="550">
        <v>150</v>
      </c>
      <c r="I238" s="550">
        <v>150</v>
      </c>
    </row>
    <row r="239" spans="1:10" ht="15">
      <c r="A239" s="352"/>
      <c r="B239" s="446" t="s">
        <v>522</v>
      </c>
      <c r="C239" s="446" t="s">
        <v>523</v>
      </c>
      <c r="D239" s="614" t="s">
        <v>524</v>
      </c>
      <c r="E239" s="429" t="s">
        <v>753</v>
      </c>
      <c r="F239" s="448" t="s">
        <v>591</v>
      </c>
      <c r="G239" s="446" t="s">
        <v>804</v>
      </c>
      <c r="H239" s="550">
        <v>150</v>
      </c>
      <c r="I239" s="550">
        <v>150</v>
      </c>
    </row>
    <row r="240" spans="1:10" ht="15">
      <c r="A240" s="352"/>
      <c r="B240" s="595" t="s">
        <v>684</v>
      </c>
      <c r="C240" s="451" t="s">
        <v>685</v>
      </c>
      <c r="D240" s="627" t="s">
        <v>689</v>
      </c>
      <c r="E240" s="429" t="s">
        <v>753</v>
      </c>
      <c r="F240" s="448" t="s">
        <v>591</v>
      </c>
      <c r="G240" s="446" t="s">
        <v>804</v>
      </c>
      <c r="H240" s="550">
        <v>150</v>
      </c>
      <c r="I240" s="550">
        <v>150</v>
      </c>
    </row>
    <row r="241" spans="1:10" ht="15.75" thickBot="1">
      <c r="A241" s="352"/>
      <c r="B241" s="451" t="s">
        <v>600</v>
      </c>
      <c r="C241" s="451" t="s">
        <v>601</v>
      </c>
      <c r="D241" s="614" t="s">
        <v>602</v>
      </c>
      <c r="E241" s="429" t="s">
        <v>753</v>
      </c>
      <c r="F241" s="618" t="s">
        <v>620</v>
      </c>
      <c r="G241" s="446" t="s">
        <v>805</v>
      </c>
      <c r="H241" s="550">
        <v>100</v>
      </c>
      <c r="I241" s="550">
        <v>100</v>
      </c>
      <c r="J241">
        <v>1000</v>
      </c>
    </row>
    <row r="242" spans="1:10" ht="15.75" thickBot="1">
      <c r="A242" s="560">
        <v>30</v>
      </c>
      <c r="B242" s="554" t="s">
        <v>603</v>
      </c>
      <c r="C242" s="554" t="s">
        <v>604</v>
      </c>
      <c r="D242" s="582" t="s">
        <v>605</v>
      </c>
      <c r="E242" s="429" t="s">
        <v>753</v>
      </c>
      <c r="F242" s="571" t="s">
        <v>715</v>
      </c>
      <c r="G242" s="594" t="s">
        <v>806</v>
      </c>
      <c r="H242" s="572">
        <v>100</v>
      </c>
      <c r="I242" s="572">
        <v>100</v>
      </c>
    </row>
    <row r="243" spans="1:10" ht="15.75" thickBot="1">
      <c r="A243" s="352"/>
      <c r="B243" s="554" t="s">
        <v>560</v>
      </c>
      <c r="C243" s="554" t="s">
        <v>543</v>
      </c>
      <c r="D243" s="554">
        <v>20001014023</v>
      </c>
      <c r="E243" s="429" t="s">
        <v>753</v>
      </c>
      <c r="F243" s="571" t="s">
        <v>749</v>
      </c>
      <c r="G243" s="571" t="s">
        <v>807</v>
      </c>
      <c r="H243" s="572">
        <v>150</v>
      </c>
      <c r="I243" s="572">
        <v>150</v>
      </c>
    </row>
    <row r="244" spans="1:10" ht="15.75" thickBot="1">
      <c r="A244" s="352"/>
      <c r="B244" s="554" t="s">
        <v>565</v>
      </c>
      <c r="C244" s="554" t="s">
        <v>566</v>
      </c>
      <c r="D244" s="554">
        <v>16001000429</v>
      </c>
      <c r="E244" s="429" t="s">
        <v>753</v>
      </c>
      <c r="F244" s="571" t="s">
        <v>749</v>
      </c>
      <c r="G244" s="571" t="s">
        <v>807</v>
      </c>
      <c r="H244" s="572">
        <v>150</v>
      </c>
      <c r="I244" s="572">
        <v>150</v>
      </c>
    </row>
    <row r="245" spans="1:10" ht="15.75" thickBot="1">
      <c r="A245" s="352"/>
      <c r="B245" s="554" t="s">
        <v>684</v>
      </c>
      <c r="C245" s="554" t="s">
        <v>685</v>
      </c>
      <c r="D245" s="556" t="s">
        <v>689</v>
      </c>
      <c r="E245" s="429" t="s">
        <v>753</v>
      </c>
      <c r="F245" s="571" t="s">
        <v>749</v>
      </c>
      <c r="G245" s="571" t="s">
        <v>807</v>
      </c>
      <c r="H245" s="572">
        <v>150</v>
      </c>
      <c r="I245" s="572">
        <v>150</v>
      </c>
    </row>
    <row r="246" spans="1:10" ht="15.75" thickBot="1">
      <c r="A246" s="352"/>
      <c r="B246" s="554" t="s">
        <v>600</v>
      </c>
      <c r="C246" s="554" t="s">
        <v>601</v>
      </c>
      <c r="D246" s="592" t="s">
        <v>602</v>
      </c>
      <c r="E246" s="429" t="s">
        <v>753</v>
      </c>
      <c r="F246" s="571" t="s">
        <v>749</v>
      </c>
      <c r="G246" s="571" t="s">
        <v>807</v>
      </c>
      <c r="H246" s="572">
        <v>150</v>
      </c>
      <c r="I246" s="572">
        <v>150</v>
      </c>
    </row>
    <row r="247" spans="1:10" ht="26.25" thickBot="1">
      <c r="A247" s="352"/>
      <c r="B247" s="554" t="s">
        <v>561</v>
      </c>
      <c r="C247" s="554" t="s">
        <v>562</v>
      </c>
      <c r="D247" s="628" t="s">
        <v>617</v>
      </c>
      <c r="E247" s="429" t="s">
        <v>753</v>
      </c>
      <c r="F247" s="571" t="s">
        <v>715</v>
      </c>
      <c r="G247" s="571" t="s">
        <v>806</v>
      </c>
      <c r="H247" s="572">
        <v>100</v>
      </c>
      <c r="I247" s="572">
        <v>100</v>
      </c>
    </row>
    <row r="248" spans="1:10" ht="26.25" thickBot="1">
      <c r="A248" s="352"/>
      <c r="B248" s="554" t="s">
        <v>593</v>
      </c>
      <c r="C248" s="580" t="s">
        <v>594</v>
      </c>
      <c r="D248" s="508" t="s">
        <v>595</v>
      </c>
      <c r="E248" s="429" t="s">
        <v>753</v>
      </c>
      <c r="F248" s="571" t="s">
        <v>715</v>
      </c>
      <c r="G248" s="571" t="s">
        <v>806</v>
      </c>
      <c r="H248" s="572">
        <v>100</v>
      </c>
      <c r="I248" s="572">
        <v>100</v>
      </c>
    </row>
    <row r="249" spans="1:10" ht="15.75" thickBot="1">
      <c r="A249" s="352"/>
      <c r="B249" s="554" t="s">
        <v>538</v>
      </c>
      <c r="C249" s="554" t="s">
        <v>584</v>
      </c>
      <c r="D249" s="556" t="s">
        <v>585</v>
      </c>
      <c r="E249" s="429" t="s">
        <v>753</v>
      </c>
      <c r="F249" s="571" t="s">
        <v>715</v>
      </c>
      <c r="G249" s="571" t="s">
        <v>806</v>
      </c>
      <c r="H249" s="572">
        <v>100</v>
      </c>
      <c r="I249" s="572">
        <v>100</v>
      </c>
      <c r="J249">
        <v>1000</v>
      </c>
    </row>
    <row r="250" spans="1:10" ht="15">
      <c r="A250" s="560">
        <v>31</v>
      </c>
      <c r="B250" s="544" t="s">
        <v>522</v>
      </c>
      <c r="C250" s="544" t="s">
        <v>523</v>
      </c>
      <c r="D250" s="630" t="s">
        <v>524</v>
      </c>
      <c r="E250" s="429" t="s">
        <v>753</v>
      </c>
      <c r="F250" s="622" t="s">
        <v>609</v>
      </c>
      <c r="G250" s="634" t="s">
        <v>808</v>
      </c>
      <c r="H250" s="635">
        <v>150</v>
      </c>
      <c r="I250" s="635">
        <v>150</v>
      </c>
    </row>
    <row r="251" spans="1:10" ht="15">
      <c r="A251" s="352"/>
      <c r="B251" s="544" t="s">
        <v>571</v>
      </c>
      <c r="C251" s="544" t="s">
        <v>572</v>
      </c>
      <c r="D251" s="547">
        <v>20001038079</v>
      </c>
      <c r="E251" s="429" t="s">
        <v>753</v>
      </c>
      <c r="F251" s="622" t="s">
        <v>643</v>
      </c>
      <c r="G251" s="634" t="s">
        <v>809</v>
      </c>
      <c r="H251" s="635">
        <v>100</v>
      </c>
      <c r="I251" s="635">
        <v>100</v>
      </c>
    </row>
    <row r="252" spans="1:10" ht="25.5">
      <c r="A252" s="352"/>
      <c r="B252" s="544" t="s">
        <v>561</v>
      </c>
      <c r="C252" s="544" t="s">
        <v>562</v>
      </c>
      <c r="D252" s="631" t="s">
        <v>617</v>
      </c>
      <c r="E252" s="429" t="s">
        <v>753</v>
      </c>
      <c r="F252" s="622" t="s">
        <v>643</v>
      </c>
      <c r="G252" s="634" t="s">
        <v>809</v>
      </c>
      <c r="H252" s="635">
        <v>100</v>
      </c>
      <c r="I252" s="635">
        <v>100</v>
      </c>
    </row>
    <row r="253" spans="1:10" ht="15">
      <c r="A253" s="352"/>
      <c r="B253" s="629" t="s">
        <v>600</v>
      </c>
      <c r="C253" s="629" t="s">
        <v>601</v>
      </c>
      <c r="D253" s="632" t="s">
        <v>602</v>
      </c>
      <c r="E253" s="429" t="s">
        <v>753</v>
      </c>
      <c r="F253" s="622" t="s">
        <v>609</v>
      </c>
      <c r="G253" s="634" t="s">
        <v>808</v>
      </c>
      <c r="H253" s="635">
        <v>150</v>
      </c>
      <c r="I253" s="635">
        <v>150</v>
      </c>
    </row>
    <row r="254" spans="1:10" ht="15">
      <c r="A254" s="352"/>
      <c r="B254" s="629" t="s">
        <v>565</v>
      </c>
      <c r="C254" s="629" t="s">
        <v>566</v>
      </c>
      <c r="D254" s="544">
        <v>16001000429</v>
      </c>
      <c r="E254" s="429" t="s">
        <v>753</v>
      </c>
      <c r="F254" s="622" t="s">
        <v>609</v>
      </c>
      <c r="G254" s="634" t="s">
        <v>808</v>
      </c>
      <c r="H254" s="635">
        <v>150</v>
      </c>
      <c r="I254" s="635">
        <v>150</v>
      </c>
    </row>
    <row r="255" spans="1:10" ht="25.5">
      <c r="A255" s="352"/>
      <c r="B255" s="629" t="s">
        <v>593</v>
      </c>
      <c r="C255" s="629" t="s">
        <v>594</v>
      </c>
      <c r="D255" s="633" t="s">
        <v>595</v>
      </c>
      <c r="E255" s="429" t="s">
        <v>753</v>
      </c>
      <c r="F255" s="622" t="s">
        <v>609</v>
      </c>
      <c r="G255" s="634" t="s">
        <v>808</v>
      </c>
      <c r="H255" s="635">
        <v>150</v>
      </c>
      <c r="I255" s="635">
        <v>150</v>
      </c>
      <c r="J255">
        <v>800</v>
      </c>
    </row>
    <row r="256" spans="1:10" ht="15">
      <c r="A256" s="560">
        <v>32</v>
      </c>
      <c r="B256" s="456" t="s">
        <v>612</v>
      </c>
      <c r="C256" s="456" t="s">
        <v>613</v>
      </c>
      <c r="D256" s="451">
        <v>26001000601</v>
      </c>
      <c r="E256" s="429" t="s">
        <v>753</v>
      </c>
      <c r="F256" s="448" t="s">
        <v>751</v>
      </c>
      <c r="G256" s="446" t="s">
        <v>810</v>
      </c>
      <c r="H256" s="542">
        <v>100</v>
      </c>
      <c r="I256" s="542">
        <v>100</v>
      </c>
    </row>
    <row r="257" spans="1:10" ht="25.5">
      <c r="A257" s="352"/>
      <c r="B257" s="446" t="s">
        <v>554</v>
      </c>
      <c r="C257" s="446" t="s">
        <v>555</v>
      </c>
      <c r="D257" s="578" t="s">
        <v>709</v>
      </c>
      <c r="E257" s="429" t="s">
        <v>753</v>
      </c>
      <c r="F257" s="448" t="s">
        <v>751</v>
      </c>
      <c r="G257" s="446" t="s">
        <v>810</v>
      </c>
      <c r="H257" s="542">
        <v>100</v>
      </c>
      <c r="I257" s="542">
        <v>100</v>
      </c>
    </row>
    <row r="258" spans="1:10" ht="15">
      <c r="A258" s="352"/>
      <c r="B258" s="446" t="s">
        <v>560</v>
      </c>
      <c r="C258" s="446" t="s">
        <v>543</v>
      </c>
      <c r="D258" s="451">
        <v>20001014023</v>
      </c>
      <c r="E258" s="429" t="s">
        <v>753</v>
      </c>
      <c r="F258" s="448" t="s">
        <v>725</v>
      </c>
      <c r="G258" s="446" t="s">
        <v>811</v>
      </c>
      <c r="H258" s="542">
        <v>150</v>
      </c>
      <c r="I258" s="542">
        <v>150</v>
      </c>
    </row>
    <row r="259" spans="1:10" ht="15">
      <c r="A259" s="352"/>
      <c r="B259" s="536" t="s">
        <v>577</v>
      </c>
      <c r="C259" s="536" t="s">
        <v>578</v>
      </c>
      <c r="D259" s="447" t="s">
        <v>579</v>
      </c>
      <c r="E259" s="429" t="s">
        <v>753</v>
      </c>
      <c r="F259" s="448" t="s">
        <v>751</v>
      </c>
      <c r="G259" s="446" t="s">
        <v>810</v>
      </c>
      <c r="H259" s="542">
        <v>100</v>
      </c>
      <c r="I259" s="542">
        <v>100</v>
      </c>
    </row>
    <row r="260" spans="1:10" ht="15">
      <c r="A260" s="352"/>
      <c r="B260" s="446" t="s">
        <v>588</v>
      </c>
      <c r="C260" s="446" t="s">
        <v>738</v>
      </c>
      <c r="D260" s="451">
        <v>62007001870</v>
      </c>
      <c r="E260" s="429" t="s">
        <v>753</v>
      </c>
      <c r="F260" s="448" t="s">
        <v>586</v>
      </c>
      <c r="G260" s="446" t="s">
        <v>812</v>
      </c>
      <c r="H260" s="542">
        <v>100</v>
      </c>
      <c r="I260" s="542">
        <v>100</v>
      </c>
    </row>
    <row r="261" spans="1:10" ht="15">
      <c r="A261" s="352"/>
      <c r="B261" s="456" t="s">
        <v>565</v>
      </c>
      <c r="C261" s="456" t="s">
        <v>566</v>
      </c>
      <c r="D261" s="451">
        <v>16001000429</v>
      </c>
      <c r="E261" s="429" t="s">
        <v>753</v>
      </c>
      <c r="F261" s="448" t="s">
        <v>725</v>
      </c>
      <c r="G261" s="446" t="s">
        <v>811</v>
      </c>
      <c r="H261" s="542">
        <v>150</v>
      </c>
      <c r="I261" s="542">
        <v>150</v>
      </c>
    </row>
    <row r="262" spans="1:10" ht="15">
      <c r="A262" s="352"/>
      <c r="B262" s="540" t="s">
        <v>569</v>
      </c>
      <c r="C262" s="540" t="s">
        <v>570</v>
      </c>
      <c r="D262" s="451">
        <v>62001012403</v>
      </c>
      <c r="E262" s="429" t="s">
        <v>753</v>
      </c>
      <c r="F262" s="448" t="s">
        <v>725</v>
      </c>
      <c r="G262" s="446" t="s">
        <v>811</v>
      </c>
      <c r="H262" s="542">
        <v>150</v>
      </c>
      <c r="I262" s="542">
        <v>150</v>
      </c>
    </row>
    <row r="263" spans="1:10" ht="15">
      <c r="A263" s="352"/>
      <c r="B263" s="636" t="s">
        <v>538</v>
      </c>
      <c r="C263" s="636" t="s">
        <v>584</v>
      </c>
      <c r="D263" s="447" t="s">
        <v>754</v>
      </c>
      <c r="E263" s="429" t="s">
        <v>753</v>
      </c>
      <c r="F263" s="618" t="s">
        <v>725</v>
      </c>
      <c r="G263" s="446" t="s">
        <v>811</v>
      </c>
      <c r="H263" s="542">
        <v>150</v>
      </c>
      <c r="I263" s="542">
        <v>150</v>
      </c>
    </row>
    <row r="264" spans="1:10" ht="15">
      <c r="A264" s="352"/>
      <c r="B264" s="460" t="s">
        <v>582</v>
      </c>
      <c r="C264" s="460" t="s">
        <v>547</v>
      </c>
      <c r="D264" s="458" t="s">
        <v>583</v>
      </c>
      <c r="E264" s="96"/>
      <c r="F264" s="448" t="s">
        <v>575</v>
      </c>
      <c r="G264" s="446" t="s">
        <v>813</v>
      </c>
      <c r="H264" s="548">
        <v>50</v>
      </c>
      <c r="I264" s="548">
        <v>50</v>
      </c>
    </row>
    <row r="265" spans="1:10" ht="15">
      <c r="A265" s="352"/>
      <c r="B265" s="446" t="s">
        <v>534</v>
      </c>
      <c r="C265" s="446" t="s">
        <v>535</v>
      </c>
      <c r="D265" s="454" t="s">
        <v>536</v>
      </c>
      <c r="E265" s="96"/>
      <c r="F265" s="448" t="s">
        <v>575</v>
      </c>
      <c r="G265" s="446" t="s">
        <v>813</v>
      </c>
      <c r="H265" s="542">
        <v>50</v>
      </c>
      <c r="I265" s="542">
        <v>50</v>
      </c>
    </row>
    <row r="266" spans="1:10" ht="15">
      <c r="A266" s="352"/>
      <c r="B266" s="456" t="s">
        <v>571</v>
      </c>
      <c r="C266" s="456" t="s">
        <v>572</v>
      </c>
      <c r="D266" s="451">
        <v>20001038079</v>
      </c>
      <c r="E266" s="85"/>
      <c r="F266" s="448" t="s">
        <v>586</v>
      </c>
      <c r="G266" s="446" t="s">
        <v>812</v>
      </c>
      <c r="H266" s="542">
        <v>100</v>
      </c>
      <c r="I266" s="542">
        <v>100</v>
      </c>
      <c r="J266">
        <v>1200</v>
      </c>
    </row>
    <row r="267" spans="1:10" ht="15">
      <c r="A267" s="560">
        <v>33</v>
      </c>
      <c r="B267" s="446" t="s">
        <v>518</v>
      </c>
      <c r="C267" s="446" t="s">
        <v>519</v>
      </c>
      <c r="D267" s="614" t="s">
        <v>520</v>
      </c>
      <c r="E267" s="85"/>
      <c r="F267" s="446" t="s">
        <v>816</v>
      </c>
      <c r="G267" s="446" t="s">
        <v>817</v>
      </c>
      <c r="H267" s="542">
        <v>100</v>
      </c>
      <c r="I267" s="542">
        <v>100</v>
      </c>
    </row>
    <row r="268" spans="1:10" ht="15">
      <c r="A268" s="352"/>
      <c r="B268" s="446" t="s">
        <v>567</v>
      </c>
      <c r="C268" s="619" t="s">
        <v>814</v>
      </c>
      <c r="D268" s="614" t="s">
        <v>815</v>
      </c>
      <c r="E268" s="85"/>
      <c r="F268" s="446" t="s">
        <v>816</v>
      </c>
      <c r="G268" s="446" t="s">
        <v>817</v>
      </c>
      <c r="H268" s="542">
        <v>100</v>
      </c>
      <c r="I268" s="542">
        <v>100</v>
      </c>
    </row>
    <row r="269" spans="1:10" ht="15">
      <c r="A269" s="352"/>
      <c r="B269" s="595" t="s">
        <v>530</v>
      </c>
      <c r="C269" s="595" t="s">
        <v>531</v>
      </c>
      <c r="D269" s="448" t="s">
        <v>532</v>
      </c>
      <c r="E269" s="85"/>
      <c r="F269" s="448" t="s">
        <v>744</v>
      </c>
      <c r="G269" s="446" t="s">
        <v>818</v>
      </c>
      <c r="H269" s="542">
        <v>150</v>
      </c>
      <c r="I269" s="542">
        <v>150</v>
      </c>
    </row>
    <row r="270" spans="1:10" ht="15">
      <c r="A270" s="352"/>
      <c r="B270" s="446" t="s">
        <v>600</v>
      </c>
      <c r="C270" s="446" t="s">
        <v>601</v>
      </c>
      <c r="D270" s="627" t="s">
        <v>602</v>
      </c>
      <c r="E270" s="85"/>
      <c r="F270" s="448" t="s">
        <v>744</v>
      </c>
      <c r="G270" s="446" t="s">
        <v>818</v>
      </c>
      <c r="H270" s="542">
        <v>150</v>
      </c>
      <c r="I270" s="542">
        <v>150</v>
      </c>
    </row>
    <row r="271" spans="1:10" ht="15">
      <c r="A271" s="352"/>
      <c r="B271" s="446" t="s">
        <v>625</v>
      </c>
      <c r="C271" s="446" t="s">
        <v>589</v>
      </c>
      <c r="D271" s="448">
        <v>62007009997</v>
      </c>
      <c r="E271" s="85"/>
      <c r="F271" s="448" t="s">
        <v>744</v>
      </c>
      <c r="G271" s="446" t="s">
        <v>818</v>
      </c>
      <c r="H271" s="542">
        <v>150</v>
      </c>
      <c r="I271" s="542">
        <v>150</v>
      </c>
    </row>
    <row r="272" spans="1:10" ht="25.5">
      <c r="A272" s="352"/>
      <c r="B272" s="451" t="s">
        <v>593</v>
      </c>
      <c r="C272" s="451" t="s">
        <v>594</v>
      </c>
      <c r="D272" s="549" t="s">
        <v>595</v>
      </c>
      <c r="E272" s="85"/>
      <c r="F272" s="448" t="s">
        <v>744</v>
      </c>
      <c r="G272" s="446" t="s">
        <v>818</v>
      </c>
      <c r="H272" s="542">
        <v>150</v>
      </c>
      <c r="I272" s="542">
        <v>150</v>
      </c>
      <c r="J272">
        <v>800</v>
      </c>
    </row>
    <row r="273" spans="1:10" ht="15">
      <c r="A273" s="352"/>
      <c r="B273" s="353"/>
      <c r="C273" s="85"/>
      <c r="D273" s="85"/>
      <c r="E273" s="85"/>
      <c r="F273" s="85"/>
      <c r="G273" s="85"/>
      <c r="H273" s="4"/>
      <c r="I273" s="4"/>
    </row>
    <row r="274" spans="1:10" ht="15">
      <c r="A274" s="352"/>
      <c r="B274" s="353"/>
      <c r="C274" s="85"/>
      <c r="D274" s="85"/>
      <c r="E274" s="85"/>
      <c r="F274" s="85"/>
      <c r="G274" s="85"/>
      <c r="H274" s="4"/>
      <c r="I274" s="4"/>
    </row>
    <row r="275" spans="1:10" ht="15">
      <c r="A275" s="352"/>
      <c r="B275" s="353"/>
      <c r="C275" s="85"/>
      <c r="D275" s="85"/>
      <c r="E275" s="85"/>
      <c r="F275" s="85"/>
      <c r="G275" s="85"/>
      <c r="H275" s="4"/>
      <c r="I275" s="4"/>
    </row>
    <row r="276" spans="1:10" ht="15">
      <c r="A276" s="352"/>
      <c r="B276" s="354"/>
      <c r="C276" s="97"/>
      <c r="D276" s="97"/>
      <c r="E276" s="97"/>
      <c r="F276" s="97"/>
      <c r="G276" s="97" t="s">
        <v>325</v>
      </c>
      <c r="H276" s="84">
        <f>SUM(H9:H275)</f>
        <v>30000</v>
      </c>
      <c r="I276" s="84">
        <f>SUM(I9:I275)</f>
        <v>30000</v>
      </c>
      <c r="J276" s="84">
        <f>SUM(J9:J275)</f>
        <v>30000</v>
      </c>
    </row>
    <row r="277" spans="1:10" ht="15">
      <c r="A277" s="212"/>
      <c r="B277" s="212"/>
      <c r="C277" s="212"/>
      <c r="D277" s="212"/>
      <c r="E277" s="212"/>
      <c r="F277" s="212"/>
      <c r="G277" s="180"/>
      <c r="H277" s="180"/>
      <c r="I277" s="185"/>
    </row>
    <row r="278" spans="1:10" ht="15">
      <c r="A278" s="213" t="s">
        <v>336</v>
      </c>
      <c r="B278" s="212"/>
      <c r="C278" s="212"/>
      <c r="D278" s="212"/>
      <c r="E278" s="212"/>
      <c r="F278" s="212"/>
      <c r="G278" s="180"/>
      <c r="H278" s="180"/>
      <c r="I278" s="185"/>
    </row>
    <row r="279" spans="1:10" ht="15">
      <c r="A279" s="213" t="s">
        <v>339</v>
      </c>
      <c r="B279" s="212"/>
      <c r="C279" s="212"/>
      <c r="D279" s="212"/>
      <c r="E279" s="212"/>
      <c r="F279" s="212"/>
      <c r="G279" s="180"/>
      <c r="H279" s="180"/>
      <c r="I279" s="185"/>
    </row>
    <row r="280" spans="1:10" ht="15">
      <c r="A280" s="213"/>
      <c r="B280" s="180"/>
      <c r="C280" s="180"/>
      <c r="D280" s="180"/>
      <c r="E280" s="180"/>
      <c r="F280" s="180"/>
      <c r="G280" s="180"/>
      <c r="H280" s="180"/>
      <c r="I280" s="185"/>
    </row>
    <row r="281" spans="1:10" ht="15">
      <c r="A281" s="213"/>
      <c r="B281" s="180"/>
      <c r="C281" s="180"/>
      <c r="D281" s="180"/>
      <c r="E281" s="180"/>
      <c r="G281" s="180"/>
      <c r="H281" s="180"/>
      <c r="I281" s="185"/>
    </row>
    <row r="282" spans="1:10">
      <c r="A282" s="209"/>
      <c r="B282" s="209"/>
      <c r="C282" s="209"/>
      <c r="D282" s="209"/>
      <c r="E282" s="209"/>
      <c r="F282" s="209"/>
      <c r="G282" s="209"/>
      <c r="H282" s="209"/>
      <c r="I282" s="185"/>
    </row>
    <row r="283" spans="1:10" ht="15">
      <c r="A283" s="186" t="s">
        <v>107</v>
      </c>
      <c r="B283" s="180"/>
      <c r="C283" s="180"/>
      <c r="D283" s="180"/>
      <c r="E283" s="180"/>
      <c r="F283" s="180"/>
      <c r="G283" s="180"/>
      <c r="H283" s="180"/>
      <c r="I283" s="185"/>
    </row>
    <row r="284" spans="1:10" ht="15">
      <c r="A284" s="180"/>
      <c r="B284" s="180"/>
      <c r="C284" s="180"/>
      <c r="D284" s="180"/>
      <c r="E284" s="180"/>
      <c r="F284" s="180"/>
      <c r="G284" s="180"/>
      <c r="H284" s="180"/>
      <c r="I284" s="185"/>
    </row>
    <row r="285" spans="1:10" ht="15">
      <c r="A285" s="180"/>
      <c r="B285" s="180"/>
      <c r="C285" s="180"/>
      <c r="D285" s="180"/>
      <c r="E285" s="180"/>
      <c r="F285" s="180"/>
      <c r="G285" s="180"/>
      <c r="H285" s="187"/>
      <c r="I285" s="185"/>
    </row>
    <row r="286" spans="1:10" ht="15">
      <c r="A286" s="186"/>
      <c r="B286" s="186" t="s">
        <v>266</v>
      </c>
      <c r="C286" s="186"/>
      <c r="D286" s="186"/>
      <c r="E286" s="186"/>
      <c r="F286" s="186"/>
      <c r="G286" s="180"/>
      <c r="H286" s="187"/>
      <c r="I286" s="185"/>
    </row>
    <row r="287" spans="1:10" ht="15">
      <c r="A287" s="180"/>
      <c r="B287" s="180" t="s">
        <v>265</v>
      </c>
      <c r="C287" s="180"/>
      <c r="D287" s="180"/>
      <c r="E287" s="180"/>
      <c r="F287" s="180"/>
      <c r="G287" s="180"/>
      <c r="H287" s="187"/>
      <c r="I287" s="185"/>
    </row>
    <row r="288" spans="1:10">
      <c r="A288" s="188"/>
      <c r="B288" s="188" t="s">
        <v>139</v>
      </c>
      <c r="C288" s="188"/>
      <c r="D288" s="188"/>
      <c r="E288" s="188"/>
      <c r="F288" s="188"/>
      <c r="G288" s="181"/>
      <c r="H288" s="181"/>
      <c r="I288" s="181"/>
    </row>
  </sheetData>
  <mergeCells count="2">
    <mergeCell ref="G1:H1"/>
    <mergeCell ref="G2:H2"/>
  </mergeCells>
  <printOptions gridLines="1"/>
  <pageMargins left="0.25" right="0.25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2" t="s">
        <v>428</v>
      </c>
      <c r="B1" s="72"/>
      <c r="C1" s="75"/>
      <c r="D1" s="75"/>
      <c r="E1" s="75"/>
      <c r="F1" s="75"/>
      <c r="G1" s="661" t="s">
        <v>109</v>
      </c>
      <c r="H1" s="661"/>
    </row>
    <row r="2" spans="1:10" ht="15">
      <c r="A2" s="74" t="s">
        <v>140</v>
      </c>
      <c r="B2" s="72"/>
      <c r="C2" s="75"/>
      <c r="D2" s="75"/>
      <c r="E2" s="75"/>
      <c r="F2" s="75"/>
      <c r="G2" s="659" t="str">
        <f>'ფორმა N1'!K2</f>
        <v>01/01/2019-31/12/2019</v>
      </c>
      <c r="H2" s="659"/>
    </row>
    <row r="3" spans="1:10" ht="15">
      <c r="A3" s="74"/>
      <c r="B3" s="74"/>
      <c r="C3" s="74"/>
      <c r="D3" s="74"/>
      <c r="E3" s="74"/>
      <c r="F3" s="74"/>
      <c r="G3" s="201"/>
      <c r="H3" s="201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>
      <c r="A5" s="424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00"/>
      <c r="B7" s="200"/>
      <c r="C7" s="200"/>
      <c r="D7" s="204"/>
      <c r="E7" s="200"/>
      <c r="F7" s="200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4" t="s">
        <v>334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14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>
      <c r="A35" s="212"/>
      <c r="B35" s="212"/>
      <c r="C35" s="212"/>
      <c r="D35" s="212"/>
      <c r="E35" s="212"/>
      <c r="F35" s="212"/>
      <c r="G35" s="212"/>
      <c r="H35" s="180"/>
      <c r="I35" s="180"/>
    </row>
    <row r="36" spans="1:9" ht="15">
      <c r="A36" s="213" t="s">
        <v>381</v>
      </c>
      <c r="B36" s="213"/>
      <c r="C36" s="212"/>
      <c r="D36" s="212"/>
      <c r="E36" s="212"/>
      <c r="F36" s="212"/>
      <c r="G36" s="212"/>
      <c r="H36" s="180"/>
      <c r="I36" s="180"/>
    </row>
    <row r="37" spans="1:9" ht="15">
      <c r="A37" s="213" t="s">
        <v>332</v>
      </c>
      <c r="B37" s="213"/>
      <c r="C37" s="212"/>
      <c r="D37" s="212"/>
      <c r="E37" s="212"/>
      <c r="F37" s="212"/>
      <c r="G37" s="212"/>
      <c r="H37" s="180"/>
      <c r="I37" s="180"/>
    </row>
    <row r="38" spans="1:9" ht="15">
      <c r="A38" s="213"/>
      <c r="B38" s="213"/>
      <c r="C38" s="180"/>
      <c r="D38" s="180"/>
      <c r="E38" s="180"/>
      <c r="F38" s="180"/>
      <c r="G38" s="180"/>
      <c r="H38" s="180"/>
      <c r="I38" s="180"/>
    </row>
    <row r="39" spans="1:9" ht="15">
      <c r="A39" s="213"/>
      <c r="B39" s="213"/>
      <c r="C39" s="180"/>
      <c r="D39" s="180"/>
      <c r="E39" s="180"/>
      <c r="F39" s="180"/>
      <c r="G39" s="180"/>
      <c r="H39" s="180"/>
      <c r="I39" s="180"/>
    </row>
    <row r="40" spans="1:9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>
      <c r="A41" s="186" t="s">
        <v>107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400</v>
      </c>
      <c r="D44" s="186"/>
      <c r="E44" s="212"/>
      <c r="F44" s="186"/>
      <c r="G44" s="186"/>
      <c r="H44" s="180"/>
      <c r="I44" s="187"/>
    </row>
    <row r="45" spans="1:9" ht="15">
      <c r="A45" s="180"/>
      <c r="B45" s="180"/>
      <c r="C45" s="180" t="s">
        <v>265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139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1" customWidth="1"/>
    <col min="2" max="2" width="19.140625" style="181" bestFit="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666" t="s">
        <v>474</v>
      </c>
      <c r="B2" s="666"/>
      <c r="C2" s="666"/>
      <c r="D2" s="666"/>
      <c r="E2" s="666"/>
      <c r="F2" s="358"/>
      <c r="G2" s="75"/>
      <c r="H2" s="75"/>
      <c r="I2" s="75"/>
      <c r="J2" s="75"/>
      <c r="K2" s="359"/>
      <c r="L2" s="360"/>
      <c r="M2" s="360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59"/>
      <c r="L3" s="659" t="str">
        <f>'ფორმა N1'!K2</f>
        <v>01/01/2019-31/12/2019</v>
      </c>
      <c r="M3" s="659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359"/>
      <c r="L4" s="359"/>
      <c r="M4" s="359"/>
    </row>
    <row r="5" spans="1:13" ht="15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424" t="str">
        <f>'ფორმა N1'!A5</f>
        <v>საქ. ძალოვან ვეტერანთა და პატრიოტთა პოლიტიკური მოძრაობა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356"/>
      <c r="B8" s="369"/>
      <c r="C8" s="356"/>
      <c r="D8" s="356"/>
      <c r="E8" s="356"/>
      <c r="F8" s="356"/>
      <c r="G8" s="356"/>
      <c r="H8" s="356"/>
      <c r="I8" s="356"/>
      <c r="J8" s="356"/>
      <c r="K8" s="76"/>
      <c r="L8" s="76"/>
      <c r="M8" s="76"/>
    </row>
    <row r="9" spans="1:13" ht="45">
      <c r="A9" s="88" t="s">
        <v>64</v>
      </c>
      <c r="B9" s="88" t="s">
        <v>480</v>
      </c>
      <c r="C9" s="88" t="s">
        <v>445</v>
      </c>
      <c r="D9" s="88" t="s">
        <v>446</v>
      </c>
      <c r="E9" s="88" t="s">
        <v>447</v>
      </c>
      <c r="F9" s="88" t="s">
        <v>448</v>
      </c>
      <c r="G9" s="88" t="s">
        <v>449</v>
      </c>
      <c r="H9" s="88" t="s">
        <v>450</v>
      </c>
      <c r="I9" s="88" t="s">
        <v>451</v>
      </c>
      <c r="J9" s="88" t="s">
        <v>452</v>
      </c>
      <c r="K9" s="88" t="s">
        <v>453</v>
      </c>
      <c r="L9" s="88" t="s">
        <v>454</v>
      </c>
      <c r="M9" s="88" t="s">
        <v>311</v>
      </c>
    </row>
    <row r="10" spans="1:13" ht="15">
      <c r="A10" s="96">
        <v>1</v>
      </c>
      <c r="B10" s="376"/>
      <c r="C10" s="343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>
      <c r="A11" s="96">
        <v>2</v>
      </c>
      <c r="B11" s="376"/>
      <c r="C11" s="343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376"/>
      <c r="C12" s="343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376"/>
      <c r="C13" s="343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376"/>
      <c r="C14" s="343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376"/>
      <c r="C15" s="343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376"/>
      <c r="C16" s="343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376"/>
      <c r="C17" s="343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376"/>
      <c r="C18" s="343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376"/>
      <c r="C19" s="343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376"/>
      <c r="C20" s="343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376"/>
      <c r="C21" s="343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376"/>
      <c r="C22" s="343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376"/>
      <c r="C23" s="343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376"/>
      <c r="C24" s="343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376"/>
      <c r="C25" s="343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376"/>
      <c r="C26" s="343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376"/>
      <c r="C27" s="343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376"/>
      <c r="C28" s="343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376"/>
      <c r="C29" s="343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376"/>
      <c r="C30" s="343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376"/>
      <c r="C31" s="343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376"/>
      <c r="C32" s="343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376"/>
      <c r="C33" s="343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271</v>
      </c>
      <c r="B34" s="377"/>
      <c r="C34" s="343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377"/>
      <c r="C35" s="343"/>
      <c r="D35" s="97"/>
      <c r="E35" s="97"/>
      <c r="F35" s="97"/>
      <c r="G35" s="97"/>
      <c r="H35" s="85"/>
      <c r="I35" s="85"/>
      <c r="J35" s="85"/>
      <c r="K35" s="85" t="s">
        <v>455</v>
      </c>
      <c r="L35" s="84">
        <f>SUM(L10:L34)</f>
        <v>0</v>
      </c>
      <c r="M35" s="85"/>
    </row>
    <row r="36" spans="1:13" ht="1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180"/>
    </row>
    <row r="37" spans="1:13" ht="15">
      <c r="A37" s="213" t="s">
        <v>456</v>
      </c>
      <c r="B37" s="213"/>
      <c r="C37" s="213"/>
      <c r="D37" s="212"/>
      <c r="E37" s="212"/>
      <c r="F37" s="212"/>
      <c r="G37" s="212"/>
      <c r="H37" s="212"/>
      <c r="I37" s="212"/>
      <c r="J37" s="212"/>
      <c r="K37" s="212"/>
      <c r="L37" s="180"/>
    </row>
    <row r="38" spans="1:13" ht="15">
      <c r="A38" s="213" t="s">
        <v>457</v>
      </c>
      <c r="B38" s="213"/>
      <c r="C38" s="213"/>
      <c r="D38" s="212"/>
      <c r="E38" s="212"/>
      <c r="F38" s="212"/>
      <c r="G38" s="212"/>
      <c r="H38" s="212"/>
      <c r="I38" s="212"/>
      <c r="J38" s="212"/>
      <c r="K38" s="212"/>
      <c r="L38" s="180"/>
    </row>
    <row r="39" spans="1:13" ht="15">
      <c r="A39" s="197" t="s">
        <v>458</v>
      </c>
      <c r="B39" s="197"/>
      <c r="C39" s="213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475</v>
      </c>
      <c r="B40" s="197"/>
      <c r="C40" s="213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.75" customHeight="1">
      <c r="A41" s="671" t="s">
        <v>476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</row>
    <row r="42" spans="1:13" ht="15.75" customHeight="1">
      <c r="A42" s="671"/>
      <c r="B42" s="671"/>
      <c r="C42" s="671"/>
      <c r="D42" s="671"/>
      <c r="E42" s="671"/>
      <c r="F42" s="671"/>
      <c r="G42" s="671"/>
      <c r="H42" s="671"/>
      <c r="I42" s="671"/>
      <c r="J42" s="671"/>
      <c r="K42" s="671"/>
      <c r="L42" s="671"/>
    </row>
    <row r="43" spans="1:13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</row>
    <row r="44" spans="1:13" ht="15">
      <c r="A44" s="667" t="s">
        <v>107</v>
      </c>
      <c r="B44" s="667"/>
      <c r="C44" s="667"/>
      <c r="D44" s="344"/>
      <c r="E44" s="345"/>
      <c r="F44" s="345"/>
      <c r="G44" s="344"/>
      <c r="H44" s="344"/>
      <c r="I44" s="344"/>
      <c r="J44" s="344"/>
      <c r="K44" s="344"/>
      <c r="L44" s="180"/>
    </row>
    <row r="45" spans="1:13" ht="15">
      <c r="A45" s="344"/>
      <c r="B45" s="344"/>
      <c r="C45" s="345"/>
      <c r="D45" s="344"/>
      <c r="E45" s="345"/>
      <c r="F45" s="345"/>
      <c r="G45" s="344"/>
      <c r="H45" s="344"/>
      <c r="I45" s="344"/>
      <c r="J45" s="344"/>
      <c r="K45" s="346"/>
      <c r="L45" s="180"/>
    </row>
    <row r="46" spans="1:13" ht="15" customHeight="1">
      <c r="A46" s="344"/>
      <c r="B46" s="344"/>
      <c r="C46" s="345"/>
      <c r="D46" s="668" t="s">
        <v>263</v>
      </c>
      <c r="E46" s="668"/>
      <c r="F46" s="357"/>
      <c r="G46" s="348"/>
      <c r="H46" s="669" t="s">
        <v>460</v>
      </c>
      <c r="I46" s="669"/>
      <c r="J46" s="669"/>
      <c r="K46" s="349"/>
      <c r="L46" s="180"/>
    </row>
    <row r="47" spans="1:13" ht="15">
      <c r="A47" s="344"/>
      <c r="B47" s="344"/>
      <c r="C47" s="345"/>
      <c r="D47" s="344"/>
      <c r="E47" s="345"/>
      <c r="F47" s="345"/>
      <c r="G47" s="344"/>
      <c r="H47" s="670"/>
      <c r="I47" s="670"/>
      <c r="J47" s="670"/>
      <c r="K47" s="349"/>
      <c r="L47" s="180"/>
    </row>
    <row r="48" spans="1:13" ht="15">
      <c r="A48" s="344"/>
      <c r="B48" s="344"/>
      <c r="C48" s="345"/>
      <c r="D48" s="665" t="s">
        <v>139</v>
      </c>
      <c r="E48" s="665"/>
      <c r="F48" s="357"/>
      <c r="G48" s="348"/>
      <c r="H48" s="344"/>
      <c r="I48" s="344"/>
      <c r="J48" s="344"/>
      <c r="K48" s="344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2020-01-29T14:12:02Z</cp:lastPrinted>
  <dcterms:created xsi:type="dcterms:W3CDTF">2011-12-27T13:20:18Z</dcterms:created>
  <dcterms:modified xsi:type="dcterms:W3CDTF">2020-01-29T14:16:55Z</dcterms:modified>
</cp:coreProperties>
</file>