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9 წლიური დეკლარაციები\ელექტრონულები\"/>
    </mc:Choice>
  </mc:AlternateContent>
  <bookViews>
    <workbookView xWindow="0" yWindow="0" windowWidth="23040" windowHeight="919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46" i="40" l="1"/>
  <c r="D21" i="40"/>
  <c r="D19" i="40"/>
  <c r="D24" i="40"/>
  <c r="D51" i="40"/>
  <c r="D13" i="40"/>
  <c r="C21" i="40"/>
  <c r="C65" i="40"/>
  <c r="D12" i="3"/>
  <c r="C12" i="3"/>
  <c r="D28" i="12"/>
  <c r="J16" i="10"/>
  <c r="C28" i="12"/>
  <c r="I10" i="9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3" i="59" s="1"/>
  <c r="C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24" i="59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C22" i="59" s="1"/>
  <c r="C20" i="59" s="1"/>
  <c r="D17" i="28" l="1"/>
  <c r="C17" i="28"/>
  <c r="I25" i="29" l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9" s="1"/>
</calcChain>
</file>

<file path=xl/comments1.xml><?xml version="1.0" encoding="utf-8"?>
<comments xmlns="http://schemas.openxmlformats.org/spreadsheetml/2006/main">
  <authors>
    <author>PC9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29558.28-საშემოსავლო ხელფასებიდან და 5453-საპენსიო ფონდში გადახდილი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12450 არის გადახდილი საშემოსავლო იჯარიდან</t>
        </r>
      </text>
    </comment>
  </commentList>
</comments>
</file>

<file path=xl/sharedStrings.xml><?xml version="1.0" encoding="utf-8"?>
<sst xmlns="http://schemas.openxmlformats.org/spreadsheetml/2006/main" count="1186" uniqueCount="627">
  <si>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</si>
  <si>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</si>
  <si>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</si>
  <si>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</si>
  <si>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</si>
  <si>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</si>
  <si>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</si>
  <si>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</si>
  <si>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</si>
  <si>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</si>
  <si>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</si>
  <si>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</si>
  <si>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</si>
  <si>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</si>
  <si>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</si>
  <si>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</si>
  <si>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</si>
  <si>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</si>
  <si>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</si>
  <si>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</si>
  <si>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</si>
  <si>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</si>
  <si>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</si>
  <si>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</si>
  <si>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</si>
  <si>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</si>
  <si>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</si>
  <si>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</si>
  <si>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</si>
  <si>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</si>
  <si>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</si>
  <si>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</si>
  <si>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</si>
  <si>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</si>
  <si>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</si>
  <si>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</si>
  <si>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</si>
  <si>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</si>
  <si>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</si>
  <si>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</si>
  <si>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</si>
  <si>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</si>
  <si>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</si>
  <si>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</si>
  <si>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</si>
  <si>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</si>
  <si>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</si>
  <si>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</si>
  <si>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</si>
  <si>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</si>
  <si>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</si>
  <si>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</si>
  <si>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</si>
  <si>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</si>
  <si>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</si>
  <si>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</si>
  <si>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</si>
  <si>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</si>
  <si>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</si>
  <si>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</si>
  <si>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</si>
  <si>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</si>
  <si>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</si>
  <si>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</si>
  <si>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</si>
  <si>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</si>
  <si>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</si>
  <si>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</si>
  <si>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</si>
  <si>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</si>
  <si>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</si>
  <si>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</si>
  <si>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</si>
  <si>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</si>
  <si>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</si>
  <si>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</si>
  <si>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</si>
  <si>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</si>
  <si>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</si>
  <si>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</si>
  <si>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</si>
  <si>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</si>
  <si>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</si>
  <si>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</si>
  <si>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</si>
  <si>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</si>
  <si>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</si>
  <si>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</si>
  <si>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</si>
  <si>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</si>
  <si>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</si>
  <si>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</si>
  <si>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</si>
  <si>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</si>
  <si>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</si>
  <si>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</si>
  <si>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</si>
  <si>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</si>
  <si>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</si>
  <si>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</si>
  <si>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</si>
  <si>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</si>
  <si>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</si>
  <si>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</si>
  <si>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</si>
  <si>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</si>
  <si>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</si>
  <si>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</si>
  <si>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</si>
  <si>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</si>
  <si>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</si>
  <si>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</si>
  <si>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</si>
  <si>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</si>
  <si>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</si>
  <si>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</si>
  <si>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</si>
  <si>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</si>
  <si>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</si>
  <si>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</si>
  <si>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</si>
  <si>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</si>
  <si>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</si>
  <si>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</si>
  <si>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</si>
  <si>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</si>
  <si>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</si>
  <si>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</si>
  <si>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</si>
  <si>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</si>
  <si>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</si>
  <si>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</si>
  <si>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</si>
  <si>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</si>
  <si>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</si>
  <si>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</si>
  <si>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</si>
  <si>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</si>
  <si>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</si>
  <si>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</si>
  <si>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</si>
  <si>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</si>
  <si>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</si>
  <si>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</si>
  <si>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</si>
  <si>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</si>
  <si>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</si>
  <si>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</si>
  <si>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</si>
  <si>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</si>
  <si>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</si>
  <si>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</si>
  <si>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</si>
  <si>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</si>
  <si>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</si>
  <si>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</si>
  <si>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</si>
  <si>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</si>
  <si>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</si>
  <si>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</si>
  <si>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</si>
  <si>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</si>
  <si>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</si>
  <si>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</si>
  <si>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</si>
  <si>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</si>
  <si>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</si>
  <si>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</si>
  <si>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</si>
  <si>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</si>
  <si>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</si>
  <si>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</si>
  <si>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</si>
  <si>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</si>
  <si>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</si>
  <si>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</si>
  <si>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</si>
  <si>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</si>
  <si>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</si>
  <si>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</si>
  <si>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</si>
  <si>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</si>
  <si>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</si>
  <si>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</si>
  <si>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</si>
  <si>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</si>
  <si>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</si>
  <si>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</si>
  <si>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</si>
  <si>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</si>
  <si>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</si>
  <si>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</si>
  <si>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</si>
  <si>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</si>
  <si>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</si>
  <si>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</si>
  <si>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</si>
  <si>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</si>
  <si>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</si>
  <si>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</si>
  <si>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</si>
  <si>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</si>
  <si>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</si>
  <si>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</si>
  <si>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</si>
  <si>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</si>
  <si>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</si>
  <si>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</si>
  <si>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</si>
  <si>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</si>
  <si>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</si>
  <si>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</si>
  <si>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</si>
  <si>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</si>
  <si>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</si>
  <si>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</si>
  <si>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</si>
  <si>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</si>
  <si>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</si>
  <si>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</si>
  <si>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</si>
  <si>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</si>
  <si>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</si>
  <si>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</si>
  <si>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</si>
  <si>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</si>
  <si>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</si>
  <si>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</si>
  <si>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</si>
  <si>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</si>
  <si>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</si>
  <si>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</si>
  <si>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</si>
  <si>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</si>
  <si>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</si>
  <si>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</si>
  <si>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</si>
  <si>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</si>
  <si>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</si>
  <si>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</si>
  <si>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</si>
  <si>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</si>
  <si>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</si>
  <si>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</si>
  <si>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</si>
  <si>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</si>
  <si>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</si>
  <si>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</si>
  <si>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</si>
  <si>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</si>
  <si>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</si>
  <si>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</si>
  <si>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</si>
  <si>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</si>
  <si>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</si>
  <si>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</si>
  <si>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</si>
  <si>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</si>
  <si>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</si>
  <si>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</si>
  <si>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</si>
  <si>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</si>
  <si>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</si>
  <si>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</si>
  <si>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</si>
  <si>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</si>
  <si>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</si>
  <si>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</si>
  <si>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</si>
  <si>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</si>
  <si>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</si>
  <si>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</si>
  <si>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</si>
  <si>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</si>
  <si>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</si>
  <si>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</si>
  <si>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</si>
  <si>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</si>
  <si>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</si>
  <si>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</si>
  <si>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</si>
  <si>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</si>
  <si>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</si>
  <si>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</si>
  <si>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</si>
  <si>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</si>
  <si>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</si>
  <si>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</si>
  <si>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</si>
  <si>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</si>
  <si>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</si>
  <si>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</si>
  <si>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</si>
  <si>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</si>
  <si>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</si>
  <si>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</si>
  <si>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</si>
  <si>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</si>
  <si>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</si>
  <si>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</si>
  <si>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</si>
  <si>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</si>
  <si>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</si>
  <si>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</si>
  <si>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</si>
  <si>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</si>
  <si>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</si>
  <si>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</si>
  <si>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</si>
  <si>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</si>
  <si>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</si>
  <si>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</si>
  <si>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</si>
  <si>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</si>
  <si>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</si>
  <si>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</si>
  <si>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</si>
  <si>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</si>
  <si>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</si>
  <si>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</si>
  <si>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</si>
  <si>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</si>
  <si>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</si>
  <si>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</si>
  <si>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</si>
  <si>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</si>
  <si>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</si>
  <si>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</si>
  <si>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</si>
  <si>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</si>
  <si>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</si>
  <si>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</si>
  <si>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</si>
  <si>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</si>
  <si>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</si>
  <si>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</si>
  <si>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</si>
  <si>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</si>
  <si>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</si>
  <si>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</si>
  <si>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</si>
  <si>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</si>
  <si>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</si>
  <si>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</si>
  <si>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</si>
  <si>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</si>
  <si>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</si>
  <si>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</si>
  <si>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</si>
  <si>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</si>
  <si>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</si>
  <si>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</si>
  <si>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</si>
  <si>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</si>
  <si>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</si>
  <si>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</si>
  <si>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</si>
  <si>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</si>
  <si>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</si>
  <si>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</si>
  <si>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</si>
  <si>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</si>
  <si>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</si>
  <si>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</si>
  <si>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</si>
  <si>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</si>
  <si>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</si>
  <si>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</si>
  <si>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</si>
  <si>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</si>
  <si>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</si>
  <si>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</si>
  <si>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</si>
  <si>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</si>
  <si>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</si>
  <si>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</si>
  <si>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</si>
  <si>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</si>
  <si>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</si>
  <si>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</si>
  <si>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</si>
  <si>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</si>
  <si>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</si>
  <si>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</si>
  <si>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</si>
  <si>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</si>
  <si>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</si>
  <si>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</si>
  <si>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</si>
  <si>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</si>
  <si>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</si>
  <si>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</si>
  <si>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</si>
  <si>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</si>
  <si>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</si>
  <si>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</si>
  <si>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</si>
  <si>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</si>
  <si>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</si>
  <si>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</si>
  <si>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</si>
  <si>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</si>
  <si>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</si>
  <si>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</si>
  <si>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</si>
  <si>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</si>
  <si>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</si>
  <si>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</si>
  <si>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</si>
  <si>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</si>
  <si>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</si>
  <si>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</si>
  <si>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</si>
  <si>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</si>
  <si>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</si>
  <si>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</si>
  <si>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</si>
  <si>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</si>
  <si>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</si>
  <si>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</si>
  <si>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</si>
  <si>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</si>
  <si>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</si>
  <si>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</si>
  <si>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</si>
  <si>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</si>
  <si>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</si>
  <si>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</si>
  <si>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</si>
  <si>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</si>
  <si>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</si>
  <si>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</si>
  <si>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</si>
  <si>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</si>
  <si>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</si>
  <si>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</si>
  <si>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</si>
  <si>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</si>
  <si>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</si>
  <si>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</si>
  <si>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</si>
  <si>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</si>
  <si>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</si>
  <si>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</si>
  <si>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</si>
  <si>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</si>
  <si>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</si>
  <si>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</si>
  <si>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</si>
  <si>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</si>
  <si>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</si>
  <si>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</si>
  <si>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</si>
  <si>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</si>
  <si>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</si>
  <si>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</si>
  <si>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</si>
  <si>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</si>
  <si>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</si>
  <si>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</si>
  <si>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</si>
  <si>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</si>
  <si>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</si>
  <si>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</si>
  <si>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</si>
  <si>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</si>
  <si>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</si>
  <si>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</si>
  <si>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</si>
  <si>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</si>
  <si>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</si>
  <si>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</si>
  <si>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</si>
  <si>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</si>
  <si>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</si>
  <si>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</si>
  <si>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</si>
  <si>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</si>
  <si>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</si>
  <si>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</si>
  <si>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</si>
  <si>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</si>
  <si>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</si>
  <si>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</si>
  <si>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</si>
  <si>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</si>
  <si>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</si>
  <si>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</si>
  <si>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</si>
  <si>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</si>
  <si>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</si>
  <si>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</si>
  <si>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</si>
  <si>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</si>
  <si>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</si>
  <si>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</si>
  <si>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</si>
  <si>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</si>
  <si>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</si>
  <si>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</si>
  <si>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</si>
  <si>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</si>
  <si>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</si>
  <si>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</si>
  <si>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</si>
  <si>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</si>
  <si>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</si>
  <si>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</si>
  <si>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</si>
  <si>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</si>
  <si>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</si>
  <si>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</si>
  <si>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"ერთიანი საქართველო-დემოკრატიული მოძრაობა "</t>
  </si>
  <si>
    <t>01.01.19-31.12.19</t>
  </si>
  <si>
    <t>თიბისი</t>
  </si>
  <si>
    <t>GE07TB1113336080100005</t>
  </si>
  <si>
    <t>GEL</t>
  </si>
  <si>
    <t>შპს "ექსპოგრაფი"</t>
  </si>
  <si>
    <t>ბანერი</t>
  </si>
  <si>
    <t>ორმოცაძე დავით</t>
  </si>
  <si>
    <t>იჯარა</t>
  </si>
  <si>
    <t>თუმანიშვილი მარინა</t>
  </si>
  <si>
    <t>მპგ გაერთიანებული დემოკრატიული მოძრაობა</t>
  </si>
  <si>
    <t xml:space="preserve">სარჩევნო სუბიექტის უფლებამონაცვლეობა </t>
  </si>
  <si>
    <t>შპს ახალი ამბები</t>
  </si>
  <si>
    <t>საინფორმ.მომსახურება</t>
  </si>
  <si>
    <t>შპს მაგთიკომი</t>
  </si>
  <si>
    <t>კავშირგაბმულობის მომსახურება</t>
  </si>
  <si>
    <t>სსიპ ქ. ფოთის ვ.გუნიას სახელობის პროფესიული სახელმწიფო თეატრი</t>
  </si>
  <si>
    <t>საარჩევნო კამპანიის ტექნიკური უზრუნველყოფა</t>
  </si>
  <si>
    <t>შპს ასტილი</t>
  </si>
  <si>
    <t>სააგიტაციო მასალის დამზადება</t>
  </si>
  <si>
    <t>შპს კავკასიის ციფრული ქსელი</t>
  </si>
  <si>
    <t>სატელეფონო მომსახურება</t>
  </si>
  <si>
    <t>გადასახდელი საპენსიო სააგენტოში</t>
  </si>
  <si>
    <t>სხვა ფულადი შემოსავლები (უკან დაბრუნებული თანხა)</t>
  </si>
  <si>
    <t>ოთარ თავართქილაძე</t>
  </si>
  <si>
    <t>აკაკი კიკვაძე</t>
  </si>
  <si>
    <t>მამუკა აჩბა</t>
  </si>
  <si>
    <t>01010002370</t>
  </si>
  <si>
    <t>GE88TB7346345066300002</t>
  </si>
  <si>
    <t>ფულადი შემოწირულობა</t>
  </si>
  <si>
    <t>აკაკი კიკვაძე,</t>
  </si>
  <si>
    <t xml:space="preserve"> 01010002370</t>
  </si>
  <si>
    <t xml:space="preserve">ოთარ თავართქილაძე, </t>
  </si>
  <si>
    <t>01025005044</t>
  </si>
  <si>
    <t xml:space="preserve">აკაკი კიკვაძე, </t>
  </si>
  <si>
    <t xml:space="preserve">პაატა ცინცაძე, </t>
  </si>
  <si>
    <t>01008006225</t>
  </si>
  <si>
    <t xml:space="preserve">მამუკა აჩბა, </t>
  </si>
  <si>
    <t>62001000351</t>
  </si>
  <si>
    <t>GE24TB7311145066300004</t>
  </si>
  <si>
    <t>GE35TB7777145061100004</t>
  </si>
  <si>
    <t>GE03TB7980745061100003</t>
  </si>
  <si>
    <t>სს  თიბისი  ბანკი</t>
  </si>
  <si>
    <t>ცვეთა(ამორტიზაცია)</t>
  </si>
  <si>
    <t>ბიუჯეტში გადახდილი საურავი</t>
  </si>
  <si>
    <t>1.6.4.3</t>
  </si>
  <si>
    <t>ჯარიმა ავიაბილეთის დაბრუნებისთვის</t>
  </si>
  <si>
    <t xml:space="preserve">ნინო </t>
  </si>
  <si>
    <t>ბურჯანაძე</t>
  </si>
  <si>
    <t>01026000650</t>
  </si>
  <si>
    <t>პოლიტიკური</t>
  </si>
  <si>
    <t>რუსეთი</t>
  </si>
  <si>
    <t xml:space="preserve">ანზორ </t>
  </si>
  <si>
    <t>ბიწაძე</t>
  </si>
  <si>
    <t>01026007785</t>
  </si>
  <si>
    <t xml:space="preserve">აკაკი </t>
  </si>
  <si>
    <t>კიკვაძე</t>
  </si>
  <si>
    <t>საქართველოს რეგიონები</t>
  </si>
  <si>
    <t>საბა ჩოლოგაური</t>
  </si>
  <si>
    <t>ქეთევანი ზაქარეიშვილი</t>
  </si>
  <si>
    <t>თამარ ზურაშვილი</t>
  </si>
  <si>
    <t xml:space="preserve">ოთარ თავართქილაძე	</t>
  </si>
  <si>
    <t>დავითი ნიკურაძე</t>
  </si>
  <si>
    <t>გიორგი რევიშვილი</t>
  </si>
  <si>
    <t>ნანა ბარნაბიშვილი</t>
  </si>
  <si>
    <t>ირაკლი ჯანიაშვილი</t>
  </si>
  <si>
    <t>ბესიკი დანელია</t>
  </si>
  <si>
    <t>ქეთევან ჩქარეული</t>
  </si>
  <si>
    <t>გიორგი ახვლედიანი</t>
  </si>
  <si>
    <t>გრიგოლ ბარამიძე</t>
  </si>
  <si>
    <t>თამარ მინდიაშვილი</t>
  </si>
  <si>
    <t>01003012941</t>
  </si>
  <si>
    <t>01017027991</t>
  </si>
  <si>
    <t>01008033359</t>
  </si>
  <si>
    <t>01019083784</t>
  </si>
  <si>
    <t>01024068919</t>
  </si>
  <si>
    <t>13001011933</t>
  </si>
  <si>
    <t>01002012305</t>
  </si>
  <si>
    <t>01003003378</t>
  </si>
  <si>
    <t>01017035751</t>
  </si>
  <si>
    <t>01017017510</t>
  </si>
  <si>
    <t>01018002112</t>
  </si>
  <si>
    <t>01010018768</t>
  </si>
  <si>
    <t>აბულაძის 8</t>
  </si>
  <si>
    <t>1250$ ექვივალენტი ლარში</t>
  </si>
  <si>
    <t>ცირა შენგელია</t>
  </si>
  <si>
    <t>გორი, ლომოურის 4</t>
  </si>
  <si>
    <t>23.04.2019-23.04.2020</t>
  </si>
  <si>
    <t>01024017508</t>
  </si>
  <si>
    <t>თამარ ქარუმიძე</t>
  </si>
  <si>
    <t>თელავი, სააკაძის მოედანი 2ა</t>
  </si>
  <si>
    <t>01.11.2019-15.11.2020</t>
  </si>
  <si>
    <t>500$ ექვივალენტი ლარში</t>
  </si>
  <si>
    <t>20001011314</t>
  </si>
  <si>
    <t>დემნა ხანჯალიაშვილი</t>
  </si>
  <si>
    <t>ოზურგეთი, ჭავჭავაძის 10, ბ.7</t>
  </si>
  <si>
    <t>08.20.2019-11.20.2020</t>
  </si>
  <si>
    <t>33001056327</t>
  </si>
  <si>
    <t>თამარ ქარცივაძე</t>
  </si>
  <si>
    <t>რუსთავი, მეგობრობის 2/1</t>
  </si>
  <si>
    <t>10.04.2019-10.04.2020</t>
  </si>
  <si>
    <t>35001030775</t>
  </si>
  <si>
    <t>ბექა ბეშკენაძე</t>
  </si>
  <si>
    <t>ქუთაისი, თამარ მეფის 16, ბ. 87</t>
  </si>
  <si>
    <t>17.05.2019-17.05.2020</t>
  </si>
  <si>
    <t>60001111049</t>
  </si>
  <si>
    <t>ი/მ ზურაბ კალმახელიძე</t>
  </si>
  <si>
    <t>ზუგდიდი, ცოტნე დადიანის 6</t>
  </si>
  <si>
    <t>17.04.2019-17.04.2020</t>
  </si>
  <si>
    <t>19001006062</t>
  </si>
  <si>
    <t xml:space="preserve">ლაშა ჭითანავა	</t>
  </si>
  <si>
    <t>ბათუმი, რუსთაველის 13/1</t>
  </si>
  <si>
    <t>562.5$ ექვივალენტი ლარში</t>
  </si>
  <si>
    <t>61001027948</t>
  </si>
  <si>
    <t>ირმა მაკარაძე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</si>
</sst>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9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0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1" xfId="0" applyFont="1" applyFill="1" applyBorder="1" applyProtection="1"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9" xfId="2" applyNumberFormat="1" applyFont="1" applyFill="1" applyBorder="1" applyAlignment="1" applyProtection="1">
      <alignment horizontal="left" vertical="top"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24" fillId="0" borderId="44" xfId="2" applyFont="1" applyFill="1" applyBorder="1" applyAlignment="1" applyProtection="1">
      <alignment horizontal="left" vertical="top" wrapText="1"/>
      <protection locked="0"/>
    </xf>
    <xf numFmtId="0" fontId="24" fillId="0" borderId="27" xfId="2" applyFont="1" applyFill="1" applyBorder="1" applyAlignment="1" applyProtection="1">
      <alignment horizontal="left" vertical="top" wrapText="1"/>
      <protection locked="0"/>
    </xf>
    <xf numFmtId="167" fontId="27" fillId="0" borderId="2" xfId="5" applyNumberFormat="1" applyFont="1" applyFill="1" applyBorder="1" applyAlignment="1" applyProtection="1">
      <alignment horizontal="center" vertical="center"/>
      <protection locked="0"/>
    </xf>
    <xf numFmtId="14" fontId="11" fillId="0" borderId="1" xfId="3" applyNumberFormat="1" applyFill="1" applyBorder="1" applyProtection="1">
      <protection locked="0"/>
    </xf>
    <xf numFmtId="0" fontId="24" fillId="0" borderId="43" xfId="2" applyFont="1" applyFill="1" applyBorder="1" applyAlignment="1" applyProtection="1">
      <alignment horizontal="left" vertical="top" wrapText="1"/>
      <protection locked="0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167" fontId="27" fillId="0" borderId="2" xfId="5" applyNumberFormat="1" applyFont="1" applyFill="1" applyBorder="1" applyAlignment="1" applyProtection="1">
      <alignment horizontal="center" vertical="top"/>
      <protection locked="0"/>
    </xf>
    <xf numFmtId="1" fontId="24" fillId="0" borderId="9" xfId="2" applyNumberFormat="1" applyFont="1" applyFill="1" applyBorder="1" applyAlignment="1" applyProtection="1">
      <alignment horizontal="left" vertical="center" wrapText="1"/>
      <protection locked="0"/>
    </xf>
    <xf numFmtId="0" fontId="32" fillId="4" borderId="45" xfId="9" applyFont="1" applyFill="1" applyBorder="1" applyAlignment="1" applyProtection="1">
      <alignment vertical="center" wrapText="1"/>
      <protection locked="0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29" fillId="5" borderId="46" xfId="9" applyFont="1" applyFill="1" applyBorder="1" applyAlignment="1" applyProtection="1">
      <alignment horizontal="center" vertical="center"/>
    </xf>
    <xf numFmtId="0" fontId="29" fillId="5" borderId="47" xfId="9" applyFont="1" applyFill="1" applyBorder="1" applyAlignment="1" applyProtection="1">
      <alignment horizontal="center" vertical="center"/>
    </xf>
    <xf numFmtId="0" fontId="29" fillId="5" borderId="48" xfId="9" applyFont="1" applyFill="1" applyBorder="1" applyAlignment="1" applyProtection="1">
      <alignment horizontal="center" vertical="center"/>
    </xf>
    <xf numFmtId="0" fontId="32" fillId="0" borderId="19" xfId="9" applyFont="1" applyBorder="1" applyAlignment="1" applyProtection="1">
      <alignment vertical="center"/>
      <protection locked="0"/>
    </xf>
    <xf numFmtId="14" fontId="37" fillId="0" borderId="1" xfId="0" applyNumberFormat="1" applyFont="1" applyBorder="1" applyAlignment="1">
      <alignment horizontal="left"/>
    </xf>
    <xf numFmtId="0" fontId="32" fillId="0" borderId="1" xfId="9" applyFont="1" applyBorder="1" applyAlignment="1" applyProtection="1">
      <alignment vertical="center" wrapText="1"/>
      <protection locked="0"/>
    </xf>
    <xf numFmtId="0" fontId="38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49" fontId="19" fillId="0" borderId="1" xfId="9" applyNumberFormat="1" applyFont="1" applyFill="1" applyBorder="1" applyAlignment="1" applyProtection="1">
      <alignment vertical="center"/>
      <protection locked="0"/>
    </xf>
    <xf numFmtId="4" fontId="37" fillId="0" borderId="1" xfId="0" applyNumberFormat="1" applyFont="1" applyBorder="1" applyAlignment="1">
      <alignment horizontal="right"/>
    </xf>
    <xf numFmtId="0" fontId="17" fillId="0" borderId="0" xfId="1" applyFont="1" applyAlignment="1" applyProtection="1">
      <alignment horizontal="left" vertical="center" wrapText="1"/>
      <protection locked="0"/>
    </xf>
    <xf numFmtId="0" fontId="11" fillId="0" borderId="1" xfId="0" applyFont="1" applyBorder="1"/>
    <xf numFmtId="0" fontId="0" fillId="0" borderId="1" xfId="0" applyBorder="1"/>
    <xf numFmtId="49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vertical="center"/>
    </xf>
    <xf numFmtId="0" fontId="0" fillId="0" borderId="6" xfId="0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0" fillId="0" borderId="1" xfId="0" applyFill="1" applyBorder="1"/>
    <xf numFmtId="0" fontId="11" fillId="0" borderId="1" xfId="0" applyFont="1" applyBorder="1" applyAlignment="1">
      <alignment horizontal="right" wrapText="1"/>
    </xf>
    <xf numFmtId="49" fontId="0" fillId="0" borderId="1" xfId="0" applyNumberFormat="1" applyBorder="1" applyAlignment="1">
      <alignment horizontal="right"/>
    </xf>
    <xf numFmtId="0" fontId="38" fillId="0" borderId="0" xfId="0" applyFont="1" applyAlignment="1">
      <alignment horizontal="left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0"/>
  <sheetViews>
    <sheetView showGridLines="0" tabSelected="1" view="pageBreakPreview" zoomScale="60" workbookViewId="0">
      <selection activeCell="Z12" sqref="Z12"/>
    </sheetView>
  </sheetViews>
  <sheetFormatPr defaultColWidth="9.140625" defaultRowHeight="15" x14ac:dyDescent="0.2"/>
  <cols>
    <col min="1" max="1" width="6.28515625" style="267" bestFit="1" customWidth="1"/>
    <col min="2" max="2" width="13.140625" style="267" customWidth="1"/>
    <col min="3" max="3" width="17.85546875" style="267" customWidth="1"/>
    <col min="4" max="4" width="15.140625" style="267" customWidth="1"/>
    <col min="5" max="5" width="24.5703125" style="267" customWidth="1"/>
    <col min="6" max="8" width="19.140625" style="268" customWidth="1"/>
    <col min="9" max="9" width="16.42578125" style="267" bestFit="1" customWidth="1"/>
    <col min="10" max="10" width="17.42578125" style="267" customWidth="1"/>
    <col min="11" max="11" width="13.140625" style="267" bestFit="1" customWidth="1"/>
    <col min="12" max="12" width="15.28515625" style="267" customWidth="1"/>
    <col min="13" max="16384" width="9.140625" style="267"/>
  </cols>
  <sheetData>
    <row r="1" spans="1:12" s="278" customFormat="1" x14ac:dyDescent="0.2">
      <c r="A1" s="341" t="s">
        <v>300</v>
      </c>
      <c r="B1" s="329"/>
      <c r="C1" s="329"/>
      <c r="D1" s="329"/>
      <c r="E1" s="330"/>
      <c r="F1" s="324"/>
      <c r="G1" s="330"/>
      <c r="H1" s="340"/>
      <c r="I1" s="329"/>
      <c r="J1" s="330"/>
      <c r="K1" s="330"/>
      <c r="L1" s="339" t="s">
        <v>109</v>
      </c>
    </row>
    <row r="2" spans="1:12" s="278" customFormat="1" x14ac:dyDescent="0.2">
      <c r="A2" s="338" t="s">
        <v>140</v>
      </c>
      <c r="B2" s="329"/>
      <c r="C2" s="329"/>
      <c r="D2" s="329"/>
      <c r="E2" s="330"/>
      <c r="F2" s="324"/>
      <c r="G2" s="330"/>
      <c r="H2" s="337"/>
      <c r="I2" s="329"/>
      <c r="J2" s="330"/>
      <c r="K2" s="330"/>
      <c r="L2" s="336" t="s">
        <v>513</v>
      </c>
    </row>
    <row r="3" spans="1:12" s="278" customFormat="1" x14ac:dyDescent="0.2">
      <c r="A3" s="335"/>
      <c r="B3" s="329"/>
      <c r="C3" s="334"/>
      <c r="D3" s="333"/>
      <c r="E3" s="330"/>
      <c r="F3" s="332"/>
      <c r="G3" s="330"/>
      <c r="H3" s="330"/>
      <c r="I3" s="324"/>
      <c r="J3" s="329"/>
      <c r="K3" s="329"/>
      <c r="L3" s="328"/>
    </row>
    <row r="4" spans="1:12" s="278" customFormat="1" x14ac:dyDescent="0.2">
      <c r="A4" s="367" t="s">
        <v>268</v>
      </c>
      <c r="B4" s="324"/>
      <c r="C4" s="324"/>
      <c r="D4" s="374"/>
      <c r="E4" s="375"/>
      <c r="F4" s="331"/>
      <c r="G4" s="330"/>
      <c r="H4" s="376"/>
      <c r="I4" s="375"/>
      <c r="J4" s="329"/>
      <c r="K4" s="330"/>
      <c r="L4" s="328"/>
    </row>
    <row r="5" spans="1:12" s="278" customFormat="1" ht="15.75" thickBot="1" x14ac:dyDescent="0.25">
      <c r="A5" s="468" t="s">
        <v>512</v>
      </c>
      <c r="B5" s="468"/>
      <c r="C5" s="468"/>
      <c r="D5" s="468"/>
      <c r="E5" s="468"/>
      <c r="F5" s="468"/>
      <c r="G5" s="331"/>
      <c r="H5" s="331"/>
      <c r="I5" s="330"/>
      <c r="J5" s="329"/>
      <c r="K5" s="329"/>
      <c r="L5" s="328"/>
    </row>
    <row r="6" spans="1:12" ht="15.75" thickBot="1" x14ac:dyDescent="0.25">
      <c r="A6" s="327"/>
      <c r="B6" s="326"/>
      <c r="C6" s="325"/>
      <c r="D6" s="325"/>
      <c r="E6" s="325"/>
      <c r="F6" s="324"/>
      <c r="G6" s="324"/>
      <c r="H6" s="324"/>
      <c r="I6" s="471" t="s">
        <v>437</v>
      </c>
      <c r="J6" s="472"/>
      <c r="K6" s="473"/>
      <c r="L6" s="323"/>
    </row>
    <row r="7" spans="1:12" s="311" customFormat="1" ht="51.75" thickBot="1" x14ac:dyDescent="0.25">
      <c r="A7" s="322" t="s">
        <v>64</v>
      </c>
      <c r="B7" s="321" t="s">
        <v>141</v>
      </c>
      <c r="C7" s="321" t="s">
        <v>436</v>
      </c>
      <c r="D7" s="320" t="s">
        <v>274</v>
      </c>
      <c r="E7" s="319" t="s">
        <v>435</v>
      </c>
      <c r="F7" s="318" t="s">
        <v>434</v>
      </c>
      <c r="G7" s="317" t="s">
        <v>227</v>
      </c>
      <c r="H7" s="316" t="s">
        <v>224</v>
      </c>
      <c r="I7" s="315" t="s">
        <v>433</v>
      </c>
      <c r="J7" s="314" t="s">
        <v>271</v>
      </c>
      <c r="K7" s="313" t="s">
        <v>228</v>
      </c>
      <c r="L7" s="312" t="s">
        <v>229</v>
      </c>
    </row>
    <row r="8" spans="1:12" s="306" customFormat="1" ht="15.75" thickBot="1" x14ac:dyDescent="0.25">
      <c r="A8" s="310">
        <v>1</v>
      </c>
      <c r="B8" s="443">
        <v>2</v>
      </c>
      <c r="C8" s="444">
        <v>3</v>
      </c>
      <c r="D8" s="444">
        <v>4</v>
      </c>
      <c r="E8" s="445">
        <v>5</v>
      </c>
      <c r="F8" s="443">
        <v>6</v>
      </c>
      <c r="G8" s="444">
        <v>7</v>
      </c>
      <c r="H8" s="443">
        <v>8</v>
      </c>
      <c r="I8" s="310">
        <v>9</v>
      </c>
      <c r="J8" s="309">
        <v>10</v>
      </c>
      <c r="K8" s="308">
        <v>11</v>
      </c>
      <c r="L8" s="307">
        <v>12</v>
      </c>
    </row>
    <row r="9" spans="1:12" ht="25.5" x14ac:dyDescent="0.25">
      <c r="A9" s="305">
        <v>1</v>
      </c>
      <c r="B9" s="447">
        <v>43566</v>
      </c>
      <c r="C9" s="448" t="s">
        <v>541</v>
      </c>
      <c r="D9" s="452">
        <v>1000</v>
      </c>
      <c r="E9" s="449" t="s">
        <v>542</v>
      </c>
      <c r="F9" s="294" t="s">
        <v>543</v>
      </c>
      <c r="G9" s="450" t="s">
        <v>540</v>
      </c>
      <c r="H9" s="449" t="s">
        <v>554</v>
      </c>
      <c r="I9" s="441"/>
      <c r="J9" s="302"/>
      <c r="K9" s="301"/>
      <c r="L9" s="300"/>
    </row>
    <row r="10" spans="1:12" ht="25.5" x14ac:dyDescent="0.25">
      <c r="A10" s="299">
        <v>2</v>
      </c>
      <c r="B10" s="447">
        <v>43613</v>
      </c>
      <c r="C10" s="448" t="s">
        <v>541</v>
      </c>
      <c r="D10" s="452">
        <v>10000</v>
      </c>
      <c r="E10" s="449" t="s">
        <v>544</v>
      </c>
      <c r="F10" s="294" t="s">
        <v>545</v>
      </c>
      <c r="G10" s="450" t="s">
        <v>551</v>
      </c>
      <c r="H10" s="449" t="s">
        <v>554</v>
      </c>
      <c r="I10" s="442"/>
      <c r="J10" s="292"/>
      <c r="K10" s="291"/>
      <c r="L10" s="290"/>
    </row>
    <row r="11" spans="1:12" ht="25.5" x14ac:dyDescent="0.25">
      <c r="A11" s="299">
        <v>3</v>
      </c>
      <c r="B11" s="447">
        <v>43613</v>
      </c>
      <c r="C11" s="448" t="s">
        <v>541</v>
      </c>
      <c r="D11" s="452">
        <v>5000</v>
      </c>
      <c r="E11" s="449" t="s">
        <v>546</v>
      </c>
      <c r="F11" s="451" t="s">
        <v>539</v>
      </c>
      <c r="G11" s="450" t="s">
        <v>540</v>
      </c>
      <c r="H11" s="449" t="s">
        <v>554</v>
      </c>
      <c r="I11" s="442"/>
      <c r="J11" s="292"/>
      <c r="K11" s="291"/>
      <c r="L11" s="290"/>
    </row>
    <row r="12" spans="1:12" ht="25.5" x14ac:dyDescent="0.25">
      <c r="A12" s="299">
        <v>4</v>
      </c>
      <c r="B12" s="447">
        <v>43613</v>
      </c>
      <c r="C12" s="448" t="s">
        <v>541</v>
      </c>
      <c r="D12" s="452">
        <v>7000</v>
      </c>
      <c r="E12" s="449" t="s">
        <v>547</v>
      </c>
      <c r="F12" s="294" t="s">
        <v>548</v>
      </c>
      <c r="G12" s="450" t="s">
        <v>552</v>
      </c>
      <c r="H12" s="449" t="s">
        <v>554</v>
      </c>
      <c r="I12" s="442"/>
      <c r="J12" s="292"/>
      <c r="K12" s="291"/>
      <c r="L12" s="290"/>
    </row>
    <row r="13" spans="1:12" ht="25.5" x14ac:dyDescent="0.25">
      <c r="A13" s="299">
        <v>5</v>
      </c>
      <c r="B13" s="447">
        <v>43616</v>
      </c>
      <c r="C13" s="448" t="s">
        <v>541</v>
      </c>
      <c r="D13" s="452">
        <v>2000</v>
      </c>
      <c r="E13" s="449" t="s">
        <v>546</v>
      </c>
      <c r="F13" s="294" t="s">
        <v>539</v>
      </c>
      <c r="G13" s="450" t="s">
        <v>540</v>
      </c>
      <c r="H13" s="449" t="s">
        <v>554</v>
      </c>
      <c r="I13" s="442"/>
      <c r="J13" s="292"/>
      <c r="K13" s="291"/>
      <c r="L13" s="290"/>
    </row>
    <row r="14" spans="1:12" ht="25.5" x14ac:dyDescent="0.25">
      <c r="A14" s="299">
        <v>6</v>
      </c>
      <c r="B14" s="447">
        <v>43647</v>
      </c>
      <c r="C14" s="448" t="s">
        <v>541</v>
      </c>
      <c r="D14" s="452">
        <v>100</v>
      </c>
      <c r="E14" s="449" t="s">
        <v>549</v>
      </c>
      <c r="F14" s="294" t="s">
        <v>550</v>
      </c>
      <c r="G14" s="450" t="s">
        <v>553</v>
      </c>
      <c r="H14" s="449" t="s">
        <v>554</v>
      </c>
      <c r="I14" s="442"/>
      <c r="J14" s="292"/>
      <c r="K14" s="291"/>
      <c r="L14" s="290"/>
    </row>
    <row r="15" spans="1:12" ht="25.5" x14ac:dyDescent="0.25">
      <c r="A15" s="299">
        <v>7</v>
      </c>
      <c r="B15" s="447">
        <v>43704</v>
      </c>
      <c r="C15" s="448" t="s">
        <v>541</v>
      </c>
      <c r="D15" s="452">
        <v>850</v>
      </c>
      <c r="E15" s="449" t="s">
        <v>546</v>
      </c>
      <c r="F15" s="294" t="s">
        <v>539</v>
      </c>
      <c r="G15" s="450" t="s">
        <v>540</v>
      </c>
      <c r="H15" s="449" t="s">
        <v>554</v>
      </c>
      <c r="I15" s="442"/>
      <c r="J15" s="292"/>
      <c r="K15" s="291"/>
      <c r="L15" s="290"/>
    </row>
    <row r="16" spans="1:12" ht="25.5" x14ac:dyDescent="0.25">
      <c r="A16" s="299">
        <v>8</v>
      </c>
      <c r="B16" s="447">
        <v>43775</v>
      </c>
      <c r="C16" s="448" t="s">
        <v>541</v>
      </c>
      <c r="D16" s="452">
        <v>100</v>
      </c>
      <c r="E16" s="449" t="s">
        <v>542</v>
      </c>
      <c r="F16" s="294" t="s">
        <v>543</v>
      </c>
      <c r="G16" s="450" t="s">
        <v>540</v>
      </c>
      <c r="H16" s="449" t="s">
        <v>554</v>
      </c>
      <c r="I16" s="442"/>
      <c r="J16" s="292"/>
      <c r="K16" s="291"/>
      <c r="L16" s="290"/>
    </row>
    <row r="17" spans="1:12" x14ac:dyDescent="0.2">
      <c r="A17" s="299">
        <v>9</v>
      </c>
      <c r="B17" s="298"/>
      <c r="C17" s="297"/>
      <c r="D17" s="446"/>
      <c r="E17" s="304"/>
      <c r="F17" s="303"/>
      <c r="G17" s="303"/>
      <c r="H17" s="303"/>
      <c r="I17" s="293"/>
      <c r="J17" s="292"/>
      <c r="K17" s="291"/>
      <c r="L17" s="290"/>
    </row>
    <row r="18" spans="1:12" x14ac:dyDescent="0.2">
      <c r="A18" s="299">
        <v>10</v>
      </c>
      <c r="B18" s="298"/>
      <c r="C18" s="297"/>
      <c r="D18" s="296"/>
      <c r="E18" s="295"/>
      <c r="F18" s="294"/>
      <c r="G18" s="294"/>
      <c r="H18" s="294"/>
      <c r="I18" s="293"/>
      <c r="J18" s="292"/>
      <c r="K18" s="291"/>
      <c r="L18" s="290"/>
    </row>
    <row r="19" spans="1:12" x14ac:dyDescent="0.2">
      <c r="A19" s="299">
        <v>11</v>
      </c>
      <c r="B19" s="298"/>
      <c r="C19" s="297"/>
      <c r="D19" s="296"/>
      <c r="E19" s="295"/>
      <c r="F19" s="294"/>
      <c r="G19" s="294"/>
      <c r="H19" s="294"/>
      <c r="I19" s="293"/>
      <c r="J19" s="292"/>
      <c r="K19" s="291"/>
      <c r="L19" s="290"/>
    </row>
    <row r="20" spans="1:12" x14ac:dyDescent="0.2">
      <c r="A20" s="299">
        <v>12</v>
      </c>
      <c r="B20" s="298"/>
      <c r="C20" s="297"/>
      <c r="D20" s="296"/>
      <c r="E20" s="295"/>
      <c r="F20" s="294"/>
      <c r="G20" s="294"/>
      <c r="H20" s="294"/>
      <c r="I20" s="293"/>
      <c r="J20" s="292"/>
      <c r="K20" s="291"/>
      <c r="L20" s="290"/>
    </row>
    <row r="21" spans="1:12" x14ac:dyDescent="0.2">
      <c r="A21" s="299">
        <v>13</v>
      </c>
      <c r="B21" s="298"/>
      <c r="C21" s="297"/>
      <c r="D21" s="296"/>
      <c r="E21" s="295"/>
      <c r="F21" s="294"/>
      <c r="G21" s="294"/>
      <c r="H21" s="294"/>
      <c r="I21" s="293"/>
      <c r="J21" s="292"/>
      <c r="K21" s="291"/>
      <c r="L21" s="290"/>
    </row>
    <row r="22" spans="1:12" x14ac:dyDescent="0.2">
      <c r="A22" s="299">
        <v>14</v>
      </c>
      <c r="B22" s="298"/>
      <c r="C22" s="297"/>
      <c r="D22" s="296"/>
      <c r="E22" s="295"/>
      <c r="F22" s="294"/>
      <c r="G22" s="294"/>
      <c r="H22" s="294"/>
      <c r="I22" s="293"/>
      <c r="J22" s="292"/>
      <c r="K22" s="291"/>
      <c r="L22" s="290"/>
    </row>
    <row r="23" spans="1:12" x14ac:dyDescent="0.2">
      <c r="A23" s="299">
        <v>15</v>
      </c>
      <c r="B23" s="298"/>
      <c r="C23" s="297"/>
      <c r="D23" s="296"/>
      <c r="E23" s="295"/>
      <c r="F23" s="294"/>
      <c r="G23" s="294"/>
      <c r="H23" s="294"/>
      <c r="I23" s="293"/>
      <c r="J23" s="292"/>
      <c r="K23" s="291"/>
      <c r="L23" s="290"/>
    </row>
    <row r="24" spans="1:12" x14ac:dyDescent="0.2">
      <c r="A24" s="299">
        <v>16</v>
      </c>
      <c r="B24" s="298"/>
      <c r="C24" s="297"/>
      <c r="D24" s="296"/>
      <c r="E24" s="295"/>
      <c r="F24" s="294"/>
      <c r="G24" s="294"/>
      <c r="H24" s="294"/>
      <c r="I24" s="293"/>
      <c r="J24" s="292"/>
      <c r="K24" s="291"/>
      <c r="L24" s="290"/>
    </row>
    <row r="25" spans="1:12" x14ac:dyDescent="0.2">
      <c r="A25" s="299">
        <v>17</v>
      </c>
      <c r="B25" s="298"/>
      <c r="C25" s="297"/>
      <c r="D25" s="296"/>
      <c r="E25" s="295"/>
      <c r="F25" s="294"/>
      <c r="G25" s="294"/>
      <c r="H25" s="294"/>
      <c r="I25" s="293"/>
      <c r="J25" s="292"/>
      <c r="K25" s="291"/>
      <c r="L25" s="290"/>
    </row>
    <row r="26" spans="1:12" x14ac:dyDescent="0.2">
      <c r="A26" s="299">
        <v>18</v>
      </c>
      <c r="B26" s="298"/>
      <c r="C26" s="297"/>
      <c r="D26" s="296"/>
      <c r="E26" s="295"/>
      <c r="F26" s="294"/>
      <c r="G26" s="294"/>
      <c r="H26" s="294"/>
      <c r="I26" s="293"/>
      <c r="J26" s="292"/>
      <c r="K26" s="291"/>
      <c r="L26" s="290"/>
    </row>
    <row r="27" spans="1:12" x14ac:dyDescent="0.2">
      <c r="A27" s="299">
        <v>19</v>
      </c>
      <c r="B27" s="298"/>
      <c r="C27" s="297"/>
      <c r="D27" s="296"/>
      <c r="E27" s="295"/>
      <c r="F27" s="294"/>
      <c r="G27" s="294"/>
      <c r="H27" s="294"/>
      <c r="I27" s="293"/>
      <c r="J27" s="292"/>
      <c r="K27" s="291"/>
      <c r="L27" s="290"/>
    </row>
    <row r="28" spans="1:12" ht="15.75" thickBot="1" x14ac:dyDescent="0.25">
      <c r="A28" s="289" t="s">
        <v>270</v>
      </c>
      <c r="B28" s="288"/>
      <c r="C28" s="287"/>
      <c r="D28" s="286"/>
      <c r="E28" s="285"/>
      <c r="F28" s="284"/>
      <c r="G28" s="284"/>
      <c r="H28" s="284"/>
      <c r="I28" s="283"/>
      <c r="J28" s="282"/>
      <c r="K28" s="281"/>
      <c r="L28" s="280"/>
    </row>
    <row r="29" spans="1:12" x14ac:dyDescent="0.2">
      <c r="A29" s="270"/>
      <c r="B29" s="271"/>
      <c r="C29" s="270"/>
      <c r="D29" s="271"/>
      <c r="E29" s="270"/>
      <c r="F29" s="271"/>
      <c r="G29" s="270"/>
      <c r="H29" s="271"/>
      <c r="I29" s="270"/>
      <c r="J29" s="271"/>
      <c r="K29" s="270"/>
      <c r="L29" s="271"/>
    </row>
    <row r="30" spans="1:12" x14ac:dyDescent="0.2">
      <c r="A30" s="270"/>
      <c r="B30" s="277"/>
      <c r="C30" s="270"/>
      <c r="D30" s="277"/>
      <c r="E30" s="270"/>
      <c r="F30" s="277"/>
      <c r="G30" s="270"/>
      <c r="H30" s="277"/>
      <c r="I30" s="270"/>
      <c r="J30" s="277"/>
      <c r="K30" s="270"/>
      <c r="L30" s="277"/>
    </row>
    <row r="31" spans="1:12" s="278" customFormat="1" x14ac:dyDescent="0.2">
      <c r="A31" s="470" t="s">
        <v>398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</row>
    <row r="32" spans="1:12" s="279" customFormat="1" ht="12.75" x14ac:dyDescent="0.2">
      <c r="A32" s="470" t="s">
        <v>432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</row>
    <row r="33" spans="1:12" s="279" customFormat="1" ht="12.75" x14ac:dyDescent="0.2">
      <c r="A33" s="470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</row>
    <row r="34" spans="1:12" s="278" customFormat="1" x14ac:dyDescent="0.2">
      <c r="A34" s="470" t="s">
        <v>431</v>
      </c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</row>
    <row r="35" spans="1:12" s="278" customFormat="1" x14ac:dyDescent="0.2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</row>
    <row r="36" spans="1:12" s="278" customFormat="1" x14ac:dyDescent="0.2">
      <c r="A36" s="470" t="s">
        <v>430</v>
      </c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</row>
    <row r="37" spans="1:12" s="278" customFormat="1" x14ac:dyDescent="0.2">
      <c r="A37" s="270"/>
      <c r="B37" s="271"/>
      <c r="C37" s="270"/>
      <c r="D37" s="271"/>
      <c r="E37" s="270"/>
      <c r="F37" s="271"/>
      <c r="G37" s="270"/>
      <c r="H37" s="271"/>
      <c r="I37" s="270"/>
      <c r="J37" s="271"/>
      <c r="K37" s="270"/>
      <c r="L37" s="271"/>
    </row>
    <row r="38" spans="1:12" s="278" customFormat="1" x14ac:dyDescent="0.2">
      <c r="A38" s="270"/>
      <c r="B38" s="277"/>
      <c r="C38" s="270"/>
      <c r="D38" s="277"/>
      <c r="E38" s="270"/>
      <c r="F38" s="277"/>
      <c r="G38" s="270"/>
      <c r="H38" s="277"/>
      <c r="I38" s="270"/>
      <c r="J38" s="277"/>
      <c r="K38" s="270"/>
      <c r="L38" s="277"/>
    </row>
    <row r="39" spans="1:12" s="278" customFormat="1" x14ac:dyDescent="0.2">
      <c r="A39" s="270"/>
      <c r="B39" s="271"/>
      <c r="C39" s="270"/>
      <c r="D39" s="271"/>
      <c r="E39" s="270"/>
      <c r="F39" s="271"/>
      <c r="G39" s="270"/>
      <c r="H39" s="271"/>
      <c r="I39" s="270"/>
      <c r="J39" s="271"/>
      <c r="K39" s="270"/>
      <c r="L39" s="271"/>
    </row>
    <row r="40" spans="1:12" x14ac:dyDescent="0.2">
      <c r="A40" s="270"/>
      <c r="B40" s="277"/>
      <c r="C40" s="270"/>
      <c r="D40" s="277"/>
      <c r="E40" s="270"/>
      <c r="F40" s="277"/>
      <c r="G40" s="270"/>
      <c r="H40" s="277"/>
      <c r="I40" s="270"/>
      <c r="J40" s="277"/>
      <c r="K40" s="270"/>
      <c r="L40" s="277"/>
    </row>
    <row r="41" spans="1:12" s="272" customFormat="1" x14ac:dyDescent="0.2">
      <c r="A41" s="476" t="s">
        <v>107</v>
      </c>
      <c r="B41" s="476"/>
      <c r="C41" s="271"/>
      <c r="D41" s="270"/>
      <c r="E41" s="271"/>
      <c r="F41" s="271"/>
      <c r="G41" s="270"/>
      <c r="H41" s="271"/>
      <c r="I41" s="271"/>
      <c r="J41" s="270"/>
      <c r="K41" s="271"/>
      <c r="L41" s="270"/>
    </row>
    <row r="42" spans="1:12" s="272" customFormat="1" x14ac:dyDescent="0.2">
      <c r="A42" s="271"/>
      <c r="B42" s="270"/>
      <c r="C42" s="275"/>
      <c r="D42" s="276"/>
      <c r="E42" s="275"/>
      <c r="F42" s="271"/>
      <c r="G42" s="270"/>
      <c r="H42" s="274"/>
      <c r="I42" s="271"/>
      <c r="J42" s="270"/>
      <c r="K42" s="271"/>
      <c r="L42" s="270"/>
    </row>
    <row r="43" spans="1:12" s="272" customFormat="1" ht="15" customHeight="1" x14ac:dyDescent="0.2">
      <c r="A43" s="271"/>
      <c r="B43" s="270"/>
      <c r="C43" s="469" t="s">
        <v>262</v>
      </c>
      <c r="D43" s="469"/>
      <c r="E43" s="469"/>
      <c r="F43" s="271"/>
      <c r="G43" s="270"/>
      <c r="H43" s="474" t="s">
        <v>429</v>
      </c>
      <c r="I43" s="273"/>
      <c r="J43" s="270"/>
      <c r="K43" s="271"/>
      <c r="L43" s="270"/>
    </row>
    <row r="44" spans="1:12" s="272" customFormat="1" x14ac:dyDescent="0.2">
      <c r="A44" s="271"/>
      <c r="B44" s="270"/>
      <c r="C44" s="271"/>
      <c r="D44" s="270"/>
      <c r="E44" s="271"/>
      <c r="F44" s="271"/>
      <c r="G44" s="270"/>
      <c r="H44" s="475"/>
      <c r="I44" s="273"/>
      <c r="J44" s="270"/>
      <c r="K44" s="271"/>
      <c r="L44" s="270"/>
    </row>
    <row r="45" spans="1:12" s="269" customFormat="1" x14ac:dyDescent="0.2">
      <c r="A45" s="271"/>
      <c r="B45" s="270"/>
      <c r="C45" s="469" t="s">
        <v>139</v>
      </c>
      <c r="D45" s="469"/>
      <c r="E45" s="469"/>
      <c r="F45" s="271"/>
      <c r="G45" s="270"/>
      <c r="H45" s="271"/>
      <c r="I45" s="271"/>
      <c r="J45" s="270"/>
      <c r="K45" s="271"/>
      <c r="L45" s="270"/>
    </row>
    <row r="46" spans="1:12" s="269" customFormat="1" x14ac:dyDescent="0.2">
      <c r="E46" s="267"/>
    </row>
    <row r="47" spans="1:12" s="269" customFormat="1" x14ac:dyDescent="0.2">
      <c r="E47" s="267"/>
    </row>
    <row r="48" spans="1:12" s="269" customFormat="1" x14ac:dyDescent="0.2">
      <c r="E48" s="267"/>
    </row>
    <row r="49" spans="5:5" s="269" customFormat="1" x14ac:dyDescent="0.2">
      <c r="E49" s="267"/>
    </row>
    <row r="50" spans="5:5" s="269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I46"/>
  <sheetViews>
    <sheetView showGridLines="0" view="pageBreakPreview" topLeftCell="A19" zoomScale="80" zoomScaleSheetLayoutView="80" workbookViewId="0">
      <selection activeCell="B25" sqref="B25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295</v>
      </c>
      <c r="B1" s="76"/>
      <c r="C1" s="479" t="s">
        <v>109</v>
      </c>
      <c r="D1" s="479"/>
      <c r="E1" s="108"/>
    </row>
    <row r="2" spans="1:7" x14ac:dyDescent="0.3">
      <c r="A2" s="76" t="s">
        <v>140</v>
      </c>
      <c r="B2" s="76"/>
      <c r="C2" s="477" t="str">
        <f>'ფორმა N1'!L2</f>
        <v>01.01.19-31.12.19</v>
      </c>
      <c r="D2" s="478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268</v>
      </c>
      <c r="B4" s="102"/>
      <c r="C4" s="103"/>
      <c r="D4" s="76"/>
      <c r="E4" s="108"/>
    </row>
    <row r="5" spans="1:7" x14ac:dyDescent="0.3">
      <c r="A5" s="226" t="str">
        <f>'ფორმა N1'!A5</f>
        <v>მპგ "ერთიანი საქართველო-დემოკრატიული მოძრაობა "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243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7">
        <v>1</v>
      </c>
      <c r="B9" s="227" t="s">
        <v>65</v>
      </c>
      <c r="C9" s="85">
        <f>SUM(C10,C26)</f>
        <v>351838</v>
      </c>
      <c r="D9" s="85">
        <f>SUM(D10,D26)</f>
        <v>357648</v>
      </c>
      <c r="E9" s="108"/>
    </row>
    <row r="10" spans="1:7" s="7" customFormat="1" ht="16.5" customHeight="1" x14ac:dyDescent="0.3">
      <c r="A10" s="87">
        <v>1.1000000000000001</v>
      </c>
      <c r="B10" s="87" t="s">
        <v>80</v>
      </c>
      <c r="C10" s="85">
        <f>SUM(C11,C12,C16,C19,C25,C26)</f>
        <v>351838</v>
      </c>
      <c r="D10" s="85">
        <f>SUM(D11,D12,D16,D19,D24,D25)</f>
        <v>357648</v>
      </c>
      <c r="E10" s="108"/>
    </row>
    <row r="11" spans="1:7" s="9" customFormat="1" ht="16.5" customHeight="1" x14ac:dyDescent="0.3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301</v>
      </c>
      <c r="C12" s="107">
        <f>SUM(C13:C15)</f>
        <v>26050</v>
      </c>
      <c r="D12" s="107">
        <f>SUM(D13:D15)</f>
        <v>26050</v>
      </c>
      <c r="E12" s="108"/>
      <c r="G12" s="68"/>
    </row>
    <row r="13" spans="1:7" s="3" customFormat="1" ht="16.5" customHeight="1" x14ac:dyDescent="0.3">
      <c r="A13" s="97" t="s">
        <v>81</v>
      </c>
      <c r="B13" s="97" t="s">
        <v>304</v>
      </c>
      <c r="C13" s="8">
        <v>26050</v>
      </c>
      <c r="D13" s="8">
        <v>26050</v>
      </c>
      <c r="E13" s="108"/>
    </row>
    <row r="14" spans="1:7" s="3" customFormat="1" ht="16.5" customHeight="1" x14ac:dyDescent="0.3">
      <c r="A14" s="97" t="s">
        <v>469</v>
      </c>
      <c r="B14" s="97" t="s">
        <v>468</v>
      </c>
      <c r="C14" s="8"/>
      <c r="D14" s="8"/>
      <c r="E14" s="108"/>
    </row>
    <row r="15" spans="1:7" s="3" customFormat="1" ht="16.5" customHeight="1" x14ac:dyDescent="0.3">
      <c r="A15" s="97" t="s">
        <v>470</v>
      </c>
      <c r="B15" s="97" t="s">
        <v>97</v>
      </c>
      <c r="C15" s="8"/>
      <c r="D15" s="8"/>
      <c r="E15" s="108"/>
    </row>
    <row r="16" spans="1:7" s="3" customFormat="1" ht="16.5" customHeight="1" x14ac:dyDescent="0.3">
      <c r="A16" s="88" t="s">
        <v>82</v>
      </c>
      <c r="B16" s="88" t="s">
        <v>83</v>
      </c>
      <c r="C16" s="107">
        <f>SUM(C17:C18)</f>
        <v>325788</v>
      </c>
      <c r="D16" s="107">
        <f>SUM(D17:D18)</f>
        <v>325788</v>
      </c>
      <c r="E16" s="108"/>
    </row>
    <row r="17" spans="1:5" s="3" customFormat="1" ht="16.5" customHeight="1" x14ac:dyDescent="0.3">
      <c r="A17" s="97" t="s">
        <v>84</v>
      </c>
      <c r="B17" s="97" t="s">
        <v>86</v>
      </c>
      <c r="C17" s="8">
        <v>241620</v>
      </c>
      <c r="D17" s="8">
        <v>241620</v>
      </c>
      <c r="E17" s="108"/>
    </row>
    <row r="18" spans="1:5" s="3" customFormat="1" ht="30" x14ac:dyDescent="0.3">
      <c r="A18" s="97" t="s">
        <v>85</v>
      </c>
      <c r="B18" s="97" t="s">
        <v>110</v>
      </c>
      <c r="C18" s="8">
        <v>84168</v>
      </c>
      <c r="D18" s="8">
        <v>84168</v>
      </c>
      <c r="E18" s="108"/>
    </row>
    <row r="19" spans="1:5" s="3" customFormat="1" ht="16.5" customHeight="1" x14ac:dyDescent="0.3">
      <c r="A19" s="88" t="s">
        <v>87</v>
      </c>
      <c r="B19" s="88" t="s">
        <v>394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88</v>
      </c>
      <c r="B20" s="97" t="s">
        <v>89</v>
      </c>
      <c r="C20" s="8"/>
      <c r="D20" s="8"/>
      <c r="E20" s="108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 x14ac:dyDescent="0.3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 x14ac:dyDescent="0.3">
      <c r="A23" s="97" t="s">
        <v>94</v>
      </c>
      <c r="B23" s="97" t="s">
        <v>411</v>
      </c>
      <c r="C23" s="8"/>
      <c r="D23" s="8"/>
      <c r="E23" s="108"/>
    </row>
    <row r="24" spans="1:5" s="3" customFormat="1" ht="16.5" customHeight="1" x14ac:dyDescent="0.3">
      <c r="A24" s="88" t="s">
        <v>95</v>
      </c>
      <c r="B24" s="88" t="s">
        <v>412</v>
      </c>
      <c r="C24" s="253"/>
      <c r="D24" s="8"/>
      <c r="E24" s="108"/>
    </row>
    <row r="25" spans="1:5" s="3" customFormat="1" x14ac:dyDescent="0.3">
      <c r="A25" s="88" t="s">
        <v>245</v>
      </c>
      <c r="B25" s="88" t="s">
        <v>535</v>
      </c>
      <c r="C25" s="8"/>
      <c r="D25" s="8">
        <v>5810</v>
      </c>
      <c r="E25" s="108"/>
    </row>
    <row r="26" spans="1:5" ht="16.5" customHeight="1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304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35" t="s">
        <v>98</v>
      </c>
      <c r="B28" s="235" t="s">
        <v>302</v>
      </c>
      <c r="C28" s="8"/>
      <c r="D28" s="8"/>
      <c r="E28" s="108"/>
    </row>
    <row r="29" spans="1:5" x14ac:dyDescent="0.3">
      <c r="A29" s="235" t="s">
        <v>99</v>
      </c>
      <c r="B29" s="235" t="s">
        <v>305</v>
      </c>
      <c r="C29" s="8"/>
      <c r="D29" s="8"/>
      <c r="E29" s="108"/>
    </row>
    <row r="30" spans="1:5" x14ac:dyDescent="0.3">
      <c r="A30" s="235" t="s">
        <v>420</v>
      </c>
      <c r="B30" s="235" t="s">
        <v>303</v>
      </c>
      <c r="C30" s="8"/>
      <c r="D30" s="8"/>
      <c r="E30" s="108"/>
    </row>
    <row r="31" spans="1:5" x14ac:dyDescent="0.3">
      <c r="A31" s="88" t="s">
        <v>33</v>
      </c>
      <c r="B31" s="88" t="s">
        <v>468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35" t="s">
        <v>12</v>
      </c>
      <c r="B32" s="235" t="s">
        <v>471</v>
      </c>
      <c r="C32" s="8"/>
      <c r="D32" s="8"/>
      <c r="E32" s="108"/>
    </row>
    <row r="33" spans="1:9" x14ac:dyDescent="0.3">
      <c r="A33" s="235" t="s">
        <v>13</v>
      </c>
      <c r="B33" s="235" t="s">
        <v>472</v>
      </c>
      <c r="C33" s="8"/>
      <c r="D33" s="8"/>
      <c r="E33" s="108"/>
    </row>
    <row r="34" spans="1:9" x14ac:dyDescent="0.3">
      <c r="A34" s="235" t="s">
        <v>275</v>
      </c>
      <c r="B34" s="235" t="s">
        <v>473</v>
      </c>
      <c r="C34" s="8"/>
      <c r="D34" s="8"/>
      <c r="E34" s="108"/>
    </row>
    <row r="35" spans="1:9" x14ac:dyDescent="0.3">
      <c r="A35" s="88" t="s">
        <v>34</v>
      </c>
      <c r="B35" s="249" t="s">
        <v>417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107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265</v>
      </c>
      <c r="D43" s="111"/>
      <c r="E43" s="110"/>
      <c r="F43" s="110"/>
      <c r="G43"/>
      <c r="H43"/>
      <c r="I43"/>
    </row>
    <row r="44" spans="1:9" x14ac:dyDescent="0.3">
      <c r="A44"/>
      <c r="B44" s="2" t="s">
        <v>264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139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ColWidth="9.140625" defaultRowHeight="15" x14ac:dyDescent="0.3"/>
  <cols>
    <col min="1" max="1" width="14.28515625" style="21" bestFit="1" customWidth="1"/>
    <col min="2" max="2" width="80" style="24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266</v>
      </c>
      <c r="B1" s="240"/>
      <c r="C1" s="479" t="s">
        <v>109</v>
      </c>
      <c r="D1" s="479"/>
      <c r="E1" s="113"/>
    </row>
    <row r="2" spans="1:12" s="6" customFormat="1" x14ac:dyDescent="0.3">
      <c r="A2" s="76" t="s">
        <v>140</v>
      </c>
      <c r="B2" s="240"/>
      <c r="C2" s="480" t="str">
        <f>'ფორმა N1'!L2</f>
        <v>01.01.19-31.12.19</v>
      </c>
      <c r="D2" s="481"/>
      <c r="E2" s="113"/>
    </row>
    <row r="3" spans="1:12" s="6" customFormat="1" x14ac:dyDescent="0.3">
      <c r="A3" s="76"/>
      <c r="B3" s="240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41"/>
      <c r="C4" s="76"/>
      <c r="D4" s="76"/>
      <c r="E4" s="108"/>
      <c r="L4" s="6"/>
    </row>
    <row r="5" spans="1:12" s="2" customFormat="1" x14ac:dyDescent="0.3">
      <c r="A5" s="119" t="str">
        <f>'ფორმა N1'!A5</f>
        <v>მპგ "ერთიანი საქართველო-დემოკრატიული მოძრაობა "</v>
      </c>
      <c r="B5" s="242"/>
      <c r="C5" s="60"/>
      <c r="D5" s="60"/>
      <c r="E5" s="108"/>
    </row>
    <row r="6" spans="1:12" s="2" customFormat="1" x14ac:dyDescent="0.3">
      <c r="A6" s="77"/>
      <c r="B6" s="241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243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7">
        <v>1</v>
      </c>
      <c r="B9" s="227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 x14ac:dyDescent="0.3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 x14ac:dyDescent="0.3">
      <c r="A11" s="88" t="s">
        <v>30</v>
      </c>
      <c r="B11" s="88" t="s">
        <v>79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301</v>
      </c>
      <c r="C12" s="107">
        <f>SUM(C14:C15)</f>
        <v>0</v>
      </c>
      <c r="D12" s="107">
        <f>SUM(D14:D15)</f>
        <v>0</v>
      </c>
      <c r="E12" s="113"/>
    </row>
    <row r="13" spans="1:12" s="3" customFormat="1" x14ac:dyDescent="0.3">
      <c r="A13" s="97" t="s">
        <v>81</v>
      </c>
      <c r="B13" s="97" t="s">
        <v>304</v>
      </c>
      <c r="C13" s="8"/>
      <c r="D13" s="8"/>
      <c r="E13" s="113"/>
    </row>
    <row r="14" spans="1:12" s="3" customFormat="1" x14ac:dyDescent="0.3">
      <c r="A14" s="97" t="s">
        <v>469</v>
      </c>
      <c r="B14" s="97" t="s">
        <v>468</v>
      </c>
      <c r="C14" s="8"/>
      <c r="D14" s="8"/>
      <c r="E14" s="113"/>
    </row>
    <row r="15" spans="1:12" s="3" customFormat="1" x14ac:dyDescent="0.3">
      <c r="A15" s="97" t="s">
        <v>470</v>
      </c>
      <c r="B15" s="97" t="s">
        <v>97</v>
      </c>
      <c r="C15" s="8"/>
      <c r="D15" s="8"/>
      <c r="E15" s="113"/>
    </row>
    <row r="16" spans="1:12" s="3" customFormat="1" x14ac:dyDescent="0.3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84</v>
      </c>
      <c r="B17" s="97" t="s">
        <v>86</v>
      </c>
      <c r="C17" s="8"/>
      <c r="D17" s="8"/>
      <c r="E17" s="113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13"/>
    </row>
    <row r="19" spans="1:5" s="3" customFormat="1" x14ac:dyDescent="0.3">
      <c r="A19" s="88" t="s">
        <v>87</v>
      </c>
      <c r="B19" s="88" t="s">
        <v>394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88</v>
      </c>
      <c r="B20" s="97" t="s">
        <v>89</v>
      </c>
      <c r="C20" s="8"/>
      <c r="D20" s="8"/>
      <c r="E20" s="113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13"/>
    </row>
    <row r="22" spans="1:5" s="3" customFormat="1" x14ac:dyDescent="0.3">
      <c r="A22" s="97" t="s">
        <v>93</v>
      </c>
      <c r="B22" s="97" t="s">
        <v>91</v>
      </c>
      <c r="C22" s="8"/>
      <c r="D22" s="8"/>
      <c r="E22" s="113"/>
    </row>
    <row r="23" spans="1:5" s="3" customFormat="1" x14ac:dyDescent="0.3">
      <c r="A23" s="97" t="s">
        <v>94</v>
      </c>
      <c r="B23" s="97" t="s">
        <v>411</v>
      </c>
      <c r="C23" s="8"/>
      <c r="D23" s="8"/>
      <c r="E23" s="113"/>
    </row>
    <row r="24" spans="1:5" s="3" customFormat="1" x14ac:dyDescent="0.3">
      <c r="A24" s="88" t="s">
        <v>95</v>
      </c>
      <c r="B24" s="88" t="s">
        <v>412</v>
      </c>
      <c r="C24" s="253"/>
      <c r="D24" s="8"/>
      <c r="E24" s="113"/>
    </row>
    <row r="25" spans="1:5" s="3" customFormat="1" x14ac:dyDescent="0.3">
      <c r="A25" s="88" t="s">
        <v>245</v>
      </c>
      <c r="B25" s="88" t="s">
        <v>418</v>
      </c>
      <c r="C25" s="8"/>
      <c r="D25" s="8"/>
      <c r="E25" s="113"/>
    </row>
    <row r="26" spans="1:5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304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35" t="s">
        <v>98</v>
      </c>
      <c r="B28" s="235" t="s">
        <v>302</v>
      </c>
      <c r="C28" s="8"/>
      <c r="D28" s="8"/>
      <c r="E28" s="113"/>
    </row>
    <row r="29" spans="1:5" x14ac:dyDescent="0.3">
      <c r="A29" s="235" t="s">
        <v>99</v>
      </c>
      <c r="B29" s="235" t="s">
        <v>305</v>
      </c>
      <c r="C29" s="8"/>
      <c r="D29" s="8"/>
      <c r="E29" s="113"/>
    </row>
    <row r="30" spans="1:5" x14ac:dyDescent="0.3">
      <c r="A30" s="235" t="s">
        <v>420</v>
      </c>
      <c r="B30" s="235" t="s">
        <v>303</v>
      </c>
      <c r="C30" s="8"/>
      <c r="D30" s="8"/>
      <c r="E30" s="113"/>
    </row>
    <row r="31" spans="1:5" x14ac:dyDescent="0.3">
      <c r="A31" s="88" t="s">
        <v>33</v>
      </c>
      <c r="B31" s="88" t="s">
        <v>468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35" t="s">
        <v>12</v>
      </c>
      <c r="B32" s="235" t="s">
        <v>471</v>
      </c>
      <c r="C32" s="8"/>
      <c r="D32" s="8"/>
      <c r="E32" s="113"/>
    </row>
    <row r="33" spans="1:9" x14ac:dyDescent="0.3">
      <c r="A33" s="235" t="s">
        <v>13</v>
      </c>
      <c r="B33" s="235" t="s">
        <v>472</v>
      </c>
      <c r="C33" s="8"/>
      <c r="D33" s="8"/>
      <c r="E33" s="113"/>
    </row>
    <row r="34" spans="1:9" x14ac:dyDescent="0.3">
      <c r="A34" s="235" t="s">
        <v>275</v>
      </c>
      <c r="B34" s="235" t="s">
        <v>473</v>
      </c>
      <c r="C34" s="8"/>
      <c r="D34" s="8"/>
      <c r="E34" s="113"/>
    </row>
    <row r="35" spans="1:9" s="23" customFormat="1" x14ac:dyDescent="0.3">
      <c r="A35" s="88" t="s">
        <v>34</v>
      </c>
      <c r="B35" s="249" t="s">
        <v>417</v>
      </c>
      <c r="C35" s="8"/>
      <c r="D35" s="8"/>
    </row>
    <row r="36" spans="1:9" s="2" customFormat="1" x14ac:dyDescent="0.3">
      <c r="A36" s="1"/>
      <c r="B36" s="243"/>
      <c r="E36" s="5"/>
    </row>
    <row r="37" spans="1:9" s="2" customFormat="1" x14ac:dyDescent="0.3">
      <c r="B37" s="24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107</v>
      </c>
      <c r="B40" s="243"/>
      <c r="E40" s="5"/>
    </row>
    <row r="41" spans="1:9" s="2" customFormat="1" x14ac:dyDescent="0.3">
      <c r="B41" s="243"/>
      <c r="E41"/>
      <c r="F41"/>
      <c r="G41"/>
      <c r="H41"/>
      <c r="I41"/>
    </row>
    <row r="42" spans="1:9" s="2" customFormat="1" x14ac:dyDescent="0.3">
      <c r="B42" s="243"/>
      <c r="D42" s="12"/>
      <c r="E42"/>
      <c r="F42"/>
      <c r="G42"/>
      <c r="H42"/>
      <c r="I42"/>
    </row>
    <row r="43" spans="1:9" s="2" customFormat="1" x14ac:dyDescent="0.3">
      <c r="A43"/>
      <c r="B43" s="245" t="s">
        <v>415</v>
      </c>
      <c r="D43" s="12"/>
      <c r="E43"/>
      <c r="F43"/>
      <c r="G43"/>
      <c r="H43"/>
      <c r="I43"/>
    </row>
    <row r="44" spans="1:9" s="2" customFormat="1" x14ac:dyDescent="0.3">
      <c r="A44"/>
      <c r="B44" s="243" t="s">
        <v>264</v>
      </c>
      <c r="D44" s="12"/>
      <c r="E44"/>
      <c r="F44"/>
      <c r="G44"/>
      <c r="H44"/>
      <c r="I44"/>
    </row>
    <row r="45" spans="1:9" customFormat="1" ht="12.75" x14ac:dyDescent="0.2">
      <c r="B45" s="246" t="s">
        <v>139</v>
      </c>
    </row>
    <row r="46" spans="1:9" customFormat="1" ht="12.75" x14ac:dyDescent="0.2">
      <c r="B46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90"/>
  <sheetViews>
    <sheetView showGridLines="0" view="pageBreakPreview" topLeftCell="A7" zoomScale="80" zoomScaleSheetLayoutView="80" workbookViewId="0">
      <selection activeCell="D12" sqref="D12"/>
    </sheetView>
  </sheetViews>
  <sheetFormatPr defaultColWidth="9.140625"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477</v>
      </c>
      <c r="B1" s="224"/>
      <c r="C1" s="479" t="s">
        <v>109</v>
      </c>
      <c r="D1" s="479"/>
      <c r="E1" s="91"/>
    </row>
    <row r="2" spans="1:5" s="6" customFormat="1" x14ac:dyDescent="0.3">
      <c r="A2" s="377" t="s">
        <v>479</v>
      </c>
      <c r="B2" s="224"/>
      <c r="C2" s="477" t="str">
        <f>'ფორმა N1'!L2</f>
        <v>01.01.19-31.12.19</v>
      </c>
      <c r="D2" s="478"/>
      <c r="E2" s="91"/>
    </row>
    <row r="3" spans="1:5" s="6" customFormat="1" x14ac:dyDescent="0.3">
      <c r="A3" s="377" t="s">
        <v>478</v>
      </c>
      <c r="B3" s="224"/>
      <c r="C3" s="225"/>
      <c r="D3" s="225"/>
      <c r="E3" s="91"/>
    </row>
    <row r="4" spans="1:5" s="6" customFormat="1" x14ac:dyDescent="0.3">
      <c r="A4" s="76" t="s">
        <v>140</v>
      </c>
      <c r="B4" s="224"/>
      <c r="C4" s="225"/>
      <c r="D4" s="225"/>
      <c r="E4" s="91"/>
    </row>
    <row r="5" spans="1:5" s="6" customFormat="1" x14ac:dyDescent="0.3">
      <c r="A5" s="76"/>
      <c r="B5" s="224"/>
      <c r="C5" s="225"/>
      <c r="D5" s="225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26" t="str">
        <f>'ფორმა N1'!A5</f>
        <v>მპგ "ერთიანი საქართველო-დემოკრატიული მოძრაობა "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24"/>
      <c r="B9" s="224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27">
        <v>1</v>
      </c>
      <c r="B11" s="227" t="s">
        <v>57</v>
      </c>
      <c r="C11" s="82">
        <f>SUM(C12,C16,C56,C59,C60,C61,C79)</f>
        <v>364010.57</v>
      </c>
      <c r="D11" s="82">
        <f>SUM(D12,D16,D56,D59,D60,D61,D67,D75,D76)</f>
        <v>357848.25</v>
      </c>
      <c r="E11" s="228"/>
    </row>
    <row r="12" spans="1:5" s="9" customFormat="1" ht="18" x14ac:dyDescent="0.2">
      <c r="A12" s="87">
        <v>1.1000000000000001</v>
      </c>
      <c r="B12" s="87" t="s">
        <v>58</v>
      </c>
      <c r="C12" s="83">
        <f>SUM(C13:C15)</f>
        <v>146234.62</v>
      </c>
      <c r="D12" s="83">
        <f>SUM(D13:D15)</f>
        <v>147411.28</v>
      </c>
      <c r="E12" s="93"/>
    </row>
    <row r="13" spans="1:5" s="10" customFormat="1" x14ac:dyDescent="0.2">
      <c r="A13" s="88" t="s">
        <v>30</v>
      </c>
      <c r="B13" s="88" t="s">
        <v>59</v>
      </c>
      <c r="C13" s="4">
        <v>146234.62</v>
      </c>
      <c r="D13" s="4">
        <f>112400+29558.28+5453</f>
        <v>147411.28</v>
      </c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80" t="s">
        <v>481</v>
      </c>
      <c r="B15" s="381" t="s">
        <v>482</v>
      </c>
      <c r="C15" s="381"/>
      <c r="D15" s="381"/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210389.53</v>
      </c>
      <c r="D16" s="84">
        <f>SUM(D17,D20,D32,D33,D34,D35,D38,D39,D46:D50,D54,D55)</f>
        <v>209136.97000000003</v>
      </c>
      <c r="E16" s="228"/>
    </row>
    <row r="17" spans="1:6" s="3" customFormat="1" x14ac:dyDescent="0.2">
      <c r="A17" s="88" t="s">
        <v>32</v>
      </c>
      <c r="B17" s="88" t="s">
        <v>1</v>
      </c>
      <c r="C17" s="83">
        <f>SUM(C18:C19)</f>
        <v>31645.39</v>
      </c>
      <c r="D17" s="83">
        <f>SUM(D18:D19)</f>
        <v>29820</v>
      </c>
      <c r="E17" s="95"/>
    </row>
    <row r="18" spans="1:6" s="3" customFormat="1" x14ac:dyDescent="0.2">
      <c r="A18" s="97" t="s">
        <v>98</v>
      </c>
      <c r="B18" s="97" t="s">
        <v>61</v>
      </c>
      <c r="C18" s="4">
        <v>210</v>
      </c>
      <c r="D18" s="229">
        <v>210</v>
      </c>
      <c r="E18" s="95"/>
    </row>
    <row r="19" spans="1:6" s="3" customFormat="1" x14ac:dyDescent="0.2">
      <c r="A19" s="97" t="s">
        <v>99</v>
      </c>
      <c r="B19" s="97" t="s">
        <v>62</v>
      </c>
      <c r="C19" s="4">
        <v>31435.39</v>
      </c>
      <c r="D19" s="229">
        <f>9500+20110</f>
        <v>29610</v>
      </c>
      <c r="E19" s="95"/>
    </row>
    <row r="20" spans="1:6" s="3" customFormat="1" x14ac:dyDescent="0.2">
      <c r="A20" s="88" t="s">
        <v>33</v>
      </c>
      <c r="B20" s="88" t="s">
        <v>2</v>
      </c>
      <c r="C20" s="83">
        <f>SUM(C21:C26,C31)</f>
        <v>39544.35</v>
      </c>
      <c r="D20" s="83">
        <f>SUM(D21:D26,D31)</f>
        <v>40615.480000000003</v>
      </c>
      <c r="E20" s="230"/>
      <c r="F20" s="231"/>
    </row>
    <row r="21" spans="1:6" s="234" customFormat="1" ht="30" x14ac:dyDescent="0.2">
      <c r="A21" s="97" t="s">
        <v>12</v>
      </c>
      <c r="B21" s="97" t="s">
        <v>244</v>
      </c>
      <c r="C21" s="232">
        <f>3607.05+1094.6</f>
        <v>4701.6499999999996</v>
      </c>
      <c r="D21" s="232">
        <f>4147+167.05+1014.6+80</f>
        <v>5408.6500000000005</v>
      </c>
      <c r="E21" s="233"/>
    </row>
    <row r="22" spans="1:6" s="234" customFormat="1" x14ac:dyDescent="0.2">
      <c r="A22" s="97" t="s">
        <v>13</v>
      </c>
      <c r="B22" s="97" t="s">
        <v>14</v>
      </c>
      <c r="C22" s="232"/>
      <c r="D22" s="40"/>
      <c r="E22" s="233"/>
    </row>
    <row r="23" spans="1:6" s="234" customFormat="1" ht="30" x14ac:dyDescent="0.2">
      <c r="A23" s="97" t="s">
        <v>275</v>
      </c>
      <c r="B23" s="97" t="s">
        <v>22</v>
      </c>
      <c r="C23" s="232"/>
      <c r="D23" s="41"/>
      <c r="E23" s="233"/>
    </row>
    <row r="24" spans="1:6" s="234" customFormat="1" ht="16.5" customHeight="1" x14ac:dyDescent="0.2">
      <c r="A24" s="97" t="s">
        <v>276</v>
      </c>
      <c r="B24" s="97" t="s">
        <v>15</v>
      </c>
      <c r="C24" s="232">
        <v>16175.23</v>
      </c>
      <c r="D24" s="41">
        <f>315+936.5+15287.86</f>
        <v>16539.36</v>
      </c>
      <c r="E24" s="233"/>
    </row>
    <row r="25" spans="1:6" s="234" customFormat="1" ht="16.5" customHeight="1" x14ac:dyDescent="0.2">
      <c r="A25" s="97" t="s">
        <v>277</v>
      </c>
      <c r="B25" s="97" t="s">
        <v>16</v>
      </c>
      <c r="C25" s="232"/>
      <c r="D25" s="41"/>
      <c r="E25" s="233"/>
    </row>
    <row r="26" spans="1:6" s="234" customFormat="1" ht="16.5" customHeight="1" x14ac:dyDescent="0.2">
      <c r="A26" s="97" t="s">
        <v>278</v>
      </c>
      <c r="B26" s="97" t="s">
        <v>17</v>
      </c>
      <c r="C26" s="83">
        <f>SUM(C27:C30)</f>
        <v>18667.47</v>
      </c>
      <c r="D26" s="83">
        <f>SUM(D27:D30)</f>
        <v>18667.47</v>
      </c>
      <c r="E26" s="233"/>
    </row>
    <row r="27" spans="1:6" s="234" customFormat="1" ht="16.5" customHeight="1" x14ac:dyDescent="0.2">
      <c r="A27" s="235" t="s">
        <v>279</v>
      </c>
      <c r="B27" s="235" t="s">
        <v>18</v>
      </c>
      <c r="C27" s="232">
        <v>4590.46</v>
      </c>
      <c r="D27" s="232">
        <v>4590.46</v>
      </c>
      <c r="E27" s="233"/>
    </row>
    <row r="28" spans="1:6" s="234" customFormat="1" ht="16.5" customHeight="1" x14ac:dyDescent="0.2">
      <c r="A28" s="235" t="s">
        <v>280</v>
      </c>
      <c r="B28" s="235" t="s">
        <v>19</v>
      </c>
      <c r="C28" s="232">
        <v>2833.36</v>
      </c>
      <c r="D28" s="232">
        <v>2833.36</v>
      </c>
      <c r="E28" s="233"/>
    </row>
    <row r="29" spans="1:6" s="234" customFormat="1" ht="16.5" customHeight="1" x14ac:dyDescent="0.2">
      <c r="A29" s="235" t="s">
        <v>281</v>
      </c>
      <c r="B29" s="235" t="s">
        <v>20</v>
      </c>
      <c r="C29" s="232">
        <v>11210.02</v>
      </c>
      <c r="D29" s="232">
        <v>11210.02</v>
      </c>
      <c r="E29" s="233"/>
    </row>
    <row r="30" spans="1:6" s="234" customFormat="1" ht="16.5" customHeight="1" x14ac:dyDescent="0.2">
      <c r="A30" s="235" t="s">
        <v>282</v>
      </c>
      <c r="B30" s="235" t="s">
        <v>23</v>
      </c>
      <c r="C30" s="232">
        <v>33.630000000000003</v>
      </c>
      <c r="D30" s="232">
        <v>33.630000000000003</v>
      </c>
      <c r="E30" s="233"/>
    </row>
    <row r="31" spans="1:6" s="234" customFormat="1" ht="16.5" customHeight="1" x14ac:dyDescent="0.2">
      <c r="A31" s="97" t="s">
        <v>283</v>
      </c>
      <c r="B31" s="97" t="s">
        <v>21</v>
      </c>
      <c r="C31" s="232"/>
      <c r="D31" s="42"/>
      <c r="E31" s="233"/>
    </row>
    <row r="32" spans="1:6" s="3" customFormat="1" ht="16.5" customHeight="1" x14ac:dyDescent="0.2">
      <c r="A32" s="88" t="s">
        <v>34</v>
      </c>
      <c r="B32" s="88" t="s">
        <v>3</v>
      </c>
      <c r="C32" s="4"/>
      <c r="D32" s="229"/>
      <c r="E32" s="230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29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29"/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26194</v>
      </c>
      <c r="D35" s="83">
        <f>SUM(D36:D37)</f>
        <v>26194</v>
      </c>
      <c r="E35" s="95"/>
    </row>
    <row r="36" spans="1:5" s="3" customFormat="1" ht="16.5" customHeight="1" x14ac:dyDescent="0.2">
      <c r="A36" s="97" t="s">
        <v>284</v>
      </c>
      <c r="B36" s="97" t="s">
        <v>56</v>
      </c>
      <c r="C36" s="4">
        <v>26194</v>
      </c>
      <c r="D36" s="229">
        <v>26194</v>
      </c>
      <c r="E36" s="95"/>
    </row>
    <row r="37" spans="1:5" s="3" customFormat="1" ht="16.5" customHeight="1" x14ac:dyDescent="0.2">
      <c r="A37" s="97" t="s">
        <v>285</v>
      </c>
      <c r="B37" s="97" t="s">
        <v>55</v>
      </c>
      <c r="C37" s="4"/>
      <c r="D37" s="229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>
        <v>172.82</v>
      </c>
      <c r="D38" s="4">
        <v>172.82</v>
      </c>
      <c r="E38" s="95"/>
    </row>
    <row r="39" spans="1:5" s="3" customFormat="1" ht="16.5" customHeight="1" x14ac:dyDescent="0.2">
      <c r="A39" s="88" t="s">
        <v>39</v>
      </c>
      <c r="B39" s="88" t="s">
        <v>385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340</v>
      </c>
      <c r="B40" s="17" t="s">
        <v>344</v>
      </c>
      <c r="C40" s="4"/>
      <c r="D40" s="229"/>
      <c r="E40" s="95"/>
    </row>
    <row r="41" spans="1:5" s="3" customFormat="1" ht="16.5" customHeight="1" x14ac:dyDescent="0.2">
      <c r="A41" s="17" t="s">
        <v>341</v>
      </c>
      <c r="B41" s="17" t="s">
        <v>345</v>
      </c>
      <c r="C41" s="4"/>
      <c r="D41" s="229"/>
      <c r="E41" s="95"/>
    </row>
    <row r="42" spans="1:5" s="3" customFormat="1" ht="16.5" customHeight="1" x14ac:dyDescent="0.2">
      <c r="A42" s="17" t="s">
        <v>342</v>
      </c>
      <c r="B42" s="17" t="s">
        <v>348</v>
      </c>
      <c r="C42" s="4"/>
      <c r="D42" s="229"/>
      <c r="E42" s="95"/>
    </row>
    <row r="43" spans="1:5" s="3" customFormat="1" ht="16.5" customHeight="1" x14ac:dyDescent="0.2">
      <c r="A43" s="17" t="s">
        <v>347</v>
      </c>
      <c r="B43" s="17" t="s">
        <v>349</v>
      </c>
      <c r="C43" s="4"/>
      <c r="D43" s="229"/>
      <c r="E43" s="95"/>
    </row>
    <row r="44" spans="1:5" s="3" customFormat="1" ht="16.5" customHeight="1" x14ac:dyDescent="0.2">
      <c r="A44" s="17" t="s">
        <v>350</v>
      </c>
      <c r="B44" s="17" t="s">
        <v>461</v>
      </c>
      <c r="C44" s="4"/>
      <c r="D44" s="229"/>
      <c r="E44" s="95"/>
    </row>
    <row r="45" spans="1:5" s="3" customFormat="1" ht="16.5" customHeight="1" x14ac:dyDescent="0.2">
      <c r="A45" s="17" t="s">
        <v>462</v>
      </c>
      <c r="B45" s="17" t="s">
        <v>346</v>
      </c>
      <c r="C45" s="4"/>
      <c r="D45" s="229"/>
      <c r="E45" s="95"/>
    </row>
    <row r="46" spans="1:5" s="3" customFormat="1" ht="30" x14ac:dyDescent="0.2">
      <c r="A46" s="88" t="s">
        <v>40</v>
      </c>
      <c r="B46" s="88" t="s">
        <v>28</v>
      </c>
      <c r="C46" s="4">
        <v>33410.400000000001</v>
      </c>
      <c r="D46" s="229">
        <f>32467.4+236</f>
        <v>32703.4</v>
      </c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>
        <v>10476</v>
      </c>
      <c r="D47" s="229">
        <v>10524</v>
      </c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>
        <v>500</v>
      </c>
      <c r="D48" s="229">
        <v>500</v>
      </c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9"/>
      <c r="E49" s="95"/>
    </row>
    <row r="50" spans="1:6" s="3" customFormat="1" ht="16.5" customHeight="1" x14ac:dyDescent="0.2">
      <c r="A50" s="88" t="s">
        <v>44</v>
      </c>
      <c r="B50" s="88" t="s">
        <v>386</v>
      </c>
      <c r="C50" s="83">
        <f>SUM(C51:C53)</f>
        <v>68446.570000000007</v>
      </c>
      <c r="D50" s="83">
        <f>SUM(D51:D53)</f>
        <v>68607.27</v>
      </c>
      <c r="E50" s="95"/>
    </row>
    <row r="51" spans="1:6" s="3" customFormat="1" ht="16.5" customHeight="1" x14ac:dyDescent="0.2">
      <c r="A51" s="97" t="s">
        <v>356</v>
      </c>
      <c r="B51" s="97" t="s">
        <v>359</v>
      </c>
      <c r="C51" s="4">
        <v>68446.570000000007</v>
      </c>
      <c r="D51" s="229">
        <f>16693.05+39464.22+12450</f>
        <v>68607.27</v>
      </c>
      <c r="E51" s="95"/>
    </row>
    <row r="52" spans="1:6" s="3" customFormat="1" ht="16.5" customHeight="1" x14ac:dyDescent="0.2">
      <c r="A52" s="97" t="s">
        <v>357</v>
      </c>
      <c r="B52" s="97" t="s">
        <v>358</v>
      </c>
      <c r="C52" s="4"/>
      <c r="D52" s="229"/>
      <c r="E52" s="95"/>
    </row>
    <row r="53" spans="1:6" s="3" customFormat="1" ht="16.5" customHeight="1" x14ac:dyDescent="0.2">
      <c r="A53" s="97" t="s">
        <v>360</v>
      </c>
      <c r="B53" s="97" t="s">
        <v>361</v>
      </c>
      <c r="C53" s="4"/>
      <c r="D53" s="229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29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29"/>
      <c r="E55" s="230"/>
      <c r="F55" s="231"/>
    </row>
    <row r="56" spans="1:6" s="3" customFormat="1" ht="30" x14ac:dyDescent="0.2">
      <c r="A56" s="87">
        <v>1.3</v>
      </c>
      <c r="B56" s="87" t="s">
        <v>391</v>
      </c>
      <c r="C56" s="84">
        <f>SUM(C57:C58)</f>
        <v>0</v>
      </c>
      <c r="D56" s="84">
        <f>SUM(D57:D58)</f>
        <v>0</v>
      </c>
      <c r="E56" s="230"/>
      <c r="F56" s="231"/>
    </row>
    <row r="57" spans="1:6" s="3" customFormat="1" ht="30" x14ac:dyDescent="0.2">
      <c r="A57" s="88" t="s">
        <v>50</v>
      </c>
      <c r="B57" s="88" t="s">
        <v>48</v>
      </c>
      <c r="C57" s="4"/>
      <c r="D57" s="229"/>
      <c r="E57" s="230"/>
      <c r="F57" s="231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9"/>
      <c r="E58" s="230"/>
      <c r="F58" s="231"/>
    </row>
    <row r="59" spans="1:6" s="3" customFormat="1" x14ac:dyDescent="0.2">
      <c r="A59" s="87">
        <v>1.4</v>
      </c>
      <c r="B59" s="87" t="s">
        <v>393</v>
      </c>
      <c r="C59" s="4"/>
      <c r="D59" s="229"/>
      <c r="E59" s="230"/>
      <c r="F59" s="231"/>
    </row>
    <row r="60" spans="1:6" s="234" customFormat="1" x14ac:dyDescent="0.2">
      <c r="A60" s="87">
        <v>1.5</v>
      </c>
      <c r="B60" s="87" t="s">
        <v>7</v>
      </c>
      <c r="C60" s="232"/>
      <c r="D60" s="41"/>
      <c r="E60" s="233"/>
    </row>
    <row r="61" spans="1:6" s="234" customFormat="1" x14ac:dyDescent="0.3">
      <c r="A61" s="87">
        <v>1.6</v>
      </c>
      <c r="B61" s="46" t="s">
        <v>8</v>
      </c>
      <c r="C61" s="85">
        <f>SUM(C62:C66)</f>
        <v>7386.42</v>
      </c>
      <c r="D61" s="86">
        <f>SUM(D62:D66)</f>
        <v>1300</v>
      </c>
      <c r="E61" s="233"/>
    </row>
    <row r="62" spans="1:6" s="234" customFormat="1" x14ac:dyDescent="0.2">
      <c r="A62" s="88" t="s">
        <v>291</v>
      </c>
      <c r="B62" s="47" t="s">
        <v>52</v>
      </c>
      <c r="C62" s="232"/>
      <c r="D62" s="41"/>
      <c r="E62" s="233"/>
    </row>
    <row r="63" spans="1:6" s="234" customFormat="1" ht="30" x14ac:dyDescent="0.2">
      <c r="A63" s="88" t="s">
        <v>292</v>
      </c>
      <c r="B63" s="47" t="s">
        <v>54</v>
      </c>
      <c r="C63" s="232"/>
      <c r="D63" s="41"/>
      <c r="E63" s="233"/>
    </row>
    <row r="64" spans="1:6" s="234" customFormat="1" x14ac:dyDescent="0.2">
      <c r="A64" s="88" t="s">
        <v>293</v>
      </c>
      <c r="B64" s="47" t="s">
        <v>53</v>
      </c>
      <c r="C64" s="41"/>
      <c r="D64" s="41"/>
      <c r="E64" s="233"/>
    </row>
    <row r="65" spans="1:5" s="234" customFormat="1" x14ac:dyDescent="0.2">
      <c r="A65" s="88" t="s">
        <v>294</v>
      </c>
      <c r="B65" s="47" t="s">
        <v>27</v>
      </c>
      <c r="C65" s="232">
        <f>5668.56+1717.86</f>
        <v>7386.42</v>
      </c>
      <c r="D65" s="41">
        <v>1300</v>
      </c>
      <c r="E65" s="233"/>
    </row>
    <row r="66" spans="1:5" s="234" customFormat="1" x14ac:dyDescent="0.2">
      <c r="A66" s="88" t="s">
        <v>322</v>
      </c>
      <c r="B66" s="47" t="s">
        <v>323</v>
      </c>
      <c r="C66" s="232"/>
      <c r="D66" s="41"/>
      <c r="E66" s="233"/>
    </row>
    <row r="67" spans="1:5" x14ac:dyDescent="0.3">
      <c r="A67" s="227">
        <v>2</v>
      </c>
      <c r="B67" s="227" t="s">
        <v>387</v>
      </c>
      <c r="C67" s="236"/>
      <c r="D67" s="85">
        <f>SUM(D68:D74)</f>
        <v>0</v>
      </c>
      <c r="E67" s="96"/>
    </row>
    <row r="68" spans="1:5" x14ac:dyDescent="0.3">
      <c r="A68" s="98">
        <v>2.1</v>
      </c>
      <c r="B68" s="237" t="s">
        <v>100</v>
      </c>
      <c r="C68" s="238"/>
      <c r="D68" s="22"/>
      <c r="E68" s="96"/>
    </row>
    <row r="69" spans="1:5" x14ac:dyDescent="0.3">
      <c r="A69" s="98">
        <v>2.2000000000000002</v>
      </c>
      <c r="B69" s="237" t="s">
        <v>388</v>
      </c>
      <c r="C69" s="238"/>
      <c r="D69" s="22"/>
      <c r="E69" s="96"/>
    </row>
    <row r="70" spans="1:5" x14ac:dyDescent="0.3">
      <c r="A70" s="98">
        <v>2.2999999999999998</v>
      </c>
      <c r="B70" s="237" t="s">
        <v>104</v>
      </c>
      <c r="C70" s="238"/>
      <c r="D70" s="22"/>
      <c r="E70" s="96"/>
    </row>
    <row r="71" spans="1:5" x14ac:dyDescent="0.3">
      <c r="A71" s="98">
        <v>2.4</v>
      </c>
      <c r="B71" s="237" t="s">
        <v>103</v>
      </c>
      <c r="C71" s="238"/>
      <c r="D71" s="22"/>
      <c r="E71" s="96"/>
    </row>
    <row r="72" spans="1:5" x14ac:dyDescent="0.3">
      <c r="A72" s="98">
        <v>2.5</v>
      </c>
      <c r="B72" s="237" t="s">
        <v>389</v>
      </c>
      <c r="C72" s="238"/>
      <c r="D72" s="22"/>
      <c r="E72" s="96"/>
    </row>
    <row r="73" spans="1:5" x14ac:dyDescent="0.3">
      <c r="A73" s="98">
        <v>2.6</v>
      </c>
      <c r="B73" s="237" t="s">
        <v>101</v>
      </c>
      <c r="C73" s="238"/>
      <c r="D73" s="22"/>
      <c r="E73" s="96"/>
    </row>
    <row r="74" spans="1:5" x14ac:dyDescent="0.3">
      <c r="A74" s="98">
        <v>2.7</v>
      </c>
      <c r="B74" s="237" t="s">
        <v>102</v>
      </c>
      <c r="C74" s="239"/>
      <c r="D74" s="22"/>
      <c r="E74" s="96"/>
    </row>
    <row r="75" spans="1:5" x14ac:dyDescent="0.3">
      <c r="A75" s="227">
        <v>3</v>
      </c>
      <c r="B75" s="227" t="s">
        <v>416</v>
      </c>
      <c r="C75" s="85"/>
      <c r="D75" s="22"/>
      <c r="E75" s="96"/>
    </row>
    <row r="76" spans="1:5" x14ac:dyDescent="0.3">
      <c r="A76" s="227">
        <v>4</v>
      </c>
      <c r="B76" s="227" t="s">
        <v>246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247</v>
      </c>
      <c r="C77" s="238"/>
      <c r="D77" s="8"/>
      <c r="E77" s="96"/>
    </row>
    <row r="78" spans="1:5" x14ac:dyDescent="0.3">
      <c r="A78" s="98">
        <v>4.2</v>
      </c>
      <c r="B78" s="98" t="s">
        <v>248</v>
      </c>
      <c r="C78" s="239"/>
      <c r="D78" s="8"/>
      <c r="E78" s="96"/>
    </row>
    <row r="79" spans="1:5" x14ac:dyDescent="0.3">
      <c r="A79" s="227">
        <v>5</v>
      </c>
      <c r="B79" s="227" t="s">
        <v>273</v>
      </c>
      <c r="C79" s="255"/>
      <c r="D79" s="239"/>
      <c r="E79" s="96"/>
    </row>
    <row r="80" spans="1:5" x14ac:dyDescent="0.3">
      <c r="B80" s="45"/>
    </row>
    <row r="81" spans="1:9" x14ac:dyDescent="0.3">
      <c r="A81" s="482" t="s">
        <v>463</v>
      </c>
      <c r="B81" s="482"/>
      <c r="C81" s="482"/>
      <c r="D81" s="482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413</v>
      </c>
      <c r="D87" s="12"/>
      <c r="E87"/>
      <c r="F87"/>
      <c r="G87"/>
      <c r="H87"/>
      <c r="I87"/>
    </row>
    <row r="88" spans="1:9" x14ac:dyDescent="0.3">
      <c r="A88"/>
      <c r="B88" s="2" t="s">
        <v>414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8"/>
  <sheetViews>
    <sheetView showGridLines="0" view="pageBreakPreview" zoomScale="80" zoomScaleSheetLayoutView="80" workbookViewId="0">
      <selection activeCell="C10" sqref="C10:C12"/>
    </sheetView>
  </sheetViews>
  <sheetFormatPr defaultColWidth="9.140625"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312</v>
      </c>
      <c r="B1" s="77"/>
      <c r="C1" s="479" t="s">
        <v>109</v>
      </c>
      <c r="D1" s="479"/>
      <c r="E1" s="91"/>
    </row>
    <row r="2" spans="1:5" s="6" customFormat="1" x14ac:dyDescent="0.3">
      <c r="A2" s="74" t="s">
        <v>313</v>
      </c>
      <c r="B2" s="77"/>
      <c r="C2" s="477" t="str">
        <f>'ფორმა N1'!L2</f>
        <v>01.01.19-31.12.19</v>
      </c>
      <c r="D2" s="477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5" t="str">
        <f>'ფორმა N1'!A5</f>
        <v>მპგ "ერთიანი საქართველო-დემოკრატიული მოძრაობა "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314</v>
      </c>
      <c r="B10" s="98" t="s">
        <v>555</v>
      </c>
      <c r="C10" s="232">
        <v>5668.56</v>
      </c>
      <c r="D10" s="4"/>
      <c r="E10" s="93"/>
    </row>
    <row r="11" spans="1:5" s="10" customFormat="1" x14ac:dyDescent="0.2">
      <c r="A11" s="98" t="s">
        <v>315</v>
      </c>
      <c r="B11" s="98" t="s">
        <v>556</v>
      </c>
      <c r="C11" s="232">
        <v>417.86</v>
      </c>
      <c r="D11" s="4"/>
      <c r="E11" s="94"/>
    </row>
    <row r="12" spans="1:5" s="10" customFormat="1" x14ac:dyDescent="0.2">
      <c r="A12" s="98" t="s">
        <v>557</v>
      </c>
      <c r="B12" s="453" t="s">
        <v>558</v>
      </c>
      <c r="C12" s="232">
        <v>1300</v>
      </c>
      <c r="D12" s="232">
        <v>1300</v>
      </c>
      <c r="E12" s="94"/>
    </row>
    <row r="13" spans="1:5" s="10" customFormat="1" x14ac:dyDescent="0.2">
      <c r="A13" s="87" t="s">
        <v>272</v>
      </c>
      <c r="B13" s="87"/>
      <c r="C13" s="4"/>
      <c r="D13" s="4"/>
      <c r="E13" s="94"/>
    </row>
    <row r="14" spans="1:5" s="10" customFormat="1" x14ac:dyDescent="0.2">
      <c r="A14" s="87" t="s">
        <v>272</v>
      </c>
      <c r="B14" s="87"/>
      <c r="C14" s="4"/>
      <c r="D14" s="4"/>
      <c r="E14" s="94"/>
    </row>
    <row r="15" spans="1:5" s="10" customFormat="1" x14ac:dyDescent="0.2">
      <c r="A15" s="87" t="s">
        <v>272</v>
      </c>
      <c r="B15" s="87"/>
      <c r="C15" s="4"/>
      <c r="D15" s="4"/>
      <c r="E15" s="94"/>
    </row>
    <row r="16" spans="1:5" s="10" customFormat="1" x14ac:dyDescent="0.2">
      <c r="A16" s="87" t="s">
        <v>272</v>
      </c>
      <c r="B16" s="87"/>
      <c r="C16" s="4"/>
      <c r="D16" s="4"/>
      <c r="E16" s="94"/>
    </row>
    <row r="17" spans="1:5" s="10" customFormat="1" ht="17.25" customHeight="1" x14ac:dyDescent="0.2">
      <c r="A17" s="98" t="s">
        <v>316</v>
      </c>
      <c r="B17" s="87"/>
      <c r="C17" s="4"/>
      <c r="D17" s="4"/>
      <c r="E17" s="94"/>
    </row>
    <row r="18" spans="1:5" s="10" customFormat="1" ht="18" customHeight="1" x14ac:dyDescent="0.2">
      <c r="A18" s="98" t="s">
        <v>317</v>
      </c>
      <c r="B18" s="87"/>
      <c r="C18" s="4"/>
      <c r="D18" s="4"/>
      <c r="E18" s="94"/>
    </row>
    <row r="19" spans="1:5" s="10" customFormat="1" x14ac:dyDescent="0.2">
      <c r="A19" s="87" t="s">
        <v>272</v>
      </c>
      <c r="B19" s="87"/>
      <c r="C19" s="4"/>
      <c r="D19" s="4"/>
      <c r="E19" s="94"/>
    </row>
    <row r="20" spans="1:5" s="10" customFormat="1" x14ac:dyDescent="0.2">
      <c r="A20" s="87" t="s">
        <v>272</v>
      </c>
      <c r="B20" s="87"/>
      <c r="C20" s="4"/>
      <c r="D20" s="4"/>
      <c r="E20" s="94"/>
    </row>
    <row r="21" spans="1:5" s="10" customFormat="1" x14ac:dyDescent="0.2">
      <c r="A21" s="87" t="s">
        <v>272</v>
      </c>
      <c r="B21" s="87"/>
      <c r="C21" s="4"/>
      <c r="D21" s="4"/>
      <c r="E21" s="94"/>
    </row>
    <row r="22" spans="1:5" s="10" customFormat="1" x14ac:dyDescent="0.2">
      <c r="A22" s="87" t="s">
        <v>272</v>
      </c>
      <c r="B22" s="87"/>
      <c r="C22" s="4"/>
      <c r="D22" s="4"/>
      <c r="E22" s="94"/>
    </row>
    <row r="23" spans="1:5" s="10" customFormat="1" x14ac:dyDescent="0.2">
      <c r="A23" s="87" t="s">
        <v>272</v>
      </c>
      <c r="B23" s="87"/>
      <c r="C23" s="4"/>
      <c r="D23" s="4"/>
      <c r="E23" s="94"/>
    </row>
    <row r="24" spans="1:5" x14ac:dyDescent="0.3">
      <c r="A24" s="99"/>
      <c r="B24" s="99" t="s">
        <v>321</v>
      </c>
      <c r="C24" s="86">
        <f>SUM(C10:C23)</f>
        <v>7386.42</v>
      </c>
      <c r="D24" s="86">
        <f>SUM(D10:D23)</f>
        <v>1300</v>
      </c>
      <c r="E24" s="96"/>
    </row>
    <row r="25" spans="1:5" x14ac:dyDescent="0.3">
      <c r="A25" s="45"/>
      <c r="B25" s="45"/>
    </row>
    <row r="26" spans="1:5" x14ac:dyDescent="0.3">
      <c r="A26" s="248" t="s">
        <v>406</v>
      </c>
      <c r="E26" s="5"/>
    </row>
    <row r="27" spans="1:5" x14ac:dyDescent="0.3">
      <c r="A27" s="2" t="s">
        <v>407</v>
      </c>
    </row>
    <row r="28" spans="1:5" x14ac:dyDescent="0.3">
      <c r="A28" s="201" t="s">
        <v>408</v>
      </c>
    </row>
    <row r="29" spans="1:5" x14ac:dyDescent="0.3">
      <c r="A29" s="201"/>
    </row>
    <row r="30" spans="1:5" x14ac:dyDescent="0.3">
      <c r="A30" s="201" t="s">
        <v>336</v>
      </c>
    </row>
    <row r="31" spans="1:5" s="23" customFormat="1" ht="12.75" x14ac:dyDescent="0.2"/>
    <row r="32" spans="1:5" x14ac:dyDescent="0.3">
      <c r="A32" s="69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9"/>
      <c r="B35" s="69" t="s">
        <v>265</v>
      </c>
      <c r="D35" s="12"/>
      <c r="E35"/>
      <c r="F35"/>
      <c r="G35"/>
      <c r="H35"/>
      <c r="I35"/>
    </row>
    <row r="36" spans="1:9" x14ac:dyDescent="0.3">
      <c r="B36" s="2" t="s">
        <v>264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5"/>
  <sheetViews>
    <sheetView view="pageBreakPreview" zoomScale="80" zoomScaleSheetLayoutView="80" workbookViewId="0">
      <selection activeCell="D25" sqref="D25"/>
    </sheetView>
  </sheetViews>
  <sheetFormatPr defaultColWidth="9.140625"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390</v>
      </c>
      <c r="B1" s="74"/>
      <c r="C1" s="77"/>
      <c r="D1" s="77"/>
      <c r="E1" s="77"/>
      <c r="F1" s="77"/>
      <c r="G1" s="215"/>
      <c r="H1" s="215"/>
      <c r="I1" s="479" t="s">
        <v>109</v>
      </c>
      <c r="J1" s="479"/>
    </row>
    <row r="2" spans="1:10" ht="15" x14ac:dyDescent="0.3">
      <c r="A2" s="76" t="s">
        <v>140</v>
      </c>
      <c r="B2" s="74"/>
      <c r="C2" s="77"/>
      <c r="D2" s="77"/>
      <c r="E2" s="77"/>
      <c r="F2" s="77"/>
      <c r="G2" s="215"/>
      <c r="H2" s="215"/>
      <c r="I2" s="477" t="str">
        <f>'ფორმა N1'!L2</f>
        <v>01.01.19-31.12.19</v>
      </c>
      <c r="J2" s="477"/>
    </row>
    <row r="3" spans="1:10" ht="15" x14ac:dyDescent="0.3">
      <c r="A3" s="76"/>
      <c r="B3" s="76"/>
      <c r="C3" s="74"/>
      <c r="D3" s="74"/>
      <c r="E3" s="74"/>
      <c r="F3" s="74"/>
      <c r="G3" s="162"/>
      <c r="H3" s="162"/>
      <c r="I3" s="215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5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161"/>
      <c r="B7" s="161"/>
      <c r="C7" s="161"/>
      <c r="D7" s="208"/>
      <c r="E7" s="161"/>
      <c r="F7" s="161"/>
      <c r="G7" s="78"/>
      <c r="H7" s="78"/>
      <c r="I7" s="78"/>
    </row>
    <row r="8" spans="1:10" ht="45" x14ac:dyDescent="0.2">
      <c r="A8" s="90" t="s">
        <v>64</v>
      </c>
      <c r="B8" s="90" t="s">
        <v>325</v>
      </c>
      <c r="C8" s="90" t="s">
        <v>326</v>
      </c>
      <c r="D8" s="90" t="s">
        <v>226</v>
      </c>
      <c r="E8" s="90" t="s">
        <v>330</v>
      </c>
      <c r="F8" s="90" t="s">
        <v>334</v>
      </c>
      <c r="G8" s="79" t="s">
        <v>10</v>
      </c>
      <c r="H8" s="79" t="s">
        <v>9</v>
      </c>
      <c r="I8" s="79" t="s">
        <v>375</v>
      </c>
      <c r="J8" s="218" t="s">
        <v>333</v>
      </c>
    </row>
    <row r="9" spans="1:10" ht="15" x14ac:dyDescent="0.2">
      <c r="A9" s="98">
        <v>1</v>
      </c>
      <c r="B9" s="460" t="s">
        <v>536</v>
      </c>
      <c r="C9" s="98"/>
      <c r="D9" s="460" t="s">
        <v>545</v>
      </c>
      <c r="E9" s="98"/>
      <c r="F9" s="460" t="s">
        <v>333</v>
      </c>
      <c r="G9" s="4">
        <v>17563.798200000001</v>
      </c>
      <c r="H9" s="4">
        <v>13500</v>
      </c>
      <c r="I9" s="460">
        <v>3375</v>
      </c>
      <c r="J9" s="218" t="s">
        <v>0</v>
      </c>
    </row>
    <row r="10" spans="1:10" ht="15" x14ac:dyDescent="0.2">
      <c r="A10" s="98">
        <v>2</v>
      </c>
      <c r="B10" s="460" t="s">
        <v>570</v>
      </c>
      <c r="C10" s="98"/>
      <c r="D10" s="460" t="s">
        <v>583</v>
      </c>
      <c r="E10" s="98"/>
      <c r="F10" s="460" t="s">
        <v>333</v>
      </c>
      <c r="G10" s="4">
        <v>7806.1212000000005</v>
      </c>
      <c r="H10" s="4">
        <v>6000</v>
      </c>
      <c r="I10" s="460">
        <v>1500</v>
      </c>
    </row>
    <row r="11" spans="1:10" ht="15" x14ac:dyDescent="0.2">
      <c r="A11" s="98">
        <v>3</v>
      </c>
      <c r="B11" s="460" t="s">
        <v>537</v>
      </c>
      <c r="C11" s="87"/>
      <c r="D11" s="460" t="s">
        <v>539</v>
      </c>
      <c r="E11" s="87"/>
      <c r="F11" s="460" t="s">
        <v>333</v>
      </c>
      <c r="G11" s="4">
        <v>44820.146399999998</v>
      </c>
      <c r="H11" s="4">
        <v>34450</v>
      </c>
      <c r="I11" s="460">
        <v>8612.5</v>
      </c>
    </row>
    <row r="12" spans="1:10" ht="15" x14ac:dyDescent="0.2">
      <c r="A12" s="98">
        <v>4</v>
      </c>
      <c r="B12" s="460" t="s">
        <v>571</v>
      </c>
      <c r="C12" s="87"/>
      <c r="D12" s="460" t="s">
        <v>584</v>
      </c>
      <c r="E12" s="87"/>
      <c r="F12" s="460" t="s">
        <v>333</v>
      </c>
      <c r="G12" s="4">
        <v>5139.0354000000007</v>
      </c>
      <c r="H12" s="4">
        <v>3950</v>
      </c>
      <c r="I12" s="460">
        <v>987.5</v>
      </c>
    </row>
    <row r="13" spans="1:10" ht="15" x14ac:dyDescent="0.2">
      <c r="A13" s="98">
        <v>5</v>
      </c>
      <c r="B13" s="460" t="s">
        <v>572</v>
      </c>
      <c r="C13" s="87"/>
      <c r="D13" s="460" t="s">
        <v>585</v>
      </c>
      <c r="E13" s="87"/>
      <c r="F13" s="460" t="s">
        <v>333</v>
      </c>
      <c r="G13" s="4">
        <v>4553.5757999999996</v>
      </c>
      <c r="H13" s="4">
        <v>3500</v>
      </c>
      <c r="I13" s="460">
        <v>875</v>
      </c>
    </row>
    <row r="14" spans="1:10" ht="15" x14ac:dyDescent="0.2">
      <c r="A14" s="98">
        <v>6</v>
      </c>
      <c r="B14" s="460" t="s">
        <v>573</v>
      </c>
      <c r="C14" s="87"/>
      <c r="D14" s="460" t="s">
        <v>545</v>
      </c>
      <c r="E14" s="87"/>
      <c r="F14" s="460" t="s">
        <v>333</v>
      </c>
      <c r="G14" s="4">
        <v>3252.5556000000001</v>
      </c>
      <c r="H14" s="4">
        <v>2500</v>
      </c>
      <c r="I14" s="460">
        <v>625</v>
      </c>
    </row>
    <row r="15" spans="1:10" ht="15" x14ac:dyDescent="0.2">
      <c r="A15" s="98">
        <v>7</v>
      </c>
      <c r="B15" s="460" t="s">
        <v>574</v>
      </c>
      <c r="C15" s="87"/>
      <c r="D15" s="460" t="s">
        <v>586</v>
      </c>
      <c r="E15" s="87"/>
      <c r="F15" s="460" t="s">
        <v>333</v>
      </c>
      <c r="G15" s="4">
        <v>1951.5354</v>
      </c>
      <c r="H15" s="4">
        <v>1500</v>
      </c>
      <c r="I15" s="460">
        <v>375</v>
      </c>
    </row>
    <row r="16" spans="1:10" ht="15" x14ac:dyDescent="0.2">
      <c r="A16" s="98">
        <v>8</v>
      </c>
      <c r="B16" s="460" t="s">
        <v>538</v>
      </c>
      <c r="C16" s="87"/>
      <c r="D16" s="460" t="s">
        <v>550</v>
      </c>
      <c r="E16" s="87"/>
      <c r="F16" s="460" t="s">
        <v>333</v>
      </c>
      <c r="G16" s="4">
        <v>25109.697</v>
      </c>
      <c r="H16" s="4">
        <v>19300</v>
      </c>
      <c r="I16" s="460">
        <v>4825</v>
      </c>
    </row>
    <row r="17" spans="1:9" ht="15" x14ac:dyDescent="0.2">
      <c r="A17" s="98">
        <v>9</v>
      </c>
      <c r="B17" s="460" t="s">
        <v>575</v>
      </c>
      <c r="C17" s="87"/>
      <c r="D17" s="460" t="s">
        <v>587</v>
      </c>
      <c r="E17" s="87"/>
      <c r="F17" s="460" t="s">
        <v>333</v>
      </c>
      <c r="G17" s="4">
        <v>3903.0708</v>
      </c>
      <c r="H17" s="4">
        <v>3000</v>
      </c>
      <c r="I17" s="460">
        <v>750</v>
      </c>
    </row>
    <row r="18" spans="1:9" ht="15" x14ac:dyDescent="0.2">
      <c r="A18" s="98">
        <v>10</v>
      </c>
      <c r="B18" s="460" t="s">
        <v>576</v>
      </c>
      <c r="C18" s="87"/>
      <c r="D18" s="460" t="s">
        <v>588</v>
      </c>
      <c r="E18" s="87"/>
      <c r="F18" s="460" t="s">
        <v>333</v>
      </c>
      <c r="G18" s="4">
        <v>11709.1818</v>
      </c>
      <c r="H18" s="4">
        <v>9000</v>
      </c>
      <c r="I18" s="460">
        <v>2250</v>
      </c>
    </row>
    <row r="19" spans="1:9" ht="15" x14ac:dyDescent="0.2">
      <c r="A19" s="98">
        <v>11</v>
      </c>
      <c r="B19" s="460" t="s">
        <v>577</v>
      </c>
      <c r="C19" s="87"/>
      <c r="D19" s="460" t="s">
        <v>589</v>
      </c>
      <c r="E19" s="87"/>
      <c r="F19" s="460" t="s">
        <v>333</v>
      </c>
      <c r="G19" s="4">
        <v>8066.3231999999998</v>
      </c>
      <c r="H19" s="4">
        <v>6200</v>
      </c>
      <c r="I19" s="460">
        <v>1550</v>
      </c>
    </row>
    <row r="20" spans="1:9" ht="15" x14ac:dyDescent="0.2">
      <c r="A20" s="98">
        <v>12</v>
      </c>
      <c r="B20" s="460" t="s">
        <v>578</v>
      </c>
      <c r="C20" s="87"/>
      <c r="D20" s="460" t="s">
        <v>590</v>
      </c>
      <c r="E20" s="87"/>
      <c r="F20" s="460" t="s">
        <v>333</v>
      </c>
      <c r="G20" s="4">
        <v>2602.0403999999999</v>
      </c>
      <c r="H20" s="4">
        <v>2000</v>
      </c>
      <c r="I20" s="460">
        <v>500</v>
      </c>
    </row>
    <row r="21" spans="1:9" ht="15" x14ac:dyDescent="0.2">
      <c r="A21" s="98">
        <v>13</v>
      </c>
      <c r="B21" s="460" t="s">
        <v>579</v>
      </c>
      <c r="C21" s="87"/>
      <c r="D21" s="460" t="s">
        <v>591</v>
      </c>
      <c r="E21" s="87"/>
      <c r="F21" s="460" t="s">
        <v>333</v>
      </c>
      <c r="G21" s="4">
        <v>3252.5556000000001</v>
      </c>
      <c r="H21" s="4">
        <v>2500</v>
      </c>
      <c r="I21" s="460">
        <v>625</v>
      </c>
    </row>
    <row r="22" spans="1:9" ht="15" x14ac:dyDescent="0.2">
      <c r="A22" s="98">
        <v>14</v>
      </c>
      <c r="B22" s="460" t="s">
        <v>580</v>
      </c>
      <c r="C22" s="87"/>
      <c r="D22" s="460" t="s">
        <v>592</v>
      </c>
      <c r="E22" s="87"/>
      <c r="F22" s="460" t="s">
        <v>333</v>
      </c>
      <c r="G22" s="4">
        <v>2602.0403999999999</v>
      </c>
      <c r="H22" s="4">
        <v>2000</v>
      </c>
      <c r="I22" s="460">
        <v>500</v>
      </c>
    </row>
    <row r="23" spans="1:9" ht="15" x14ac:dyDescent="0.2">
      <c r="A23" s="98">
        <v>15</v>
      </c>
      <c r="B23" s="460" t="s">
        <v>581</v>
      </c>
      <c r="C23" s="87"/>
      <c r="D23" s="460" t="s">
        <v>593</v>
      </c>
      <c r="E23" s="87"/>
      <c r="F23" s="460" t="s">
        <v>333</v>
      </c>
      <c r="G23" s="4">
        <v>2602.0403999999999</v>
      </c>
      <c r="H23" s="4">
        <v>2000</v>
      </c>
      <c r="I23" s="460">
        <v>500</v>
      </c>
    </row>
    <row r="24" spans="1:9" ht="15" x14ac:dyDescent="0.2">
      <c r="A24" s="87" t="s">
        <v>270</v>
      </c>
      <c r="B24" s="460" t="s">
        <v>582</v>
      </c>
      <c r="C24" s="87"/>
      <c r="D24" s="460" t="s">
        <v>594</v>
      </c>
      <c r="E24" s="87"/>
      <c r="F24" s="460" t="s">
        <v>333</v>
      </c>
      <c r="G24" s="4">
        <v>1301.0201999999999</v>
      </c>
      <c r="H24" s="4">
        <v>1000</v>
      </c>
      <c r="I24" s="460">
        <v>250</v>
      </c>
    </row>
    <row r="25" spans="1:9" ht="15" x14ac:dyDescent="0.3">
      <c r="A25" s="87"/>
      <c r="B25" s="99"/>
      <c r="C25" s="99"/>
      <c r="D25" s="99"/>
      <c r="E25" s="99"/>
      <c r="F25" s="87" t="s">
        <v>421</v>
      </c>
      <c r="G25" s="86">
        <v>146234.7378</v>
      </c>
      <c r="H25" s="86">
        <f>SUM(H9:H24)</f>
        <v>112400</v>
      </c>
      <c r="I25" s="86">
        <f>SUM(I9:I24)</f>
        <v>28100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 x14ac:dyDescent="0.3">
      <c r="A27" s="217" t="s">
        <v>410</v>
      </c>
      <c r="B27" s="217"/>
      <c r="C27" s="216"/>
      <c r="D27" s="216"/>
      <c r="E27" s="216"/>
      <c r="F27" s="216"/>
      <c r="G27" s="216"/>
      <c r="H27" s="184"/>
      <c r="I27" s="184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5" x14ac:dyDescent="0.3">
      <c r="A30" s="190" t="s">
        <v>107</v>
      </c>
      <c r="B30" s="190"/>
      <c r="C30" s="184"/>
      <c r="D30" s="184"/>
      <c r="E30" s="184"/>
      <c r="F30" s="184"/>
      <c r="G30" s="184"/>
      <c r="H30" s="184"/>
      <c r="I30" s="184"/>
    </row>
    <row r="31" spans="1:9" ht="15" x14ac:dyDescent="0.3">
      <c r="A31" s="184"/>
      <c r="B31" s="184"/>
      <c r="C31" s="184"/>
      <c r="D31" s="184"/>
      <c r="E31" s="184"/>
      <c r="F31" s="184"/>
      <c r="G31" s="184"/>
      <c r="H31" s="184"/>
      <c r="I31" s="184"/>
    </row>
    <row r="32" spans="1:9" ht="15" x14ac:dyDescent="0.3">
      <c r="A32" s="184"/>
      <c r="B32" s="184"/>
      <c r="C32" s="184"/>
      <c r="D32" s="184"/>
      <c r="E32" s="188"/>
      <c r="F32" s="188"/>
      <c r="G32" s="188"/>
      <c r="H32" s="184"/>
      <c r="I32" s="184"/>
    </row>
    <row r="33" spans="1:9" ht="15" x14ac:dyDescent="0.3">
      <c r="A33" s="190"/>
      <c r="B33" s="190"/>
      <c r="C33" s="190" t="s">
        <v>374</v>
      </c>
      <c r="D33" s="190"/>
      <c r="E33" s="190"/>
      <c r="F33" s="190"/>
      <c r="G33" s="190"/>
      <c r="H33" s="184"/>
      <c r="I33" s="184"/>
    </row>
    <row r="34" spans="1:9" ht="15" x14ac:dyDescent="0.3">
      <c r="A34" s="184"/>
      <c r="B34" s="184"/>
      <c r="C34" s="184" t="s">
        <v>373</v>
      </c>
      <c r="D34" s="184"/>
      <c r="E34" s="184"/>
      <c r="F34" s="184"/>
      <c r="G34" s="184"/>
      <c r="H34" s="184"/>
      <c r="I34" s="184"/>
    </row>
    <row r="35" spans="1:9" x14ac:dyDescent="0.2">
      <c r="A35" s="192"/>
      <c r="B35" s="192"/>
      <c r="C35" s="192" t="s">
        <v>139</v>
      </c>
      <c r="D35" s="192"/>
      <c r="E35" s="192"/>
      <c r="F35" s="192"/>
      <c r="G35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6"/>
  <sheetViews>
    <sheetView view="pageBreakPreview" topLeftCell="A9" zoomScale="80" zoomScaleSheetLayoutView="80" workbookViewId="0">
      <selection activeCell="G35" sqref="G35:G37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351</v>
      </c>
      <c r="B1" s="77"/>
      <c r="C1" s="77"/>
      <c r="D1" s="77"/>
      <c r="E1" s="77"/>
      <c r="F1" s="77"/>
      <c r="G1" s="479" t="s">
        <v>109</v>
      </c>
      <c r="H1" s="479"/>
      <c r="I1" s="357"/>
    </row>
    <row r="2" spans="1:9" ht="15" x14ac:dyDescent="0.3">
      <c r="A2" s="76" t="s">
        <v>140</v>
      </c>
      <c r="B2" s="77"/>
      <c r="C2" s="77"/>
      <c r="D2" s="77"/>
      <c r="E2" s="77"/>
      <c r="F2" s="77"/>
      <c r="G2" s="477" t="str">
        <f>'ფორმა N1'!L2</f>
        <v>01.01.19-31.12.19</v>
      </c>
      <c r="H2" s="477"/>
      <c r="I2" s="76"/>
    </row>
    <row r="3" spans="1:9" ht="15" x14ac:dyDescent="0.3">
      <c r="A3" s="76"/>
      <c r="B3" s="76"/>
      <c r="C3" s="76"/>
      <c r="D3" s="76"/>
      <c r="E3" s="76"/>
      <c r="F3" s="76"/>
      <c r="G3" s="162"/>
      <c r="H3" s="162"/>
      <c r="I3" s="357"/>
    </row>
    <row r="4" spans="1:9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5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357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3">
      <c r="A7" s="161"/>
      <c r="B7" s="161"/>
      <c r="C7" s="250"/>
      <c r="D7" s="161"/>
      <c r="E7" s="161"/>
      <c r="F7" s="161"/>
      <c r="G7" s="78"/>
      <c r="H7" s="78"/>
      <c r="I7" s="76"/>
    </row>
    <row r="8" spans="1:9" ht="45" x14ac:dyDescent="0.2">
      <c r="A8" s="353" t="s">
        <v>64</v>
      </c>
      <c r="B8" s="79" t="s">
        <v>325</v>
      </c>
      <c r="C8" s="90" t="s">
        <v>326</v>
      </c>
      <c r="D8" s="90" t="s">
        <v>226</v>
      </c>
      <c r="E8" s="90" t="s">
        <v>329</v>
      </c>
      <c r="F8" s="90" t="s">
        <v>328</v>
      </c>
      <c r="G8" s="90" t="s">
        <v>370</v>
      </c>
      <c r="H8" s="79" t="s">
        <v>10</v>
      </c>
      <c r="I8" s="79" t="s">
        <v>9</v>
      </c>
    </row>
    <row r="9" spans="1:9" x14ac:dyDescent="0.2">
      <c r="A9" s="354"/>
      <c r="B9" s="454" t="s">
        <v>559</v>
      </c>
      <c r="C9" s="455" t="s">
        <v>560</v>
      </c>
      <c r="D9" s="456" t="s">
        <v>561</v>
      </c>
      <c r="E9" s="454" t="s">
        <v>562</v>
      </c>
      <c r="F9" s="454" t="s">
        <v>563</v>
      </c>
      <c r="G9" s="455">
        <v>14</v>
      </c>
      <c r="H9" s="455">
        <v>15717.5</v>
      </c>
      <c r="I9" s="455">
        <v>13892.5</v>
      </c>
    </row>
    <row r="10" spans="1:9" x14ac:dyDescent="0.2">
      <c r="A10" s="354"/>
      <c r="B10" s="454" t="s">
        <v>564</v>
      </c>
      <c r="C10" s="454" t="s">
        <v>565</v>
      </c>
      <c r="D10" s="456" t="s">
        <v>566</v>
      </c>
      <c r="E10" s="454" t="s">
        <v>562</v>
      </c>
      <c r="F10" s="454" t="s">
        <v>563</v>
      </c>
      <c r="G10" s="455">
        <v>14</v>
      </c>
      <c r="H10" s="455">
        <v>15717.5</v>
      </c>
      <c r="I10" s="455">
        <v>15717.5</v>
      </c>
    </row>
    <row r="11" spans="1:9" ht="25.5" x14ac:dyDescent="0.2">
      <c r="A11" s="354"/>
      <c r="B11" s="458" t="s">
        <v>567</v>
      </c>
      <c r="C11" s="458" t="s">
        <v>568</v>
      </c>
      <c r="D11" s="459" t="s">
        <v>539</v>
      </c>
      <c r="E11" s="458" t="s">
        <v>562</v>
      </c>
      <c r="F11" s="457" t="s">
        <v>569</v>
      </c>
      <c r="G11" s="455">
        <v>14</v>
      </c>
      <c r="H11" s="455">
        <v>210</v>
      </c>
      <c r="I11" s="455">
        <v>210</v>
      </c>
    </row>
    <row r="12" spans="1:9" ht="15" x14ac:dyDescent="0.2">
      <c r="A12" s="354"/>
      <c r="B12" s="355"/>
      <c r="C12" s="87"/>
      <c r="D12" s="87"/>
      <c r="E12" s="87"/>
      <c r="F12" s="87"/>
      <c r="G12" s="87"/>
      <c r="H12" s="4"/>
      <c r="I12" s="4"/>
    </row>
    <row r="13" spans="1:9" ht="15" x14ac:dyDescent="0.2">
      <c r="A13" s="354"/>
      <c r="B13" s="355"/>
      <c r="C13" s="87"/>
      <c r="D13" s="87"/>
      <c r="E13" s="87"/>
      <c r="F13" s="87"/>
      <c r="G13" s="87"/>
      <c r="H13" s="4"/>
      <c r="I13" s="4"/>
    </row>
    <row r="14" spans="1:9" ht="15" x14ac:dyDescent="0.2">
      <c r="A14" s="354"/>
      <c r="B14" s="355"/>
      <c r="C14" s="87"/>
      <c r="D14" s="87"/>
      <c r="E14" s="87"/>
      <c r="F14" s="87"/>
      <c r="G14" s="87"/>
      <c r="H14" s="4"/>
      <c r="I14" s="4"/>
    </row>
    <row r="15" spans="1:9" ht="15" x14ac:dyDescent="0.2">
      <c r="A15" s="354"/>
      <c r="B15" s="355"/>
      <c r="C15" s="87"/>
      <c r="D15" s="87"/>
      <c r="E15" s="87"/>
      <c r="F15" s="87"/>
      <c r="G15" s="87"/>
      <c r="H15" s="4"/>
      <c r="I15" s="4"/>
    </row>
    <row r="16" spans="1:9" ht="15" x14ac:dyDescent="0.2">
      <c r="A16" s="354"/>
      <c r="B16" s="355"/>
      <c r="C16" s="87"/>
      <c r="D16" s="87"/>
      <c r="E16" s="87"/>
      <c r="F16" s="87"/>
      <c r="G16" s="87"/>
      <c r="H16" s="4"/>
      <c r="I16" s="4"/>
    </row>
    <row r="17" spans="1:9" ht="15" x14ac:dyDescent="0.2">
      <c r="A17" s="354"/>
      <c r="B17" s="355"/>
      <c r="C17" s="87"/>
      <c r="D17" s="87"/>
      <c r="E17" s="87"/>
      <c r="F17" s="87"/>
      <c r="G17" s="87"/>
      <c r="H17" s="4"/>
      <c r="I17" s="4"/>
    </row>
    <row r="18" spans="1:9" ht="15" x14ac:dyDescent="0.2">
      <c r="A18" s="354"/>
      <c r="B18" s="355"/>
      <c r="C18" s="87"/>
      <c r="D18" s="87"/>
      <c r="E18" s="87"/>
      <c r="F18" s="87"/>
      <c r="G18" s="87"/>
      <c r="H18" s="4"/>
      <c r="I18" s="4"/>
    </row>
    <row r="19" spans="1:9" ht="15" x14ac:dyDescent="0.2">
      <c r="A19" s="354"/>
      <c r="B19" s="355"/>
      <c r="C19" s="87"/>
      <c r="D19" s="87"/>
      <c r="E19" s="87"/>
      <c r="F19" s="87"/>
      <c r="G19" s="87"/>
      <c r="H19" s="4"/>
      <c r="I19" s="4"/>
    </row>
    <row r="20" spans="1:9" ht="15" x14ac:dyDescent="0.2">
      <c r="A20" s="354"/>
      <c r="B20" s="355"/>
      <c r="C20" s="87"/>
      <c r="D20" s="87"/>
      <c r="E20" s="87"/>
      <c r="F20" s="87"/>
      <c r="G20" s="87"/>
      <c r="H20" s="4"/>
      <c r="I20" s="4"/>
    </row>
    <row r="21" spans="1:9" ht="15" x14ac:dyDescent="0.2">
      <c r="A21" s="354"/>
      <c r="B21" s="355"/>
      <c r="C21" s="87"/>
      <c r="D21" s="87"/>
      <c r="E21" s="87"/>
      <c r="F21" s="87"/>
      <c r="G21" s="87"/>
      <c r="H21" s="4"/>
      <c r="I21" s="4"/>
    </row>
    <row r="22" spans="1:9" ht="15" x14ac:dyDescent="0.2">
      <c r="A22" s="354"/>
      <c r="B22" s="355"/>
      <c r="C22" s="87"/>
      <c r="D22" s="87"/>
      <c r="E22" s="87"/>
      <c r="F22" s="87"/>
      <c r="G22" s="87"/>
      <c r="H22" s="4"/>
      <c r="I22" s="4"/>
    </row>
    <row r="23" spans="1:9" ht="15" x14ac:dyDescent="0.2">
      <c r="A23" s="354"/>
      <c r="B23" s="355"/>
      <c r="C23" s="87"/>
      <c r="D23" s="87"/>
      <c r="E23" s="87"/>
      <c r="F23" s="87"/>
      <c r="G23" s="87"/>
      <c r="H23" s="4"/>
      <c r="I23" s="4"/>
    </row>
    <row r="24" spans="1:9" ht="15" x14ac:dyDescent="0.2">
      <c r="A24" s="354"/>
      <c r="B24" s="355"/>
      <c r="C24" s="87"/>
      <c r="D24" s="87"/>
      <c r="E24" s="87"/>
      <c r="F24" s="87"/>
      <c r="G24" s="87"/>
      <c r="H24" s="4"/>
      <c r="I24" s="4"/>
    </row>
    <row r="25" spans="1:9" ht="15" x14ac:dyDescent="0.2">
      <c r="A25" s="354"/>
      <c r="B25" s="355"/>
      <c r="C25" s="87"/>
      <c r="D25" s="87"/>
      <c r="E25" s="87"/>
      <c r="F25" s="87"/>
      <c r="G25" s="87"/>
      <c r="H25" s="4"/>
      <c r="I25" s="4"/>
    </row>
    <row r="26" spans="1:9" ht="15" x14ac:dyDescent="0.2">
      <c r="A26" s="354"/>
      <c r="B26" s="355"/>
      <c r="C26" s="87"/>
      <c r="D26" s="87"/>
      <c r="E26" s="87"/>
      <c r="F26" s="87"/>
      <c r="G26" s="87"/>
      <c r="H26" s="4"/>
      <c r="I26" s="4"/>
    </row>
    <row r="27" spans="1:9" ht="15" x14ac:dyDescent="0.2">
      <c r="A27" s="354"/>
      <c r="B27" s="355"/>
      <c r="C27" s="87"/>
      <c r="D27" s="87"/>
      <c r="E27" s="87"/>
      <c r="F27" s="87"/>
      <c r="G27" s="87"/>
      <c r="H27" s="4"/>
      <c r="I27" s="4"/>
    </row>
    <row r="28" spans="1:9" ht="15" x14ac:dyDescent="0.2">
      <c r="A28" s="354"/>
      <c r="B28" s="355"/>
      <c r="C28" s="87"/>
      <c r="D28" s="87"/>
      <c r="E28" s="87"/>
      <c r="F28" s="87"/>
      <c r="G28" s="87"/>
      <c r="H28" s="4"/>
      <c r="I28" s="4"/>
    </row>
    <row r="29" spans="1:9" ht="15" x14ac:dyDescent="0.2">
      <c r="A29" s="354"/>
      <c r="B29" s="355"/>
      <c r="C29" s="87"/>
      <c r="D29" s="87"/>
      <c r="E29" s="87"/>
      <c r="F29" s="87"/>
      <c r="G29" s="87"/>
      <c r="H29" s="4"/>
      <c r="I29" s="4"/>
    </row>
    <row r="30" spans="1:9" ht="15" x14ac:dyDescent="0.2">
      <c r="A30" s="354"/>
      <c r="B30" s="355"/>
      <c r="C30" s="87"/>
      <c r="D30" s="87"/>
      <c r="E30" s="87"/>
      <c r="F30" s="87"/>
      <c r="G30" s="87"/>
      <c r="H30" s="4"/>
      <c r="I30" s="4"/>
    </row>
    <row r="31" spans="1:9" ht="15" x14ac:dyDescent="0.2">
      <c r="A31" s="354"/>
      <c r="B31" s="355"/>
      <c r="C31" s="87"/>
      <c r="D31" s="87"/>
      <c r="E31" s="87"/>
      <c r="F31" s="87"/>
      <c r="G31" s="87"/>
      <c r="H31" s="4"/>
      <c r="I31" s="4"/>
    </row>
    <row r="32" spans="1:9" ht="15" x14ac:dyDescent="0.2">
      <c r="A32" s="354"/>
      <c r="B32" s="355"/>
      <c r="C32" s="87"/>
      <c r="D32" s="87"/>
      <c r="E32" s="87"/>
      <c r="F32" s="87"/>
      <c r="G32" s="87"/>
      <c r="H32" s="4"/>
      <c r="I32" s="4"/>
    </row>
    <row r="33" spans="1:9" ht="15" x14ac:dyDescent="0.2">
      <c r="A33" s="354"/>
      <c r="B33" s="355"/>
      <c r="C33" s="87"/>
      <c r="D33" s="87"/>
      <c r="E33" s="87"/>
      <c r="F33" s="87"/>
      <c r="G33" s="87"/>
      <c r="H33" s="4"/>
      <c r="I33" s="4"/>
    </row>
    <row r="34" spans="1:9" ht="15" x14ac:dyDescent="0.3">
      <c r="A34" s="354"/>
      <c r="B34" s="356"/>
      <c r="C34" s="99"/>
      <c r="D34" s="99"/>
      <c r="E34" s="99"/>
      <c r="F34" s="99"/>
      <c r="G34" s="99" t="s">
        <v>324</v>
      </c>
      <c r="H34" s="86">
        <f>SUM(H9:H33)</f>
        <v>31645</v>
      </c>
      <c r="I34" s="86">
        <f>SUM(I9:I33)</f>
        <v>29820</v>
      </c>
    </row>
    <row r="35" spans="1:9" ht="15" x14ac:dyDescent="0.3">
      <c r="A35" s="216"/>
      <c r="B35" s="216"/>
      <c r="C35" s="216"/>
      <c r="D35" s="216"/>
      <c r="E35" s="216"/>
      <c r="F35" s="216"/>
      <c r="G35" s="184"/>
      <c r="H35" s="184"/>
      <c r="I35" s="189"/>
    </row>
    <row r="36" spans="1:9" ht="15" x14ac:dyDescent="0.3">
      <c r="A36" s="217" t="s">
        <v>335</v>
      </c>
      <c r="B36" s="216"/>
      <c r="C36" s="216"/>
      <c r="D36" s="216"/>
      <c r="E36" s="216"/>
      <c r="F36" s="216"/>
      <c r="G36" s="184"/>
      <c r="H36" s="184"/>
      <c r="I36" s="189"/>
    </row>
    <row r="37" spans="1:9" ht="15" x14ac:dyDescent="0.3">
      <c r="A37" s="217" t="s">
        <v>338</v>
      </c>
      <c r="B37" s="216"/>
      <c r="C37" s="216"/>
      <c r="D37" s="216"/>
      <c r="E37" s="216"/>
      <c r="F37" s="216"/>
      <c r="G37" s="184"/>
      <c r="H37" s="184"/>
      <c r="I37" s="189"/>
    </row>
    <row r="38" spans="1:9" ht="15" x14ac:dyDescent="0.3">
      <c r="A38" s="217"/>
      <c r="B38" s="184"/>
      <c r="C38" s="184"/>
      <c r="D38" s="184"/>
      <c r="E38" s="184"/>
      <c r="F38" s="184"/>
      <c r="G38" s="184"/>
      <c r="H38" s="184"/>
      <c r="I38" s="189"/>
    </row>
    <row r="39" spans="1:9" ht="15" x14ac:dyDescent="0.3">
      <c r="A39" s="217"/>
      <c r="B39" s="184"/>
      <c r="C39" s="184"/>
      <c r="D39" s="184"/>
      <c r="E39" s="184"/>
      <c r="G39" s="184"/>
      <c r="H39" s="184"/>
      <c r="I39" s="189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189"/>
    </row>
    <row r="41" spans="1:9" ht="15" x14ac:dyDescent="0.3">
      <c r="A41" s="190" t="s">
        <v>107</v>
      </c>
      <c r="B41" s="184"/>
      <c r="C41" s="184"/>
      <c r="D41" s="184"/>
      <c r="E41" s="184"/>
      <c r="F41" s="184"/>
      <c r="G41" s="184"/>
      <c r="H41" s="184"/>
      <c r="I41" s="189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9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91"/>
      <c r="I43" s="189"/>
    </row>
    <row r="44" spans="1:9" ht="15" x14ac:dyDescent="0.3">
      <c r="A44" s="190"/>
      <c r="B44" s="190" t="s">
        <v>265</v>
      </c>
      <c r="C44" s="190"/>
      <c r="D44" s="190"/>
      <c r="E44" s="190"/>
      <c r="F44" s="190"/>
      <c r="G44" s="184"/>
      <c r="H44" s="191"/>
      <c r="I44" s="189"/>
    </row>
    <row r="45" spans="1:9" ht="15" x14ac:dyDescent="0.3">
      <c r="A45" s="184"/>
      <c r="B45" s="184" t="s">
        <v>264</v>
      </c>
      <c r="C45" s="184"/>
      <c r="D45" s="184"/>
      <c r="E45" s="184"/>
      <c r="F45" s="184"/>
      <c r="G45" s="184"/>
      <c r="H45" s="191"/>
      <c r="I45" s="189"/>
    </row>
    <row r="46" spans="1:9" x14ac:dyDescent="0.2">
      <c r="A46" s="192"/>
      <c r="B46" s="192" t="s">
        <v>139</v>
      </c>
      <c r="C46" s="192"/>
      <c r="D46" s="192"/>
      <c r="E46" s="192"/>
      <c r="F46" s="192"/>
      <c r="G46" s="185"/>
      <c r="H46" s="185"/>
      <c r="I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40625"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428</v>
      </c>
      <c r="B1" s="74"/>
      <c r="C1" s="77"/>
      <c r="D1" s="77"/>
      <c r="E1" s="77"/>
      <c r="F1" s="77"/>
      <c r="G1" s="479" t="s">
        <v>109</v>
      </c>
      <c r="H1" s="479"/>
    </row>
    <row r="2" spans="1:10" ht="15" x14ac:dyDescent="0.3">
      <c r="A2" s="76" t="s">
        <v>140</v>
      </c>
      <c r="B2" s="74"/>
      <c r="C2" s="77"/>
      <c r="D2" s="77"/>
      <c r="E2" s="77"/>
      <c r="F2" s="77"/>
      <c r="G2" s="477" t="str">
        <f>'ფორმა N1'!L2</f>
        <v>01.01.19-31.12.19</v>
      </c>
      <c r="H2" s="477"/>
    </row>
    <row r="3" spans="1:10" ht="15" x14ac:dyDescent="0.3">
      <c r="A3" s="76"/>
      <c r="B3" s="76"/>
      <c r="C3" s="76"/>
      <c r="D3" s="76"/>
      <c r="E3" s="76"/>
      <c r="F3" s="76"/>
      <c r="G3" s="205"/>
      <c r="H3" s="205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5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04"/>
      <c r="B7" s="204"/>
      <c r="C7" s="204"/>
      <c r="D7" s="208"/>
      <c r="E7" s="204"/>
      <c r="F7" s="204"/>
      <c r="G7" s="78"/>
      <c r="H7" s="78"/>
    </row>
    <row r="8" spans="1:10" ht="30" x14ac:dyDescent="0.2">
      <c r="A8" s="90" t="s">
        <v>64</v>
      </c>
      <c r="B8" s="90" t="s">
        <v>325</v>
      </c>
      <c r="C8" s="90" t="s">
        <v>326</v>
      </c>
      <c r="D8" s="90" t="s">
        <v>226</v>
      </c>
      <c r="E8" s="90" t="s">
        <v>334</v>
      </c>
      <c r="F8" s="90" t="s">
        <v>327</v>
      </c>
      <c r="G8" s="79" t="s">
        <v>10</v>
      </c>
      <c r="H8" s="79" t="s">
        <v>9</v>
      </c>
      <c r="J8" s="218" t="s">
        <v>333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332</v>
      </c>
      <c r="G34" s="86">
        <f>SUM(G9:G33)</f>
        <v>0</v>
      </c>
      <c r="H34" s="86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380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 t="s">
        <v>331</v>
      </c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399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264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ColWidth="9.140625" defaultRowHeight="12.75" x14ac:dyDescent="0.2"/>
  <cols>
    <col min="1" max="1" width="5.42578125" style="185" customWidth="1"/>
    <col min="2" max="2" width="19.140625" style="185" bestFit="1" customWidth="1"/>
    <col min="3" max="3" width="27.5703125" style="185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484" t="s">
        <v>474</v>
      </c>
      <c r="B2" s="484"/>
      <c r="C2" s="484"/>
      <c r="D2" s="484"/>
      <c r="E2" s="484"/>
      <c r="F2" s="360"/>
      <c r="G2" s="77"/>
      <c r="H2" s="77"/>
      <c r="I2" s="77"/>
      <c r="J2" s="77"/>
      <c r="K2" s="361"/>
      <c r="L2" s="362"/>
      <c r="M2" s="362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61"/>
      <c r="L3" s="477" t="str">
        <f>'ფორმა N1'!L2</f>
        <v>01.01.19-31.12.19</v>
      </c>
      <c r="M3" s="477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361"/>
      <c r="L4" s="361"/>
      <c r="M4" s="361"/>
    </row>
    <row r="5" spans="1:13" ht="15" x14ac:dyDescent="0.3">
      <c r="A5" s="77" t="s">
        <v>268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5" t="str">
        <f>'ფორმა N1'!A5</f>
        <v>მპგ "ერთიანი საქართველო-დემოკრატიული მოძრაობა 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358"/>
      <c r="B8" s="371"/>
      <c r="C8" s="358"/>
      <c r="D8" s="358"/>
      <c r="E8" s="358"/>
      <c r="F8" s="358"/>
      <c r="G8" s="358"/>
      <c r="H8" s="358"/>
      <c r="I8" s="358"/>
      <c r="J8" s="358"/>
      <c r="K8" s="78"/>
      <c r="L8" s="78"/>
      <c r="M8" s="78"/>
    </row>
    <row r="9" spans="1:13" ht="45" x14ac:dyDescent="0.2">
      <c r="A9" s="90" t="s">
        <v>64</v>
      </c>
      <c r="B9" s="90" t="s">
        <v>480</v>
      </c>
      <c r="C9" s="90" t="s">
        <v>445</v>
      </c>
      <c r="D9" s="90" t="s">
        <v>446</v>
      </c>
      <c r="E9" s="90" t="s">
        <v>447</v>
      </c>
      <c r="F9" s="90" t="s">
        <v>448</v>
      </c>
      <c r="G9" s="90" t="s">
        <v>449</v>
      </c>
      <c r="H9" s="90" t="s">
        <v>450</v>
      </c>
      <c r="I9" s="90" t="s">
        <v>451</v>
      </c>
      <c r="J9" s="90" t="s">
        <v>452</v>
      </c>
      <c r="K9" s="90" t="s">
        <v>453</v>
      </c>
      <c r="L9" s="90" t="s">
        <v>454</v>
      </c>
      <c r="M9" s="90" t="s">
        <v>310</v>
      </c>
    </row>
    <row r="10" spans="1:13" ht="15" x14ac:dyDescent="0.2">
      <c r="A10" s="98">
        <v>1</v>
      </c>
      <c r="B10" s="378"/>
      <c r="C10" s="345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78"/>
      <c r="C11" s="345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78"/>
      <c r="C12" s="345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78"/>
      <c r="C13" s="345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78"/>
      <c r="C14" s="345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78"/>
      <c r="C15" s="345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78"/>
      <c r="C16" s="345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78"/>
      <c r="C17" s="345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78"/>
      <c r="C18" s="345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78"/>
      <c r="C19" s="345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78"/>
      <c r="C20" s="345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78"/>
      <c r="C21" s="345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78"/>
      <c r="C22" s="345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78"/>
      <c r="C23" s="345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78"/>
      <c r="C24" s="345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78"/>
      <c r="C25" s="345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78"/>
      <c r="C26" s="345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78"/>
      <c r="C27" s="345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78"/>
      <c r="C28" s="345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78"/>
      <c r="C29" s="345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78"/>
      <c r="C30" s="345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78"/>
      <c r="C31" s="345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78"/>
      <c r="C32" s="345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78"/>
      <c r="C33" s="345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270</v>
      </c>
      <c r="B34" s="379"/>
      <c r="C34" s="345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79"/>
      <c r="C35" s="345"/>
      <c r="D35" s="99"/>
      <c r="E35" s="99"/>
      <c r="F35" s="99"/>
      <c r="G35" s="99"/>
      <c r="H35" s="87"/>
      <c r="I35" s="87"/>
      <c r="J35" s="87"/>
      <c r="K35" s="87" t="s">
        <v>455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456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457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458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475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.75" customHeight="1" x14ac:dyDescent="0.2">
      <c r="A41" s="489" t="s">
        <v>476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</row>
    <row r="42" spans="1:13" ht="15.75" customHeight="1" x14ac:dyDescent="0.2">
      <c r="A42" s="489"/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</row>
    <row r="43" spans="1:13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3" ht="15" x14ac:dyDescent="0.3">
      <c r="A44" s="485" t="s">
        <v>107</v>
      </c>
      <c r="B44" s="485"/>
      <c r="C44" s="485"/>
      <c r="D44" s="346"/>
      <c r="E44" s="347"/>
      <c r="F44" s="347"/>
      <c r="G44" s="346"/>
      <c r="H44" s="346"/>
      <c r="I44" s="346"/>
      <c r="J44" s="346"/>
      <c r="K44" s="346"/>
      <c r="L44" s="184"/>
    </row>
    <row r="45" spans="1:13" ht="15" x14ac:dyDescent="0.3">
      <c r="A45" s="346"/>
      <c r="B45" s="346"/>
      <c r="C45" s="347"/>
      <c r="D45" s="346"/>
      <c r="E45" s="347"/>
      <c r="F45" s="347"/>
      <c r="G45" s="346"/>
      <c r="H45" s="346"/>
      <c r="I45" s="346"/>
      <c r="J45" s="346"/>
      <c r="K45" s="348"/>
      <c r="L45" s="184"/>
    </row>
    <row r="46" spans="1:13" ht="15" customHeight="1" x14ac:dyDescent="0.3">
      <c r="A46" s="346"/>
      <c r="B46" s="346"/>
      <c r="C46" s="347"/>
      <c r="D46" s="486" t="s">
        <v>262</v>
      </c>
      <c r="E46" s="486"/>
      <c r="F46" s="359"/>
      <c r="G46" s="350"/>
      <c r="H46" s="487" t="s">
        <v>460</v>
      </c>
      <c r="I46" s="487"/>
      <c r="J46" s="487"/>
      <c r="K46" s="351"/>
      <c r="L46" s="184"/>
    </row>
    <row r="47" spans="1:13" ht="15" x14ac:dyDescent="0.3">
      <c r="A47" s="346"/>
      <c r="B47" s="346"/>
      <c r="C47" s="347"/>
      <c r="D47" s="346"/>
      <c r="E47" s="347"/>
      <c r="F47" s="347"/>
      <c r="G47" s="346"/>
      <c r="H47" s="488"/>
      <c r="I47" s="488"/>
      <c r="J47" s="488"/>
      <c r="K47" s="351"/>
      <c r="L47" s="184"/>
    </row>
    <row r="48" spans="1:13" ht="15" x14ac:dyDescent="0.3">
      <c r="A48" s="346"/>
      <c r="B48" s="346"/>
      <c r="C48" s="347"/>
      <c r="D48" s="483" t="s">
        <v>139</v>
      </c>
      <c r="E48" s="483"/>
      <c r="F48" s="359"/>
      <c r="G48" s="350"/>
      <c r="H48" s="346"/>
      <c r="I48" s="346"/>
      <c r="J48" s="346"/>
      <c r="K48" s="346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9"/>
  <sheetViews>
    <sheetView showGridLines="0" view="pageBreakPreview" zoomScale="80" zoomScaleSheetLayoutView="80" workbookViewId="0">
      <selection activeCell="C3" sqref="C3"/>
    </sheetView>
  </sheetViews>
  <sheetFormatPr defaultColWidth="9.140625"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296</v>
      </c>
      <c r="B1" s="114"/>
      <c r="C1" s="479" t="s">
        <v>109</v>
      </c>
      <c r="D1" s="479"/>
      <c r="E1" s="148"/>
    </row>
    <row r="2" spans="1:12" x14ac:dyDescent="0.3">
      <c r="A2" s="76" t="s">
        <v>140</v>
      </c>
      <c r="B2" s="114"/>
      <c r="C2" s="477" t="str">
        <f>'ფორმა N1'!L2</f>
        <v>01.01.19-31.12.19</v>
      </c>
      <c r="D2" s="478"/>
      <c r="E2" s="148"/>
    </row>
    <row r="3" spans="1:12" x14ac:dyDescent="0.3">
      <c r="A3" s="76"/>
      <c r="B3" s="114"/>
      <c r="C3" s="343"/>
      <c r="D3" s="343"/>
      <c r="E3" s="148"/>
    </row>
    <row r="4" spans="1:12" s="2" customFormat="1" x14ac:dyDescent="0.3">
      <c r="A4" s="77" t="s">
        <v>268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მპგ "ერთიანი საქართველო-დემოკრატიული მოძრაობა "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42"/>
      <c r="B7" s="342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80" t="s">
        <v>481</v>
      </c>
      <c r="B13" s="381" t="s">
        <v>483</v>
      </c>
      <c r="C13" s="381"/>
      <c r="D13" s="381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98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99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 x14ac:dyDescent="0.3">
      <c r="A19" s="17" t="s">
        <v>12</v>
      </c>
      <c r="B19" s="17" t="s">
        <v>244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275</v>
      </c>
      <c r="B21" s="17" t="s">
        <v>22</v>
      </c>
      <c r="C21" s="38"/>
      <c r="D21" s="41"/>
      <c r="E21" s="148"/>
    </row>
    <row r="22" spans="1:5" x14ac:dyDescent="0.3">
      <c r="A22" s="17" t="s">
        <v>276</v>
      </c>
      <c r="B22" s="17" t="s">
        <v>15</v>
      </c>
      <c r="C22" s="38"/>
      <c r="D22" s="41"/>
      <c r="E22" s="148"/>
    </row>
    <row r="23" spans="1:5" x14ac:dyDescent="0.3">
      <c r="A23" s="17" t="s">
        <v>277</v>
      </c>
      <c r="B23" s="17" t="s">
        <v>16</v>
      </c>
      <c r="C23" s="38"/>
      <c r="D23" s="41"/>
      <c r="E23" s="148"/>
    </row>
    <row r="24" spans="1:5" x14ac:dyDescent="0.3">
      <c r="A24" s="17" t="s">
        <v>278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 x14ac:dyDescent="0.3">
      <c r="A25" s="18" t="s">
        <v>279</v>
      </c>
      <c r="B25" s="18" t="s">
        <v>18</v>
      </c>
      <c r="C25" s="38"/>
      <c r="D25" s="41"/>
      <c r="E25" s="148"/>
    </row>
    <row r="26" spans="1:5" ht="16.5" customHeight="1" x14ac:dyDescent="0.3">
      <c r="A26" s="18" t="s">
        <v>280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281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282</v>
      </c>
      <c r="B28" s="18" t="s">
        <v>23</v>
      </c>
      <c r="C28" s="38"/>
      <c r="D28" s="42"/>
      <c r="E28" s="148"/>
    </row>
    <row r="29" spans="1:5" x14ac:dyDescent="0.3">
      <c r="A29" s="17" t="s">
        <v>283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284</v>
      </c>
      <c r="B34" s="17" t="s">
        <v>56</v>
      </c>
      <c r="C34" s="34"/>
      <c r="D34" s="35"/>
      <c r="E34" s="148"/>
    </row>
    <row r="35" spans="1:5" x14ac:dyDescent="0.3">
      <c r="A35" s="17" t="s">
        <v>285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/>
      <c r="D36" s="35"/>
      <c r="E36" s="148"/>
    </row>
    <row r="37" spans="1:5" x14ac:dyDescent="0.3">
      <c r="A37" s="16" t="s">
        <v>39</v>
      </c>
      <c r="B37" s="16" t="s">
        <v>343</v>
      </c>
      <c r="C37" s="83">
        <f>SUM(C38:C43)</f>
        <v>0</v>
      </c>
      <c r="D37" s="83">
        <f>SUM(D38:D43)</f>
        <v>0</v>
      </c>
      <c r="E37" s="148"/>
    </row>
    <row r="38" spans="1:5" x14ac:dyDescent="0.3">
      <c r="A38" s="17" t="s">
        <v>340</v>
      </c>
      <c r="B38" s="17" t="s">
        <v>344</v>
      </c>
      <c r="C38" s="34"/>
      <c r="D38" s="34"/>
      <c r="E38" s="148"/>
    </row>
    <row r="39" spans="1:5" x14ac:dyDescent="0.3">
      <c r="A39" s="17" t="s">
        <v>341</v>
      </c>
      <c r="B39" s="17" t="s">
        <v>345</v>
      </c>
      <c r="C39" s="34"/>
      <c r="D39" s="34"/>
      <c r="E39" s="148"/>
    </row>
    <row r="40" spans="1:5" x14ac:dyDescent="0.3">
      <c r="A40" s="17" t="s">
        <v>342</v>
      </c>
      <c r="B40" s="17" t="s">
        <v>348</v>
      </c>
      <c r="C40" s="34"/>
      <c r="D40" s="35"/>
      <c r="E40" s="148"/>
    </row>
    <row r="41" spans="1:5" x14ac:dyDescent="0.3">
      <c r="A41" s="17" t="s">
        <v>347</v>
      </c>
      <c r="B41" s="17" t="s">
        <v>349</v>
      </c>
      <c r="C41" s="34"/>
      <c r="D41" s="35"/>
      <c r="E41" s="148"/>
    </row>
    <row r="42" spans="1:5" x14ac:dyDescent="0.3">
      <c r="A42" s="17" t="s">
        <v>350</v>
      </c>
      <c r="B42" s="17" t="s">
        <v>461</v>
      </c>
      <c r="C42" s="34"/>
      <c r="D42" s="35"/>
      <c r="E42" s="148"/>
    </row>
    <row r="43" spans="1:5" x14ac:dyDescent="0.3">
      <c r="A43" s="17" t="s">
        <v>462</v>
      </c>
      <c r="B43" s="17" t="s">
        <v>346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290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356</v>
      </c>
      <c r="B49" s="97" t="s">
        <v>359</v>
      </c>
      <c r="C49" s="34"/>
      <c r="D49" s="35"/>
      <c r="E49" s="148"/>
    </row>
    <row r="50" spans="1:5" x14ac:dyDescent="0.3">
      <c r="A50" s="97" t="s">
        <v>357</v>
      </c>
      <c r="B50" s="97" t="s">
        <v>358</v>
      </c>
      <c r="C50" s="34"/>
      <c r="D50" s="35"/>
      <c r="E50" s="148"/>
    </row>
    <row r="51" spans="1:5" x14ac:dyDescent="0.3">
      <c r="A51" s="97" t="s">
        <v>360</v>
      </c>
      <c r="B51" s="97" t="s">
        <v>361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391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393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291</v>
      </c>
      <c r="B60" s="47" t="s">
        <v>52</v>
      </c>
      <c r="C60" s="38"/>
      <c r="D60" s="41"/>
      <c r="E60" s="148"/>
    </row>
    <row r="61" spans="1:5" ht="30" x14ac:dyDescent="0.3">
      <c r="A61" s="16" t="s">
        <v>292</v>
      </c>
      <c r="B61" s="47" t="s">
        <v>54</v>
      </c>
      <c r="C61" s="38"/>
      <c r="D61" s="41"/>
      <c r="E61" s="148"/>
    </row>
    <row r="62" spans="1:5" x14ac:dyDescent="0.3">
      <c r="A62" s="16" t="s">
        <v>293</v>
      </c>
      <c r="B62" s="47" t="s">
        <v>53</v>
      </c>
      <c r="C62" s="41"/>
      <c r="D62" s="41"/>
      <c r="E62" s="148"/>
    </row>
    <row r="63" spans="1:5" x14ac:dyDescent="0.3">
      <c r="A63" s="16" t="s">
        <v>294</v>
      </c>
      <c r="B63" s="47" t="s">
        <v>27</v>
      </c>
      <c r="C63" s="38"/>
      <c r="D63" s="41"/>
      <c r="E63" s="148"/>
    </row>
    <row r="64" spans="1:5" x14ac:dyDescent="0.3">
      <c r="A64" s="16" t="s">
        <v>322</v>
      </c>
      <c r="B64" s="202" t="s">
        <v>323</v>
      </c>
      <c r="C64" s="38"/>
      <c r="D64" s="203"/>
      <c r="E64" s="148"/>
    </row>
    <row r="65" spans="1:5" x14ac:dyDescent="0.3">
      <c r="A65" s="13">
        <v>2</v>
      </c>
      <c r="B65" s="48" t="s">
        <v>106</v>
      </c>
      <c r="C65" s="258"/>
      <c r="D65" s="118">
        <f>SUM(D66:D71)</f>
        <v>0</v>
      </c>
      <c r="E65" s="148"/>
    </row>
    <row r="66" spans="1:5" x14ac:dyDescent="0.3">
      <c r="A66" s="15">
        <v>2.1</v>
      </c>
      <c r="B66" s="49" t="s">
        <v>100</v>
      </c>
      <c r="C66" s="258"/>
      <c r="D66" s="43"/>
      <c r="E66" s="148"/>
    </row>
    <row r="67" spans="1:5" x14ac:dyDescent="0.3">
      <c r="A67" s="15">
        <v>2.2000000000000002</v>
      </c>
      <c r="B67" s="49" t="s">
        <v>104</v>
      </c>
      <c r="C67" s="260"/>
      <c r="D67" s="44"/>
      <c r="E67" s="148"/>
    </row>
    <row r="68" spans="1:5" x14ac:dyDescent="0.3">
      <c r="A68" s="15">
        <v>2.2999999999999998</v>
      </c>
      <c r="B68" s="49" t="s">
        <v>103</v>
      </c>
      <c r="C68" s="260"/>
      <c r="D68" s="44"/>
      <c r="E68" s="148"/>
    </row>
    <row r="69" spans="1:5" x14ac:dyDescent="0.3">
      <c r="A69" s="15">
        <v>2.4</v>
      </c>
      <c r="B69" s="49" t="s">
        <v>105</v>
      </c>
      <c r="C69" s="260"/>
      <c r="D69" s="44"/>
      <c r="E69" s="148"/>
    </row>
    <row r="70" spans="1:5" x14ac:dyDescent="0.3">
      <c r="A70" s="15">
        <v>2.5</v>
      </c>
      <c r="B70" s="49" t="s">
        <v>101</v>
      </c>
      <c r="C70" s="260"/>
      <c r="D70" s="44"/>
      <c r="E70" s="148"/>
    </row>
    <row r="71" spans="1:5" x14ac:dyDescent="0.3">
      <c r="A71" s="15">
        <v>2.6</v>
      </c>
      <c r="B71" s="49" t="s">
        <v>102</v>
      </c>
      <c r="C71" s="260"/>
      <c r="D71" s="44"/>
      <c r="E71" s="148"/>
    </row>
    <row r="72" spans="1:5" s="2" customFormat="1" x14ac:dyDescent="0.3">
      <c r="A72" s="13">
        <v>3</v>
      </c>
      <c r="B72" s="256" t="s">
        <v>416</v>
      </c>
      <c r="C72" s="259"/>
      <c r="D72" s="257"/>
      <c r="E72" s="105"/>
    </row>
    <row r="73" spans="1:5" s="2" customFormat="1" x14ac:dyDescent="0.3">
      <c r="A73" s="13">
        <v>4</v>
      </c>
      <c r="B73" s="13" t="s">
        <v>246</v>
      </c>
      <c r="C73" s="259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247</v>
      </c>
      <c r="C74" s="8"/>
      <c r="D74" s="8"/>
      <c r="E74" s="105"/>
    </row>
    <row r="75" spans="1:5" s="2" customFormat="1" x14ac:dyDescent="0.3">
      <c r="A75" s="15">
        <v>4.2</v>
      </c>
      <c r="B75" s="15" t="s">
        <v>248</v>
      </c>
      <c r="C75" s="8"/>
      <c r="D75" s="8"/>
      <c r="E75" s="105"/>
    </row>
    <row r="76" spans="1:5" s="2" customFormat="1" x14ac:dyDescent="0.3">
      <c r="A76" s="13">
        <v>5</v>
      </c>
      <c r="B76" s="254" t="s">
        <v>273</v>
      </c>
      <c r="C76" s="8"/>
      <c r="D76" s="85"/>
      <c r="E76" s="105"/>
    </row>
    <row r="77" spans="1:5" s="2" customFormat="1" x14ac:dyDescent="0.3">
      <c r="A77" s="352"/>
      <c r="B77" s="352"/>
      <c r="C77" s="12"/>
      <c r="D77" s="12"/>
      <c r="E77" s="105"/>
    </row>
    <row r="78" spans="1:5" s="2" customFormat="1" x14ac:dyDescent="0.3">
      <c r="A78" s="482" t="s">
        <v>463</v>
      </c>
      <c r="B78" s="482"/>
      <c r="C78" s="482"/>
      <c r="D78" s="482"/>
      <c r="E78" s="105"/>
    </row>
    <row r="79" spans="1:5" s="2" customFormat="1" x14ac:dyDescent="0.3">
      <c r="A79" s="352"/>
      <c r="B79" s="352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464</v>
      </c>
      <c r="D84" s="12"/>
      <c r="E84"/>
      <c r="F84"/>
      <c r="G84"/>
      <c r="H84"/>
      <c r="I84"/>
    </row>
    <row r="85" spans="1:9" s="2" customFormat="1" x14ac:dyDescent="0.3">
      <c r="A85"/>
      <c r="B85" s="490" t="s">
        <v>465</v>
      </c>
      <c r="C85" s="490"/>
      <c r="D85" s="490"/>
      <c r="E85"/>
      <c r="F85"/>
      <c r="G85"/>
      <c r="H85"/>
      <c r="I85"/>
    </row>
    <row r="86" spans="1:9" customFormat="1" ht="12.75" x14ac:dyDescent="0.2">
      <c r="B86" s="66" t="s">
        <v>466</v>
      </c>
    </row>
    <row r="87" spans="1:9" s="2" customFormat="1" x14ac:dyDescent="0.3">
      <c r="A87" s="11"/>
      <c r="B87" s="490" t="s">
        <v>467</v>
      </c>
      <c r="C87" s="490"/>
      <c r="D87" s="490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9"/>
  <sheetViews>
    <sheetView showGridLines="0" view="pageBreakPreview" zoomScale="80" zoomScaleSheetLayoutView="80" workbookViewId="0">
      <selection activeCell="A6" sqref="A6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319</v>
      </c>
      <c r="B1" s="77"/>
      <c r="C1" s="479" t="s">
        <v>109</v>
      </c>
      <c r="D1" s="479"/>
      <c r="E1" s="91"/>
    </row>
    <row r="2" spans="1:5" s="6" customFormat="1" x14ac:dyDescent="0.3">
      <c r="A2" s="74" t="s">
        <v>313</v>
      </c>
      <c r="B2" s="77"/>
      <c r="C2" s="477" t="str">
        <f>'ფორმა N1'!L2</f>
        <v>01.01.19-31.12.19</v>
      </c>
      <c r="D2" s="477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5" t="str">
        <f>'ფორმა N1'!A5</f>
        <v>მპგ "ერთიანი საქართველო-დემოკრატიული მოძრაობა "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314</v>
      </c>
      <c r="B10" s="98"/>
      <c r="C10" s="4"/>
      <c r="D10" s="4"/>
      <c r="E10" s="93"/>
    </row>
    <row r="11" spans="1:5" s="10" customFormat="1" x14ac:dyDescent="0.2">
      <c r="A11" s="98" t="s">
        <v>315</v>
      </c>
      <c r="B11" s="98"/>
      <c r="C11" s="4"/>
      <c r="D11" s="4"/>
      <c r="E11" s="94"/>
    </row>
    <row r="12" spans="1:5" s="10" customFormat="1" x14ac:dyDescent="0.2">
      <c r="A12" s="87" t="s">
        <v>272</v>
      </c>
      <c r="B12" s="87"/>
      <c r="C12" s="4"/>
      <c r="D12" s="4"/>
      <c r="E12" s="94"/>
    </row>
    <row r="13" spans="1:5" s="10" customFormat="1" x14ac:dyDescent="0.2">
      <c r="A13" s="87" t="s">
        <v>272</v>
      </c>
      <c r="B13" s="87"/>
      <c r="C13" s="4"/>
      <c r="D13" s="4"/>
      <c r="E13" s="94"/>
    </row>
    <row r="14" spans="1:5" s="10" customFormat="1" x14ac:dyDescent="0.2">
      <c r="A14" s="87" t="s">
        <v>272</v>
      </c>
      <c r="B14" s="87"/>
      <c r="C14" s="4"/>
      <c r="D14" s="4"/>
      <c r="E14" s="94"/>
    </row>
    <row r="15" spans="1:5" s="10" customFormat="1" x14ac:dyDescent="0.2">
      <c r="A15" s="87" t="s">
        <v>272</v>
      </c>
      <c r="B15" s="87"/>
      <c r="C15" s="4"/>
      <c r="D15" s="4"/>
      <c r="E15" s="94"/>
    </row>
    <row r="16" spans="1:5" s="10" customFormat="1" x14ac:dyDescent="0.2">
      <c r="A16" s="87" t="s">
        <v>272</v>
      </c>
      <c r="B16" s="87"/>
      <c r="C16" s="4"/>
      <c r="D16" s="4"/>
      <c r="E16" s="94"/>
    </row>
    <row r="17" spans="1:5" s="10" customFormat="1" ht="17.25" customHeight="1" x14ac:dyDescent="0.2">
      <c r="A17" s="98" t="s">
        <v>316</v>
      </c>
      <c r="B17" s="87"/>
      <c r="C17" s="4"/>
      <c r="D17" s="4"/>
      <c r="E17" s="94"/>
    </row>
    <row r="18" spans="1:5" s="10" customFormat="1" ht="18" customHeight="1" x14ac:dyDescent="0.2">
      <c r="A18" s="98" t="s">
        <v>317</v>
      </c>
      <c r="B18" s="87"/>
      <c r="C18" s="4"/>
      <c r="D18" s="4"/>
      <c r="E18" s="94"/>
    </row>
    <row r="19" spans="1:5" s="10" customFormat="1" x14ac:dyDescent="0.2">
      <c r="A19" s="87" t="s">
        <v>272</v>
      </c>
      <c r="B19" s="87"/>
      <c r="C19" s="4"/>
      <c r="D19" s="4"/>
      <c r="E19" s="94"/>
    </row>
    <row r="20" spans="1:5" s="10" customFormat="1" x14ac:dyDescent="0.2">
      <c r="A20" s="87" t="s">
        <v>272</v>
      </c>
      <c r="B20" s="87"/>
      <c r="C20" s="4"/>
      <c r="D20" s="4"/>
      <c r="E20" s="94"/>
    </row>
    <row r="21" spans="1:5" s="10" customFormat="1" x14ac:dyDescent="0.2">
      <c r="A21" s="87" t="s">
        <v>272</v>
      </c>
      <c r="B21" s="87"/>
      <c r="C21" s="4"/>
      <c r="D21" s="4"/>
      <c r="E21" s="94"/>
    </row>
    <row r="22" spans="1:5" s="10" customFormat="1" x14ac:dyDescent="0.2">
      <c r="A22" s="87" t="s">
        <v>272</v>
      </c>
      <c r="B22" s="87"/>
      <c r="C22" s="4"/>
      <c r="D22" s="4"/>
      <c r="E22" s="94"/>
    </row>
    <row r="23" spans="1:5" s="10" customFormat="1" x14ac:dyDescent="0.2">
      <c r="A23" s="87" t="s">
        <v>272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320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400</v>
      </c>
      <c r="E27" s="5"/>
    </row>
    <row r="28" spans="1:5" x14ac:dyDescent="0.3">
      <c r="A28" s="2" t="s">
        <v>395</v>
      </c>
    </row>
    <row r="29" spans="1:5" x14ac:dyDescent="0.3">
      <c r="A29" s="201" t="s">
        <v>396</v>
      </c>
    </row>
    <row r="30" spans="1:5" x14ac:dyDescent="0.3">
      <c r="A30" s="201"/>
    </row>
    <row r="31" spans="1:5" x14ac:dyDescent="0.3">
      <c r="A31" s="201" t="s">
        <v>337</v>
      </c>
    </row>
    <row r="32" spans="1:5" s="23" customFormat="1" ht="12.75" x14ac:dyDescent="0.2"/>
    <row r="33" spans="1:9" x14ac:dyDescent="0.3">
      <c r="A33" s="69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265</v>
      </c>
      <c r="D36" s="12"/>
      <c r="E36"/>
      <c r="F36"/>
      <c r="G36"/>
      <c r="H36"/>
      <c r="I36"/>
    </row>
    <row r="37" spans="1:9" x14ac:dyDescent="0.3">
      <c r="B37" s="2" t="s">
        <v>264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ColWidth="9.140625"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438</v>
      </c>
      <c r="B1" s="74"/>
      <c r="C1" s="77"/>
      <c r="D1" s="77"/>
      <c r="E1" s="77"/>
      <c r="F1" s="77"/>
      <c r="G1" s="265"/>
      <c r="H1" s="265"/>
      <c r="I1" s="479" t="s">
        <v>109</v>
      </c>
      <c r="J1" s="479"/>
    </row>
    <row r="2" spans="1:10" ht="15" x14ac:dyDescent="0.3">
      <c r="A2" s="76" t="s">
        <v>140</v>
      </c>
      <c r="B2" s="74"/>
      <c r="C2" s="77"/>
      <c r="D2" s="77"/>
      <c r="E2" s="77"/>
      <c r="F2" s="77"/>
      <c r="G2" s="265"/>
      <c r="H2" s="265"/>
      <c r="I2" s="477" t="str">
        <f>'ფორმა N1'!L2</f>
        <v>01.01.19-31.12.19</v>
      </c>
      <c r="J2" s="477"/>
    </row>
    <row r="3" spans="1:10" ht="15" x14ac:dyDescent="0.3">
      <c r="A3" s="76"/>
      <c r="B3" s="76"/>
      <c r="C3" s="74"/>
      <c r="D3" s="74"/>
      <c r="E3" s="74"/>
      <c r="F3" s="74"/>
      <c r="G3" s="265"/>
      <c r="H3" s="265"/>
      <c r="I3" s="265"/>
    </row>
    <row r="4" spans="1:10" ht="15" x14ac:dyDescent="0.3">
      <c r="A4" s="77" t="s">
        <v>268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5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  <c r="I7" s="78"/>
    </row>
    <row r="8" spans="1:10" ht="45" x14ac:dyDescent="0.2">
      <c r="A8" s="90" t="s">
        <v>64</v>
      </c>
      <c r="B8" s="90" t="s">
        <v>325</v>
      </c>
      <c r="C8" s="90" t="s">
        <v>326</v>
      </c>
      <c r="D8" s="90" t="s">
        <v>226</v>
      </c>
      <c r="E8" s="90" t="s">
        <v>330</v>
      </c>
      <c r="F8" s="90" t="s">
        <v>334</v>
      </c>
      <c r="G8" s="79" t="s">
        <v>10</v>
      </c>
      <c r="H8" s="79" t="s">
        <v>9</v>
      </c>
      <c r="I8" s="79" t="s">
        <v>375</v>
      </c>
      <c r="J8" s="218" t="s">
        <v>333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270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421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 x14ac:dyDescent="0.3">
      <c r="A27" s="217" t="s">
        <v>439</v>
      </c>
      <c r="B27" s="217"/>
      <c r="C27" s="216"/>
      <c r="D27" s="216"/>
      <c r="E27" s="216"/>
      <c r="F27" s="216"/>
      <c r="G27" s="216"/>
      <c r="H27" s="184"/>
      <c r="I27" s="184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ht="15" x14ac:dyDescent="0.3">
      <c r="A29" s="217"/>
      <c r="B29" s="217"/>
      <c r="C29" s="184"/>
      <c r="D29" s="184"/>
      <c r="E29" s="184"/>
      <c r="F29" s="184"/>
      <c r="G29" s="184"/>
      <c r="H29" s="184"/>
      <c r="I29" s="184"/>
    </row>
    <row r="30" spans="1:9" ht="15" x14ac:dyDescent="0.3">
      <c r="A30" s="217"/>
      <c r="B30" s="217"/>
      <c r="C30" s="184"/>
      <c r="D30" s="184"/>
      <c r="E30" s="184"/>
      <c r="F30" s="184"/>
      <c r="G30" s="184"/>
      <c r="H30" s="184"/>
      <c r="I30" s="184"/>
    </row>
    <row r="31" spans="1:9" x14ac:dyDescent="0.2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ht="15" x14ac:dyDescent="0.3">
      <c r="A32" s="190" t="s">
        <v>107</v>
      </c>
      <c r="B32" s="190"/>
      <c r="C32" s="184"/>
      <c r="D32" s="184"/>
      <c r="E32" s="184"/>
      <c r="F32" s="184"/>
      <c r="G32" s="184"/>
      <c r="H32" s="184"/>
      <c r="I32" s="184"/>
    </row>
    <row r="33" spans="1:9" ht="15" x14ac:dyDescent="0.3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 ht="15" x14ac:dyDescent="0.3">
      <c r="A34" s="184"/>
      <c r="B34" s="184"/>
      <c r="C34" s="184"/>
      <c r="D34" s="184"/>
      <c r="E34" s="188"/>
      <c r="F34" s="188"/>
      <c r="G34" s="188"/>
      <c r="H34" s="184"/>
      <c r="I34" s="184"/>
    </row>
    <row r="35" spans="1:9" ht="15" x14ac:dyDescent="0.3">
      <c r="A35" s="190"/>
      <c r="B35" s="190"/>
      <c r="C35" s="190" t="s">
        <v>374</v>
      </c>
      <c r="D35" s="190"/>
      <c r="E35" s="190"/>
      <c r="F35" s="190"/>
      <c r="G35" s="190"/>
      <c r="H35" s="184"/>
      <c r="I35" s="184"/>
    </row>
    <row r="36" spans="1:9" ht="15" x14ac:dyDescent="0.3">
      <c r="A36" s="184"/>
      <c r="B36" s="184"/>
      <c r="C36" s="184" t="s">
        <v>373</v>
      </c>
      <c r="D36" s="184"/>
      <c r="E36" s="184"/>
      <c r="F36" s="184"/>
      <c r="G36" s="184"/>
      <c r="H36" s="184"/>
      <c r="I36" s="184"/>
    </row>
    <row r="37" spans="1:9" x14ac:dyDescent="0.2">
      <c r="A37" s="192"/>
      <c r="B37" s="192"/>
      <c r="C37" s="192" t="s">
        <v>139</v>
      </c>
      <c r="D37" s="192"/>
      <c r="E37" s="192"/>
      <c r="F37" s="192"/>
      <c r="G37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440</v>
      </c>
      <c r="B1" s="77"/>
      <c r="C1" s="77"/>
      <c r="D1" s="77"/>
      <c r="E1" s="77"/>
      <c r="F1" s="77"/>
      <c r="G1" s="479" t="s">
        <v>109</v>
      </c>
      <c r="H1" s="479"/>
      <c r="I1" s="357"/>
    </row>
    <row r="2" spans="1:9" ht="15" x14ac:dyDescent="0.3">
      <c r="A2" s="76" t="s">
        <v>140</v>
      </c>
      <c r="B2" s="77"/>
      <c r="C2" s="77"/>
      <c r="D2" s="77"/>
      <c r="E2" s="77"/>
      <c r="F2" s="77"/>
      <c r="G2" s="477" t="str">
        <f>'ფორმა N1'!L2</f>
        <v>01.01.19-31.12.19</v>
      </c>
      <c r="H2" s="477"/>
      <c r="I2" s="76"/>
    </row>
    <row r="3" spans="1:9" ht="15" x14ac:dyDescent="0.3">
      <c r="A3" s="76"/>
      <c r="B3" s="76"/>
      <c r="C3" s="76"/>
      <c r="D3" s="76"/>
      <c r="E3" s="76"/>
      <c r="F3" s="76"/>
      <c r="G3" s="265"/>
      <c r="H3" s="265"/>
      <c r="I3" s="357"/>
    </row>
    <row r="4" spans="1:9" ht="15" x14ac:dyDescent="0.3">
      <c r="A4" s="77" t="s">
        <v>268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5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64"/>
      <c r="B7" s="264"/>
      <c r="C7" s="264"/>
      <c r="D7" s="264"/>
      <c r="E7" s="264"/>
      <c r="F7" s="264"/>
      <c r="G7" s="78"/>
      <c r="H7" s="78"/>
      <c r="I7" s="357"/>
    </row>
    <row r="8" spans="1:9" ht="45" x14ac:dyDescent="0.2">
      <c r="A8" s="353" t="s">
        <v>64</v>
      </c>
      <c r="B8" s="79" t="s">
        <v>325</v>
      </c>
      <c r="C8" s="90" t="s">
        <v>326</v>
      </c>
      <c r="D8" s="90" t="s">
        <v>226</v>
      </c>
      <c r="E8" s="90" t="s">
        <v>329</v>
      </c>
      <c r="F8" s="90" t="s">
        <v>328</v>
      </c>
      <c r="G8" s="90" t="s">
        <v>370</v>
      </c>
      <c r="H8" s="79" t="s">
        <v>10</v>
      </c>
      <c r="I8" s="79" t="s">
        <v>9</v>
      </c>
    </row>
    <row r="9" spans="1:9" ht="15" x14ac:dyDescent="0.2">
      <c r="A9" s="354"/>
      <c r="B9" s="355"/>
      <c r="C9" s="98"/>
      <c r="D9" s="98"/>
      <c r="E9" s="98"/>
      <c r="F9" s="98"/>
      <c r="G9" s="98"/>
      <c r="H9" s="4"/>
      <c r="I9" s="4"/>
    </row>
    <row r="10" spans="1:9" ht="15" x14ac:dyDescent="0.2">
      <c r="A10" s="354"/>
      <c r="B10" s="355"/>
      <c r="C10" s="98"/>
      <c r="D10" s="98"/>
      <c r="E10" s="98"/>
      <c r="F10" s="98"/>
      <c r="G10" s="98"/>
      <c r="H10" s="4"/>
      <c r="I10" s="4"/>
    </row>
    <row r="11" spans="1:9" ht="15" x14ac:dyDescent="0.2">
      <c r="A11" s="354"/>
      <c r="B11" s="355"/>
      <c r="C11" s="87"/>
      <c r="D11" s="87"/>
      <c r="E11" s="87"/>
      <c r="F11" s="87"/>
      <c r="G11" s="87"/>
      <c r="H11" s="4"/>
      <c r="I11" s="4"/>
    </row>
    <row r="12" spans="1:9" ht="15" x14ac:dyDescent="0.2">
      <c r="A12" s="354"/>
      <c r="B12" s="355"/>
      <c r="C12" s="87"/>
      <c r="D12" s="87"/>
      <c r="E12" s="87"/>
      <c r="F12" s="87"/>
      <c r="G12" s="87"/>
      <c r="H12" s="4"/>
      <c r="I12" s="4"/>
    </row>
    <row r="13" spans="1:9" ht="15" x14ac:dyDescent="0.2">
      <c r="A13" s="354"/>
      <c r="B13" s="355"/>
      <c r="C13" s="87"/>
      <c r="D13" s="87"/>
      <c r="E13" s="87"/>
      <c r="F13" s="87"/>
      <c r="G13" s="87"/>
      <c r="H13" s="4"/>
      <c r="I13" s="4"/>
    </row>
    <row r="14" spans="1:9" ht="15" x14ac:dyDescent="0.2">
      <c r="A14" s="354"/>
      <c r="B14" s="355"/>
      <c r="C14" s="87"/>
      <c r="D14" s="87"/>
      <c r="E14" s="87"/>
      <c r="F14" s="87"/>
      <c r="G14" s="87"/>
      <c r="H14" s="4"/>
      <c r="I14" s="4"/>
    </row>
    <row r="15" spans="1:9" ht="15" x14ac:dyDescent="0.2">
      <c r="A15" s="354"/>
      <c r="B15" s="355"/>
      <c r="C15" s="87"/>
      <c r="D15" s="87"/>
      <c r="E15" s="87"/>
      <c r="F15" s="87"/>
      <c r="G15" s="87"/>
      <c r="H15" s="4"/>
      <c r="I15" s="4"/>
    </row>
    <row r="16" spans="1:9" ht="15" x14ac:dyDescent="0.2">
      <c r="A16" s="354"/>
      <c r="B16" s="355"/>
      <c r="C16" s="87"/>
      <c r="D16" s="87"/>
      <c r="E16" s="87"/>
      <c r="F16" s="87"/>
      <c r="G16" s="87"/>
      <c r="H16" s="4"/>
      <c r="I16" s="4"/>
    </row>
    <row r="17" spans="1:9" ht="15" x14ac:dyDescent="0.2">
      <c r="A17" s="354"/>
      <c r="B17" s="355"/>
      <c r="C17" s="87"/>
      <c r="D17" s="87"/>
      <c r="E17" s="87"/>
      <c r="F17" s="87"/>
      <c r="G17" s="87"/>
      <c r="H17" s="4"/>
      <c r="I17" s="4"/>
    </row>
    <row r="18" spans="1:9" ht="15" x14ac:dyDescent="0.2">
      <c r="A18" s="354"/>
      <c r="B18" s="355"/>
      <c r="C18" s="87"/>
      <c r="D18" s="87"/>
      <c r="E18" s="87"/>
      <c r="F18" s="87"/>
      <c r="G18" s="87"/>
      <c r="H18" s="4"/>
      <c r="I18" s="4"/>
    </row>
    <row r="19" spans="1:9" ht="15" x14ac:dyDescent="0.2">
      <c r="A19" s="354"/>
      <c r="B19" s="355"/>
      <c r="C19" s="87"/>
      <c r="D19" s="87"/>
      <c r="E19" s="87"/>
      <c r="F19" s="87"/>
      <c r="G19" s="87"/>
      <c r="H19" s="4"/>
      <c r="I19" s="4"/>
    </row>
    <row r="20" spans="1:9" ht="15" x14ac:dyDescent="0.2">
      <c r="A20" s="354"/>
      <c r="B20" s="355"/>
      <c r="C20" s="87"/>
      <c r="D20" s="87"/>
      <c r="E20" s="87"/>
      <c r="F20" s="87"/>
      <c r="G20" s="87"/>
      <c r="H20" s="4"/>
      <c r="I20" s="4"/>
    </row>
    <row r="21" spans="1:9" ht="15" x14ac:dyDescent="0.2">
      <c r="A21" s="354"/>
      <c r="B21" s="355"/>
      <c r="C21" s="87"/>
      <c r="D21" s="87"/>
      <c r="E21" s="87"/>
      <c r="F21" s="87"/>
      <c r="G21" s="87"/>
      <c r="H21" s="4"/>
      <c r="I21" s="4"/>
    </row>
    <row r="22" spans="1:9" ht="15" x14ac:dyDescent="0.2">
      <c r="A22" s="354"/>
      <c r="B22" s="355"/>
      <c r="C22" s="87"/>
      <c r="D22" s="87"/>
      <c r="E22" s="87"/>
      <c r="F22" s="87"/>
      <c r="G22" s="87"/>
      <c r="H22" s="4"/>
      <c r="I22" s="4"/>
    </row>
    <row r="23" spans="1:9" ht="15" x14ac:dyDescent="0.2">
      <c r="A23" s="354"/>
      <c r="B23" s="355"/>
      <c r="C23" s="87"/>
      <c r="D23" s="87"/>
      <c r="E23" s="87"/>
      <c r="F23" s="87"/>
      <c r="G23" s="87"/>
      <c r="H23" s="4"/>
      <c r="I23" s="4"/>
    </row>
    <row r="24" spans="1:9" ht="15" x14ac:dyDescent="0.2">
      <c r="A24" s="354"/>
      <c r="B24" s="355"/>
      <c r="C24" s="87"/>
      <c r="D24" s="87"/>
      <c r="E24" s="87"/>
      <c r="F24" s="87"/>
      <c r="G24" s="87"/>
      <c r="H24" s="4"/>
      <c r="I24" s="4"/>
    </row>
    <row r="25" spans="1:9" ht="15" x14ac:dyDescent="0.2">
      <c r="A25" s="354"/>
      <c r="B25" s="355"/>
      <c r="C25" s="87"/>
      <c r="D25" s="87"/>
      <c r="E25" s="87"/>
      <c r="F25" s="87"/>
      <c r="G25" s="87"/>
      <c r="H25" s="4"/>
      <c r="I25" s="4"/>
    </row>
    <row r="26" spans="1:9" ht="15" x14ac:dyDescent="0.2">
      <c r="A26" s="354"/>
      <c r="B26" s="355"/>
      <c r="C26" s="87"/>
      <c r="D26" s="87"/>
      <c r="E26" s="87"/>
      <c r="F26" s="87"/>
      <c r="G26" s="87"/>
      <c r="H26" s="4"/>
      <c r="I26" s="4"/>
    </row>
    <row r="27" spans="1:9" ht="15" x14ac:dyDescent="0.2">
      <c r="A27" s="354"/>
      <c r="B27" s="355"/>
      <c r="C27" s="87"/>
      <c r="D27" s="87"/>
      <c r="E27" s="87"/>
      <c r="F27" s="87"/>
      <c r="G27" s="87"/>
      <c r="H27" s="4"/>
      <c r="I27" s="4"/>
    </row>
    <row r="28" spans="1:9" ht="15" x14ac:dyDescent="0.2">
      <c r="A28" s="354"/>
      <c r="B28" s="355"/>
      <c r="C28" s="87"/>
      <c r="D28" s="87"/>
      <c r="E28" s="87"/>
      <c r="F28" s="87"/>
      <c r="G28" s="87"/>
      <c r="H28" s="4"/>
      <c r="I28" s="4"/>
    </row>
    <row r="29" spans="1:9" ht="15" x14ac:dyDescent="0.2">
      <c r="A29" s="354"/>
      <c r="B29" s="355"/>
      <c r="C29" s="87"/>
      <c r="D29" s="87"/>
      <c r="E29" s="87"/>
      <c r="F29" s="87"/>
      <c r="G29" s="87"/>
      <c r="H29" s="4"/>
      <c r="I29" s="4"/>
    </row>
    <row r="30" spans="1:9" ht="15" x14ac:dyDescent="0.2">
      <c r="A30" s="354"/>
      <c r="B30" s="355"/>
      <c r="C30" s="87"/>
      <c r="D30" s="87"/>
      <c r="E30" s="87"/>
      <c r="F30" s="87"/>
      <c r="G30" s="87"/>
      <c r="H30" s="4"/>
      <c r="I30" s="4"/>
    </row>
    <row r="31" spans="1:9" ht="15" x14ac:dyDescent="0.2">
      <c r="A31" s="354"/>
      <c r="B31" s="355"/>
      <c r="C31" s="87"/>
      <c r="D31" s="87"/>
      <c r="E31" s="87"/>
      <c r="F31" s="87"/>
      <c r="G31" s="87"/>
      <c r="H31" s="4"/>
      <c r="I31" s="4"/>
    </row>
    <row r="32" spans="1:9" ht="15" x14ac:dyDescent="0.2">
      <c r="A32" s="354"/>
      <c r="B32" s="355"/>
      <c r="C32" s="87"/>
      <c r="D32" s="87"/>
      <c r="E32" s="87"/>
      <c r="F32" s="87"/>
      <c r="G32" s="87"/>
      <c r="H32" s="4"/>
      <c r="I32" s="4"/>
    </row>
    <row r="33" spans="1:9" ht="15" x14ac:dyDescent="0.2">
      <c r="A33" s="354"/>
      <c r="B33" s="355"/>
      <c r="C33" s="87"/>
      <c r="D33" s="87"/>
      <c r="E33" s="87"/>
      <c r="F33" s="87"/>
      <c r="G33" s="87"/>
      <c r="H33" s="4"/>
      <c r="I33" s="4"/>
    </row>
    <row r="34" spans="1:9" ht="15" x14ac:dyDescent="0.3">
      <c r="A34" s="354"/>
      <c r="B34" s="356"/>
      <c r="C34" s="99"/>
      <c r="D34" s="99"/>
      <c r="E34" s="99"/>
      <c r="F34" s="99"/>
      <c r="G34" s="99" t="s">
        <v>324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201" t="s">
        <v>441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201"/>
      <c r="B37" s="45"/>
      <c r="C37" s="45"/>
      <c r="D37" s="45"/>
      <c r="E37" s="45"/>
      <c r="F37" s="45"/>
      <c r="G37" s="2"/>
      <c r="H37" s="2"/>
    </row>
    <row r="38" spans="1:9" ht="15" x14ac:dyDescent="0.3">
      <c r="A38" s="201"/>
      <c r="B38" s="2"/>
      <c r="C38" s="2"/>
      <c r="D38" s="2"/>
      <c r="E38" s="2"/>
      <c r="F38" s="2"/>
      <c r="G38" s="2"/>
      <c r="H38" s="2"/>
    </row>
    <row r="39" spans="1:9" ht="15" x14ac:dyDescent="0.3">
      <c r="A39" s="201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265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264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40625"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442</v>
      </c>
      <c r="B1" s="74"/>
      <c r="C1" s="77"/>
      <c r="D1" s="77"/>
      <c r="E1" s="77"/>
      <c r="F1" s="77"/>
      <c r="G1" s="479" t="s">
        <v>109</v>
      </c>
      <c r="H1" s="479"/>
    </row>
    <row r="2" spans="1:10" ht="15" x14ac:dyDescent="0.3">
      <c r="A2" s="76" t="s">
        <v>140</v>
      </c>
      <c r="B2" s="74"/>
      <c r="C2" s="77"/>
      <c r="D2" s="77"/>
      <c r="E2" s="77"/>
      <c r="F2" s="77"/>
      <c r="G2" s="477" t="str">
        <f>'ფორმა N1'!L2</f>
        <v>01.01.19-31.12.19</v>
      </c>
      <c r="H2" s="477"/>
    </row>
    <row r="3" spans="1:10" ht="15" x14ac:dyDescent="0.3">
      <c r="A3" s="76"/>
      <c r="B3" s="76"/>
      <c r="C3" s="76"/>
      <c r="D3" s="76"/>
      <c r="E3" s="76"/>
      <c r="F3" s="76"/>
      <c r="G3" s="265"/>
      <c r="H3" s="265"/>
    </row>
    <row r="4" spans="1:10" ht="15" x14ac:dyDescent="0.3">
      <c r="A4" s="77" t="s">
        <v>268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5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</row>
    <row r="8" spans="1:10" ht="30" x14ac:dyDescent="0.2">
      <c r="A8" s="90" t="s">
        <v>64</v>
      </c>
      <c r="B8" s="90" t="s">
        <v>325</v>
      </c>
      <c r="C8" s="90" t="s">
        <v>326</v>
      </c>
      <c r="D8" s="90" t="s">
        <v>226</v>
      </c>
      <c r="E8" s="90" t="s">
        <v>334</v>
      </c>
      <c r="F8" s="90" t="s">
        <v>327</v>
      </c>
      <c r="G8" s="79" t="s">
        <v>10</v>
      </c>
      <c r="H8" s="79" t="s">
        <v>9</v>
      </c>
      <c r="J8" s="218" t="s">
        <v>333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332</v>
      </c>
      <c r="G34" s="86">
        <f>SUM(G9:G33)</f>
        <v>0</v>
      </c>
      <c r="H34" s="86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443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399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264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ColWidth="9.140625" defaultRowHeight="12.75" x14ac:dyDescent="0.2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484" t="s">
        <v>444</v>
      </c>
      <c r="B2" s="484"/>
      <c r="C2" s="484"/>
      <c r="D2" s="484"/>
      <c r="E2" s="484"/>
      <c r="F2" s="344"/>
      <c r="G2" s="77"/>
      <c r="H2" s="77"/>
      <c r="I2" s="77"/>
      <c r="J2" s="77"/>
      <c r="K2" s="265"/>
      <c r="L2" s="266"/>
      <c r="M2" s="266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5"/>
      <c r="L3" s="477" t="str">
        <f>'ფორმა N1'!L2</f>
        <v>01.01.19-31.12.19</v>
      </c>
      <c r="M3" s="477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65"/>
      <c r="L4" s="265"/>
      <c r="M4" s="265"/>
    </row>
    <row r="5" spans="1:13" ht="15" x14ac:dyDescent="0.3">
      <c r="A5" s="77" t="s">
        <v>268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5" t="str">
        <f>'ფორმა N1'!A5</f>
        <v>მპგ "ერთიანი საქართველო-დემოკრატიული მოძრაობა 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64"/>
      <c r="B8" s="371"/>
      <c r="C8" s="264"/>
      <c r="D8" s="264"/>
      <c r="E8" s="264"/>
      <c r="F8" s="264"/>
      <c r="G8" s="264"/>
      <c r="H8" s="264"/>
      <c r="I8" s="264"/>
      <c r="J8" s="264"/>
      <c r="K8" s="78"/>
      <c r="L8" s="78"/>
      <c r="M8" s="78"/>
    </row>
    <row r="9" spans="1:13" ht="45" x14ac:dyDescent="0.2">
      <c r="A9" s="90" t="s">
        <v>64</v>
      </c>
      <c r="B9" s="90" t="s">
        <v>480</v>
      </c>
      <c r="C9" s="90" t="s">
        <v>445</v>
      </c>
      <c r="D9" s="90" t="s">
        <v>446</v>
      </c>
      <c r="E9" s="90" t="s">
        <v>447</v>
      </c>
      <c r="F9" s="90" t="s">
        <v>448</v>
      </c>
      <c r="G9" s="90" t="s">
        <v>449</v>
      </c>
      <c r="H9" s="90" t="s">
        <v>450</v>
      </c>
      <c r="I9" s="90" t="s">
        <v>451</v>
      </c>
      <c r="J9" s="90" t="s">
        <v>452</v>
      </c>
      <c r="K9" s="90" t="s">
        <v>453</v>
      </c>
      <c r="L9" s="90" t="s">
        <v>454</v>
      </c>
      <c r="M9" s="90" t="s">
        <v>310</v>
      </c>
    </row>
    <row r="10" spans="1:13" ht="15" x14ac:dyDescent="0.2">
      <c r="A10" s="98">
        <v>1</v>
      </c>
      <c r="B10" s="378"/>
      <c r="C10" s="345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78"/>
      <c r="C11" s="345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78"/>
      <c r="C12" s="345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78"/>
      <c r="C13" s="345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78"/>
      <c r="C14" s="345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78"/>
      <c r="C15" s="345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78"/>
      <c r="C16" s="345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78"/>
      <c r="C17" s="345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78"/>
      <c r="C18" s="345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78"/>
      <c r="C19" s="345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78"/>
      <c r="C20" s="345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78"/>
      <c r="C21" s="345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78"/>
      <c r="C22" s="345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78"/>
      <c r="C23" s="345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78"/>
      <c r="C24" s="345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78"/>
      <c r="C25" s="345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78"/>
      <c r="C26" s="345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78"/>
      <c r="C27" s="345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78"/>
      <c r="C28" s="345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78"/>
      <c r="C29" s="345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78"/>
      <c r="C30" s="345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78"/>
      <c r="C31" s="345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78"/>
      <c r="C32" s="345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78"/>
      <c r="C33" s="345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270</v>
      </c>
      <c r="B34" s="379"/>
      <c r="C34" s="345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79"/>
      <c r="C35" s="345"/>
      <c r="D35" s="99"/>
      <c r="E35" s="99"/>
      <c r="F35" s="99"/>
      <c r="G35" s="99"/>
      <c r="H35" s="87"/>
      <c r="I35" s="87"/>
      <c r="J35" s="87"/>
      <c r="K35" s="87" t="s">
        <v>455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456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457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458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459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" customHeight="1" x14ac:dyDescent="0.2">
      <c r="A41" s="489" t="s">
        <v>476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</row>
    <row r="42" spans="1:13" ht="15" customHeight="1" x14ac:dyDescent="0.2">
      <c r="A42" s="489"/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</row>
    <row r="43" spans="1:13" ht="12.75" customHeight="1" x14ac:dyDescent="0.2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3" ht="15" x14ac:dyDescent="0.3">
      <c r="A44" s="485" t="s">
        <v>107</v>
      </c>
      <c r="B44" s="485"/>
      <c r="C44" s="485"/>
      <c r="D44" s="346"/>
      <c r="E44" s="347"/>
      <c r="F44" s="347"/>
      <c r="G44" s="346"/>
      <c r="H44" s="346"/>
      <c r="I44" s="346"/>
      <c r="J44" s="346"/>
      <c r="K44" s="346"/>
      <c r="L44" s="184"/>
    </row>
    <row r="45" spans="1:13" ht="15" x14ac:dyDescent="0.3">
      <c r="A45" s="346"/>
      <c r="B45" s="346"/>
      <c r="C45" s="347"/>
      <c r="D45" s="346"/>
      <c r="E45" s="347"/>
      <c r="F45" s="347"/>
      <c r="G45" s="346"/>
      <c r="H45" s="346"/>
      <c r="I45" s="346"/>
      <c r="J45" s="346"/>
      <c r="K45" s="348"/>
      <c r="L45" s="184"/>
    </row>
    <row r="46" spans="1:13" ht="15" customHeight="1" x14ac:dyDescent="0.3">
      <c r="A46" s="346"/>
      <c r="B46" s="346"/>
      <c r="C46" s="347"/>
      <c r="D46" s="486" t="s">
        <v>262</v>
      </c>
      <c r="E46" s="486"/>
      <c r="F46" s="349"/>
      <c r="G46" s="350"/>
      <c r="H46" s="487" t="s">
        <v>460</v>
      </c>
      <c r="I46" s="487"/>
      <c r="J46" s="487"/>
      <c r="K46" s="351"/>
      <c r="L46" s="184"/>
    </row>
    <row r="47" spans="1:13" ht="15" x14ac:dyDescent="0.3">
      <c r="A47" s="346"/>
      <c r="B47" s="346"/>
      <c r="C47" s="347"/>
      <c r="D47" s="346"/>
      <c r="E47" s="347"/>
      <c r="F47" s="347"/>
      <c r="G47" s="346"/>
      <c r="H47" s="488"/>
      <c r="I47" s="488"/>
      <c r="J47" s="488"/>
      <c r="K47" s="351"/>
      <c r="L47" s="184"/>
    </row>
    <row r="48" spans="1:13" ht="15" x14ac:dyDescent="0.3">
      <c r="A48" s="346"/>
      <c r="B48" s="346"/>
      <c r="C48" s="347"/>
      <c r="D48" s="483" t="s">
        <v>139</v>
      </c>
      <c r="E48" s="483"/>
      <c r="F48" s="349"/>
      <c r="G48" s="350"/>
      <c r="H48" s="346"/>
      <c r="I48" s="346"/>
      <c r="J48" s="346"/>
      <c r="K48" s="346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I32"/>
  <sheetViews>
    <sheetView showGridLines="0" view="pageBreakPreview" zoomScale="80" zoomScaleSheetLayoutView="80" workbookViewId="0">
      <selection activeCell="C3" sqref="C3"/>
    </sheetView>
  </sheetViews>
  <sheetFormatPr defaultColWidth="9.140625"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4" t="s">
        <v>423</v>
      </c>
      <c r="B1" s="76"/>
      <c r="C1" s="491" t="s">
        <v>109</v>
      </c>
      <c r="D1" s="491"/>
    </row>
    <row r="2" spans="1:5" x14ac:dyDescent="0.3">
      <c r="A2" s="74" t="s">
        <v>424</v>
      </c>
      <c r="B2" s="76"/>
      <c r="C2" s="477" t="str">
        <f>'ფორმა N1'!L2</f>
        <v>01.01.19-31.12.19</v>
      </c>
      <c r="D2" s="478"/>
    </row>
    <row r="3" spans="1:5" x14ac:dyDescent="0.3">
      <c r="A3" s="76" t="s">
        <v>140</v>
      </c>
      <c r="B3" s="76"/>
      <c r="C3" s="75"/>
      <c r="D3" s="75"/>
    </row>
    <row r="4" spans="1:5" x14ac:dyDescent="0.3">
      <c r="A4" s="74"/>
      <c r="B4" s="76"/>
      <c r="C4" s="75"/>
      <c r="D4" s="75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 x14ac:dyDescent="0.3">
      <c r="A6" s="119" t="str">
        <f>'ფორმა N1'!A5</f>
        <v>მპგ "ერთიანი საქართველო-დემოკრატიული მოძრაობა "</v>
      </c>
      <c r="B6" s="120"/>
      <c r="C6" s="120"/>
      <c r="D6" s="60"/>
      <c r="E6" s="5"/>
    </row>
    <row r="7" spans="1:5" x14ac:dyDescent="0.3">
      <c r="A7" s="77"/>
      <c r="B7" s="77"/>
      <c r="C7" s="77"/>
      <c r="D7" s="76"/>
      <c r="E7" s="5"/>
    </row>
    <row r="8" spans="1:5" s="6" customFormat="1" x14ac:dyDescent="0.3">
      <c r="A8" s="100"/>
      <c r="B8" s="100"/>
      <c r="C8" s="78"/>
      <c r="D8" s="78"/>
    </row>
    <row r="9" spans="1:5" s="6" customFormat="1" ht="30" x14ac:dyDescent="0.3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 x14ac:dyDescent="0.2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9" t="s">
        <v>265</v>
      </c>
      <c r="D29" s="12"/>
      <c r="E29"/>
      <c r="F29"/>
      <c r="G29"/>
      <c r="H29"/>
      <c r="I29"/>
    </row>
    <row r="30" spans="1:9" x14ac:dyDescent="0.3">
      <c r="A30"/>
      <c r="B30" s="2" t="s">
        <v>264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0"/>
  <sheetViews>
    <sheetView showGridLines="0" view="pageBreakPreview" zoomScale="80" zoomScaleSheetLayoutView="80" workbookViewId="0">
      <selection activeCell="O28" sqref="O28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425</v>
      </c>
      <c r="B1" s="77"/>
      <c r="C1" s="479" t="s">
        <v>109</v>
      </c>
      <c r="D1" s="479"/>
      <c r="E1" s="91"/>
    </row>
    <row r="2" spans="1:5" s="6" customFormat="1" x14ac:dyDescent="0.3">
      <c r="A2" s="74" t="s">
        <v>422</v>
      </c>
      <c r="B2" s="77"/>
      <c r="C2" s="477" t="str">
        <f>'ფორმა N1'!L2</f>
        <v>01.01.19-31.12.19</v>
      </c>
      <c r="D2" s="477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5" t="str">
        <f>'ფორმა N1'!A5</f>
        <v>მპგ "ერთიანი საქართველო-დემოკრატიული მოძრაობა "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291</v>
      </c>
      <c r="B10" s="98"/>
      <c r="C10" s="4"/>
      <c r="D10" s="4"/>
      <c r="E10" s="93"/>
    </row>
    <row r="11" spans="1:5" s="10" customFormat="1" x14ac:dyDescent="0.2">
      <c r="A11" s="98" t="s">
        <v>292</v>
      </c>
      <c r="B11" s="98"/>
      <c r="C11" s="4"/>
      <c r="D11" s="4"/>
      <c r="E11" s="94"/>
    </row>
    <row r="12" spans="1:5" s="10" customFormat="1" x14ac:dyDescent="0.2">
      <c r="A12" s="98" t="s">
        <v>293</v>
      </c>
      <c r="B12" s="87"/>
      <c r="C12" s="4"/>
      <c r="D12" s="4"/>
      <c r="E12" s="94"/>
    </row>
    <row r="13" spans="1:5" s="10" customFormat="1" x14ac:dyDescent="0.2">
      <c r="A13" s="87" t="s">
        <v>272</v>
      </c>
      <c r="B13" s="87"/>
      <c r="C13" s="4"/>
      <c r="D13" s="4"/>
      <c r="E13" s="94"/>
    </row>
    <row r="14" spans="1:5" s="10" customFormat="1" x14ac:dyDescent="0.2">
      <c r="A14" s="87" t="s">
        <v>272</v>
      </c>
      <c r="B14" s="87"/>
      <c r="C14" s="4"/>
      <c r="D14" s="4"/>
      <c r="E14" s="94"/>
    </row>
    <row r="15" spans="1:5" s="10" customFormat="1" x14ac:dyDescent="0.2">
      <c r="A15" s="87" t="s">
        <v>272</v>
      </c>
      <c r="B15" s="87"/>
      <c r="C15" s="4"/>
      <c r="D15" s="4"/>
      <c r="E15" s="94"/>
    </row>
    <row r="16" spans="1:5" s="10" customFormat="1" x14ac:dyDescent="0.2">
      <c r="A16" s="87" t="s">
        <v>272</v>
      </c>
      <c r="B16" s="87"/>
      <c r="C16" s="4"/>
      <c r="D16" s="4"/>
      <c r="E16" s="94"/>
    </row>
    <row r="17" spans="1:9" x14ac:dyDescent="0.3">
      <c r="A17" s="99"/>
      <c r="B17" s="99" t="s">
        <v>320</v>
      </c>
      <c r="C17" s="86">
        <f>SUM(C10:C16)</f>
        <v>0</v>
      </c>
      <c r="D17" s="86">
        <f>SUM(D10:D16)</f>
        <v>0</v>
      </c>
      <c r="E17" s="96"/>
    </row>
    <row r="18" spans="1:9" x14ac:dyDescent="0.3">
      <c r="A18" s="45"/>
      <c r="B18" s="45"/>
    </row>
    <row r="19" spans="1:9" x14ac:dyDescent="0.3">
      <c r="A19" s="2" t="s">
        <v>381</v>
      </c>
      <c r="E19" s="5"/>
    </row>
    <row r="20" spans="1:9" x14ac:dyDescent="0.3">
      <c r="A20" s="2" t="s">
        <v>383</v>
      </c>
    </row>
    <row r="21" spans="1:9" x14ac:dyDescent="0.3">
      <c r="A21" s="201"/>
    </row>
    <row r="22" spans="1:9" x14ac:dyDescent="0.3">
      <c r="A22" s="201" t="s">
        <v>382</v>
      </c>
    </row>
    <row r="23" spans="1:9" s="23" customFormat="1" ht="12.75" x14ac:dyDescent="0.2"/>
    <row r="24" spans="1:9" x14ac:dyDescent="0.3">
      <c r="A24" s="6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9"/>
      <c r="B27" s="69" t="s">
        <v>413</v>
      </c>
      <c r="D27" s="12"/>
      <c r="E27"/>
      <c r="F27"/>
      <c r="G27"/>
      <c r="H27"/>
      <c r="I27"/>
    </row>
    <row r="28" spans="1:9" x14ac:dyDescent="0.3">
      <c r="B28" s="2" t="s">
        <v>414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I93"/>
  <sheetViews>
    <sheetView showGridLines="0" topLeftCell="A34" zoomScaleSheetLayoutView="80" workbookViewId="0">
      <selection activeCell="D54" sqref="D54"/>
    </sheetView>
  </sheetViews>
  <sheetFormatPr defaultColWidth="9.140625" defaultRowHeight="15" x14ac:dyDescent="0.3"/>
  <cols>
    <col min="1" max="1" width="12.85546875" style="30" customWidth="1"/>
    <col min="2" max="2" width="51.1406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223</v>
      </c>
      <c r="B1" s="121"/>
      <c r="C1" s="492" t="s">
        <v>197</v>
      </c>
      <c r="D1" s="492"/>
      <c r="E1" s="105"/>
    </row>
    <row r="2" spans="1:5" x14ac:dyDescent="0.3">
      <c r="A2" s="76" t="s">
        <v>140</v>
      </c>
      <c r="B2" s="121"/>
      <c r="C2" s="77"/>
      <c r="D2" s="212" t="str">
        <f>'ფორმა N1'!L2</f>
        <v>01.01.19-31.12.19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მპგ "ერთიანი საქართველო-დემოკრატიული მოძრაობა "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113</v>
      </c>
      <c r="B8" s="124" t="s">
        <v>189</v>
      </c>
      <c r="C8" s="124" t="s">
        <v>297</v>
      </c>
      <c r="D8" s="124" t="s">
        <v>251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190</v>
      </c>
      <c r="B10" s="53"/>
      <c r="C10" s="125">
        <f>SUM(C11,C34)</f>
        <v>207069.19</v>
      </c>
      <c r="D10" s="125">
        <f>SUM(D11,D34)</f>
        <v>213499.88999999998</v>
      </c>
      <c r="E10" s="105"/>
    </row>
    <row r="11" spans="1:5" x14ac:dyDescent="0.3">
      <c r="A11" s="54" t="s">
        <v>191</v>
      </c>
      <c r="B11" s="55"/>
      <c r="C11" s="85">
        <f>SUM(C12:C32)</f>
        <v>195732.05</v>
      </c>
      <c r="D11" s="85">
        <f>SUM(D12:D32)</f>
        <v>207831.31</v>
      </c>
      <c r="E11" s="105"/>
    </row>
    <row r="12" spans="1:5" x14ac:dyDescent="0.3">
      <c r="A12" s="58">
        <v>1110</v>
      </c>
      <c r="B12" s="57" t="s">
        <v>142</v>
      </c>
      <c r="C12" s="8"/>
      <c r="D12" s="8"/>
      <c r="E12" s="105"/>
    </row>
    <row r="13" spans="1:5" x14ac:dyDescent="0.3">
      <c r="A13" s="58">
        <v>1120</v>
      </c>
      <c r="B13" s="57" t="s">
        <v>143</v>
      </c>
      <c r="C13" s="8"/>
      <c r="D13" s="8"/>
      <c r="E13" s="105"/>
    </row>
    <row r="14" spans="1:5" x14ac:dyDescent="0.3">
      <c r="A14" s="58">
        <v>1211</v>
      </c>
      <c r="B14" s="57" t="s">
        <v>144</v>
      </c>
      <c r="C14" s="8">
        <v>234.4</v>
      </c>
      <c r="D14" s="8">
        <v>34.15</v>
      </c>
      <c r="E14" s="105"/>
    </row>
    <row r="15" spans="1:5" x14ac:dyDescent="0.3">
      <c r="A15" s="58">
        <v>1212</v>
      </c>
      <c r="B15" s="57" t="s">
        <v>145</v>
      </c>
      <c r="C15" s="8"/>
      <c r="D15" s="8"/>
      <c r="E15" s="105"/>
    </row>
    <row r="16" spans="1:5" x14ac:dyDescent="0.3">
      <c r="A16" s="58">
        <v>1213</v>
      </c>
      <c r="B16" s="57" t="s">
        <v>146</v>
      </c>
      <c r="C16" s="8"/>
      <c r="D16" s="8"/>
      <c r="E16" s="105"/>
    </row>
    <row r="17" spans="1:5" x14ac:dyDescent="0.3">
      <c r="A17" s="58">
        <v>1214</v>
      </c>
      <c r="B17" s="57" t="s">
        <v>147</v>
      </c>
      <c r="C17" s="8"/>
      <c r="D17" s="8"/>
      <c r="E17" s="105"/>
    </row>
    <row r="18" spans="1:5" x14ac:dyDescent="0.3">
      <c r="A18" s="58">
        <v>1215</v>
      </c>
      <c r="B18" s="57" t="s">
        <v>148</v>
      </c>
      <c r="C18" s="8"/>
      <c r="D18" s="8"/>
      <c r="E18" s="105"/>
    </row>
    <row r="19" spans="1:5" x14ac:dyDescent="0.3">
      <c r="A19" s="58">
        <v>1300</v>
      </c>
      <c r="B19" s="57" t="s">
        <v>149</v>
      </c>
      <c r="C19" s="8"/>
      <c r="D19" s="8"/>
      <c r="E19" s="105"/>
    </row>
    <row r="20" spans="1:5" x14ac:dyDescent="0.3">
      <c r="A20" s="58">
        <v>1410</v>
      </c>
      <c r="B20" s="57" t="s">
        <v>150</v>
      </c>
      <c r="C20" s="8"/>
      <c r="D20" s="8"/>
      <c r="E20" s="105"/>
    </row>
    <row r="21" spans="1:5" x14ac:dyDescent="0.3">
      <c r="A21" s="58">
        <v>1421</v>
      </c>
      <c r="B21" s="57" t="s">
        <v>151</v>
      </c>
      <c r="C21" s="8"/>
      <c r="D21" s="8"/>
      <c r="E21" s="105"/>
    </row>
    <row r="22" spans="1:5" x14ac:dyDescent="0.3">
      <c r="A22" s="58">
        <v>1422</v>
      </c>
      <c r="B22" s="57" t="s">
        <v>152</v>
      </c>
      <c r="C22" s="8"/>
      <c r="D22" s="8"/>
      <c r="E22" s="105"/>
    </row>
    <row r="23" spans="1:5" ht="30" x14ac:dyDescent="0.3">
      <c r="A23" s="58">
        <v>1423</v>
      </c>
      <c r="B23" s="57" t="s">
        <v>153</v>
      </c>
      <c r="C23" s="8"/>
      <c r="D23" s="8"/>
      <c r="E23" s="105"/>
    </row>
    <row r="24" spans="1:5" x14ac:dyDescent="0.3">
      <c r="A24" s="58">
        <v>1431</v>
      </c>
      <c r="B24" s="57" t="s">
        <v>154</v>
      </c>
      <c r="C24" s="8"/>
      <c r="D24" s="8"/>
      <c r="E24" s="105"/>
    </row>
    <row r="25" spans="1:5" x14ac:dyDescent="0.3">
      <c r="A25" s="58">
        <v>1432</v>
      </c>
      <c r="B25" s="57" t="s">
        <v>155</v>
      </c>
      <c r="C25" s="8"/>
      <c r="D25" s="8"/>
      <c r="E25" s="105"/>
    </row>
    <row r="26" spans="1:5" x14ac:dyDescent="0.3">
      <c r="A26" s="58">
        <v>1433</v>
      </c>
      <c r="B26" s="57" t="s">
        <v>156</v>
      </c>
      <c r="C26" s="8"/>
      <c r="D26" s="8"/>
      <c r="E26" s="105"/>
    </row>
    <row r="27" spans="1:5" x14ac:dyDescent="0.3">
      <c r="A27" s="58">
        <v>1441</v>
      </c>
      <c r="B27" s="57" t="s">
        <v>157</v>
      </c>
      <c r="C27" s="8"/>
      <c r="D27" s="8"/>
      <c r="E27" s="105"/>
    </row>
    <row r="28" spans="1:5" x14ac:dyDescent="0.3">
      <c r="A28" s="58">
        <v>1442</v>
      </c>
      <c r="B28" s="57" t="s">
        <v>158</v>
      </c>
      <c r="C28" s="8">
        <f>59.97+11.9+78</f>
        <v>149.87</v>
      </c>
      <c r="D28" s="8">
        <f>138.91+11.9+126</f>
        <v>276.81</v>
      </c>
      <c r="E28" s="105"/>
    </row>
    <row r="29" spans="1:5" x14ac:dyDescent="0.3">
      <c r="A29" s="58">
        <v>1443</v>
      </c>
      <c r="B29" s="57" t="s">
        <v>159</v>
      </c>
      <c r="C29" s="8"/>
      <c r="D29" s="8"/>
      <c r="E29" s="105"/>
    </row>
    <row r="30" spans="1:5" x14ac:dyDescent="0.3">
      <c r="A30" s="58">
        <v>1444</v>
      </c>
      <c r="B30" s="57" t="s">
        <v>160</v>
      </c>
      <c r="C30" s="8"/>
      <c r="D30" s="8"/>
      <c r="E30" s="105"/>
    </row>
    <row r="31" spans="1:5" x14ac:dyDescent="0.3">
      <c r="A31" s="58">
        <v>1445</v>
      </c>
      <c r="B31" s="57" t="s">
        <v>161</v>
      </c>
      <c r="C31" s="8">
        <v>195347.78</v>
      </c>
      <c r="D31" s="8">
        <v>207520.35</v>
      </c>
      <c r="E31" s="105"/>
    </row>
    <row r="32" spans="1:5" x14ac:dyDescent="0.3">
      <c r="A32" s="58">
        <v>1446</v>
      </c>
      <c r="B32" s="57" t="s">
        <v>162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192</v>
      </c>
      <c r="B34" s="57"/>
      <c r="C34" s="85">
        <f>SUM(C35:C42)</f>
        <v>11337.14</v>
      </c>
      <c r="D34" s="85">
        <f>SUM(D35:D42)</f>
        <v>5668.58</v>
      </c>
      <c r="E34" s="105"/>
    </row>
    <row r="35" spans="1:5" x14ac:dyDescent="0.3">
      <c r="A35" s="58">
        <v>2110</v>
      </c>
      <c r="B35" s="57" t="s">
        <v>100</v>
      </c>
      <c r="C35" s="8"/>
      <c r="D35" s="8"/>
      <c r="E35" s="105"/>
    </row>
    <row r="36" spans="1:5" x14ac:dyDescent="0.3">
      <c r="A36" s="58">
        <v>2120</v>
      </c>
      <c r="B36" s="57" t="s">
        <v>163</v>
      </c>
      <c r="C36" s="428">
        <v>11337.14</v>
      </c>
      <c r="D36" s="8">
        <v>5668.58</v>
      </c>
      <c r="E36" s="105"/>
    </row>
    <row r="37" spans="1:5" x14ac:dyDescent="0.3">
      <c r="A37" s="58">
        <v>2130</v>
      </c>
      <c r="B37" s="57" t="s">
        <v>101</v>
      </c>
      <c r="C37" s="8"/>
      <c r="D37" s="8"/>
      <c r="E37" s="105"/>
    </row>
    <row r="38" spans="1:5" x14ac:dyDescent="0.3">
      <c r="A38" s="58">
        <v>2140</v>
      </c>
      <c r="B38" s="57" t="s">
        <v>388</v>
      </c>
      <c r="C38" s="8"/>
      <c r="D38" s="8"/>
      <c r="E38" s="105"/>
    </row>
    <row r="39" spans="1:5" x14ac:dyDescent="0.3">
      <c r="A39" s="58">
        <v>2150</v>
      </c>
      <c r="B39" s="57" t="s">
        <v>392</v>
      </c>
      <c r="C39" s="8"/>
      <c r="D39" s="8"/>
      <c r="E39" s="105"/>
    </row>
    <row r="40" spans="1:5" x14ac:dyDescent="0.3">
      <c r="A40" s="58">
        <v>2220</v>
      </c>
      <c r="B40" s="57" t="s">
        <v>102</v>
      </c>
      <c r="C40" s="8"/>
      <c r="D40" s="8"/>
      <c r="E40" s="105"/>
    </row>
    <row r="41" spans="1:5" x14ac:dyDescent="0.3">
      <c r="A41" s="58">
        <v>2300</v>
      </c>
      <c r="B41" s="57" t="s">
        <v>164</v>
      </c>
      <c r="C41" s="8"/>
      <c r="D41" s="8"/>
      <c r="E41" s="105"/>
    </row>
    <row r="42" spans="1:5" x14ac:dyDescent="0.3">
      <c r="A42" s="58">
        <v>2400</v>
      </c>
      <c r="B42" s="57" t="s">
        <v>165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196</v>
      </c>
      <c r="B44" s="57"/>
      <c r="C44" s="85">
        <f>SUM(C45,C64)</f>
        <v>207069.19</v>
      </c>
      <c r="D44" s="85">
        <f>SUM(D45,D64)</f>
        <v>213499.89</v>
      </c>
      <c r="E44" s="105"/>
    </row>
    <row r="45" spans="1:5" x14ac:dyDescent="0.3">
      <c r="A45" s="59" t="s">
        <v>193</v>
      </c>
      <c r="B45" s="57"/>
      <c r="C45" s="85">
        <f>SUM(C46:C61)</f>
        <v>207069.19</v>
      </c>
      <c r="D45" s="85">
        <f>SUM(D46:D61)</f>
        <v>213499.89</v>
      </c>
      <c r="E45" s="105"/>
    </row>
    <row r="46" spans="1:5" x14ac:dyDescent="0.3">
      <c r="A46" s="58">
        <v>3100</v>
      </c>
      <c r="B46" s="57" t="s">
        <v>166</v>
      </c>
      <c r="C46" s="8"/>
      <c r="D46" s="8"/>
      <c r="E46" s="105"/>
    </row>
    <row r="47" spans="1:5" x14ac:dyDescent="0.3">
      <c r="A47" s="58">
        <v>3210</v>
      </c>
      <c r="B47" s="57" t="s">
        <v>167</v>
      </c>
      <c r="C47" s="428">
        <v>204072.04</v>
      </c>
      <c r="D47" s="8">
        <v>203786.85</v>
      </c>
      <c r="E47" s="105"/>
    </row>
    <row r="48" spans="1:5" x14ac:dyDescent="0.3">
      <c r="A48" s="58">
        <v>3221</v>
      </c>
      <c r="B48" s="57" t="s">
        <v>168</v>
      </c>
      <c r="C48" s="8"/>
      <c r="D48" s="8"/>
      <c r="E48" s="105"/>
    </row>
    <row r="49" spans="1:5" x14ac:dyDescent="0.3">
      <c r="A49" s="58">
        <v>3222</v>
      </c>
      <c r="B49" s="57" t="s">
        <v>169</v>
      </c>
      <c r="C49" s="428">
        <v>2997.15</v>
      </c>
      <c r="D49" s="8">
        <v>1796.03</v>
      </c>
      <c r="E49" s="105"/>
    </row>
    <row r="50" spans="1:5" x14ac:dyDescent="0.3">
      <c r="A50" s="58">
        <v>3223</v>
      </c>
      <c r="B50" s="57" t="s">
        <v>534</v>
      </c>
      <c r="C50" s="8"/>
      <c r="D50" s="8">
        <v>281.62</v>
      </c>
      <c r="E50" s="105"/>
    </row>
    <row r="51" spans="1:5" x14ac:dyDescent="0.3">
      <c r="A51" s="58">
        <v>3224</v>
      </c>
      <c r="B51" s="57" t="s">
        <v>170</v>
      </c>
      <c r="C51" s="8"/>
      <c r="D51" s="8"/>
      <c r="E51" s="105"/>
    </row>
    <row r="52" spans="1:5" x14ac:dyDescent="0.3">
      <c r="A52" s="58">
        <v>3231</v>
      </c>
      <c r="B52" s="57" t="s">
        <v>171</v>
      </c>
      <c r="C52" s="8"/>
      <c r="D52" s="8"/>
      <c r="E52" s="105"/>
    </row>
    <row r="53" spans="1:5" ht="30" x14ac:dyDescent="0.3">
      <c r="A53" s="58">
        <v>3232</v>
      </c>
      <c r="B53" s="57" t="s">
        <v>172</v>
      </c>
      <c r="C53" s="8"/>
      <c r="D53" s="8"/>
      <c r="E53" s="105"/>
    </row>
    <row r="54" spans="1:5" x14ac:dyDescent="0.3">
      <c r="A54" s="58">
        <v>3234</v>
      </c>
      <c r="B54" s="57" t="s">
        <v>173</v>
      </c>
      <c r="C54" s="8"/>
      <c r="D54" s="8">
        <v>7635.39</v>
      </c>
      <c r="E54" s="105"/>
    </row>
    <row r="55" spans="1:5" ht="30" x14ac:dyDescent="0.3">
      <c r="A55" s="58">
        <v>3236</v>
      </c>
      <c r="B55" s="57" t="s">
        <v>188</v>
      </c>
      <c r="C55" s="8"/>
      <c r="D55" s="8"/>
      <c r="E55" s="105"/>
    </row>
    <row r="56" spans="1:5" ht="45" x14ac:dyDescent="0.3">
      <c r="A56" s="58">
        <v>3237</v>
      </c>
      <c r="B56" s="57" t="s">
        <v>174</v>
      </c>
      <c r="C56" s="8"/>
      <c r="D56" s="8"/>
      <c r="E56" s="105"/>
    </row>
    <row r="57" spans="1:5" x14ac:dyDescent="0.3">
      <c r="A57" s="58">
        <v>3241</v>
      </c>
      <c r="B57" s="57" t="s">
        <v>175</v>
      </c>
      <c r="C57" s="8"/>
      <c r="D57" s="8"/>
      <c r="E57" s="105"/>
    </row>
    <row r="58" spans="1:5" ht="30" x14ac:dyDescent="0.3">
      <c r="A58" s="58">
        <v>3242</v>
      </c>
      <c r="B58" s="57" t="s">
        <v>176</v>
      </c>
      <c r="C58" s="8"/>
      <c r="D58" s="8"/>
      <c r="E58" s="105"/>
    </row>
    <row r="59" spans="1:5" x14ac:dyDescent="0.3">
      <c r="A59" s="58">
        <v>3243</v>
      </c>
      <c r="B59" s="57" t="s">
        <v>177</v>
      </c>
      <c r="C59" s="8"/>
      <c r="D59" s="8"/>
      <c r="E59" s="105"/>
    </row>
    <row r="60" spans="1:5" x14ac:dyDescent="0.3">
      <c r="A60" s="58">
        <v>3245</v>
      </c>
      <c r="B60" s="57" t="s">
        <v>178</v>
      </c>
      <c r="C60" s="8"/>
      <c r="D60" s="8"/>
      <c r="E60" s="105"/>
    </row>
    <row r="61" spans="1:5" x14ac:dyDescent="0.3">
      <c r="A61" s="58">
        <v>3246</v>
      </c>
      <c r="B61" s="57" t="s">
        <v>179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194</v>
      </c>
      <c r="B64" s="57"/>
      <c r="C64" s="85">
        <f>SUM(C65:C67)</f>
        <v>0</v>
      </c>
      <c r="D64" s="85">
        <f>SUM(D65:D67)</f>
        <v>0</v>
      </c>
      <c r="E64" s="105"/>
    </row>
    <row r="65" spans="1:5" x14ac:dyDescent="0.3">
      <c r="A65" s="58">
        <v>5100</v>
      </c>
      <c r="B65" s="57" t="s">
        <v>249</v>
      </c>
      <c r="C65" s="8"/>
      <c r="D65" s="8"/>
      <c r="E65" s="105"/>
    </row>
    <row r="66" spans="1:5" x14ac:dyDescent="0.3">
      <c r="A66" s="58">
        <v>5220</v>
      </c>
      <c r="B66" s="57" t="s">
        <v>401</v>
      </c>
      <c r="C66" s="8"/>
      <c r="D66" s="8"/>
      <c r="E66" s="105"/>
    </row>
    <row r="67" spans="1:5" x14ac:dyDescent="0.3">
      <c r="A67" s="58">
        <v>5230</v>
      </c>
      <c r="B67" s="57" t="s">
        <v>402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195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180</v>
      </c>
      <c r="C71" s="8"/>
      <c r="D71" s="8"/>
      <c r="E71" s="105"/>
    </row>
    <row r="72" spans="1:5" ht="30" x14ac:dyDescent="0.3">
      <c r="A72" s="58">
        <v>2</v>
      </c>
      <c r="B72" s="57" t="s">
        <v>181</v>
      </c>
      <c r="C72" s="8"/>
      <c r="D72" s="8"/>
      <c r="E72" s="105"/>
    </row>
    <row r="73" spans="1:5" ht="30" x14ac:dyDescent="0.3">
      <c r="A73" s="58">
        <v>3</v>
      </c>
      <c r="B73" s="57" t="s">
        <v>182</v>
      </c>
      <c r="C73" s="8"/>
      <c r="D73" s="8"/>
      <c r="E73" s="105"/>
    </row>
    <row r="74" spans="1:5" x14ac:dyDescent="0.3">
      <c r="A74" s="58">
        <v>4</v>
      </c>
      <c r="B74" s="57" t="s">
        <v>352</v>
      </c>
      <c r="C74" s="8"/>
      <c r="D74" s="8"/>
      <c r="E74" s="105"/>
    </row>
    <row r="75" spans="1:5" x14ac:dyDescent="0.3">
      <c r="A75" s="58">
        <v>5</v>
      </c>
      <c r="B75" s="57" t="s">
        <v>183</v>
      </c>
      <c r="C75" s="8"/>
      <c r="D75" s="8"/>
      <c r="E75" s="105"/>
    </row>
    <row r="76" spans="1:5" x14ac:dyDescent="0.3">
      <c r="A76" s="58">
        <v>6</v>
      </c>
      <c r="B76" s="57" t="s">
        <v>184</v>
      </c>
      <c r="C76" s="8"/>
      <c r="D76" s="8"/>
      <c r="E76" s="105"/>
    </row>
    <row r="77" spans="1:5" x14ac:dyDescent="0.3">
      <c r="A77" s="58">
        <v>7</v>
      </c>
      <c r="B77" s="57" t="s">
        <v>185</v>
      </c>
      <c r="C77" s="8"/>
      <c r="D77" s="8"/>
      <c r="E77" s="105"/>
    </row>
    <row r="78" spans="1:5" x14ac:dyDescent="0.3">
      <c r="A78" s="58">
        <v>8</v>
      </c>
      <c r="B78" s="57" t="s">
        <v>186</v>
      </c>
      <c r="C78" s="8"/>
      <c r="D78" s="8"/>
      <c r="E78" s="105"/>
    </row>
    <row r="79" spans="1:5" x14ac:dyDescent="0.3">
      <c r="A79" s="58">
        <v>9</v>
      </c>
      <c r="B79" s="57" t="s">
        <v>187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413</v>
      </c>
      <c r="D87" s="12"/>
      <c r="E87"/>
      <c r="F87"/>
      <c r="G87"/>
      <c r="H87"/>
      <c r="I87"/>
    </row>
    <row r="88" spans="1:9" x14ac:dyDescent="0.3">
      <c r="A88"/>
      <c r="B88" s="2" t="s">
        <v>414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K25"/>
  <sheetViews>
    <sheetView showGridLines="0" view="pageBreakPreview" zoomScale="80" zoomScaleSheetLayoutView="80" workbookViewId="0">
      <selection activeCell="H10" sqref="H10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419</v>
      </c>
      <c r="B1" s="76"/>
      <c r="C1" s="76"/>
      <c r="D1" s="76"/>
      <c r="E1" s="76"/>
      <c r="F1" s="76"/>
      <c r="G1" s="76"/>
      <c r="H1" s="76"/>
      <c r="I1" s="479" t="s">
        <v>109</v>
      </c>
      <c r="J1" s="479"/>
      <c r="K1" s="105"/>
    </row>
    <row r="2" spans="1:11" x14ac:dyDescent="0.3">
      <c r="A2" s="76" t="s">
        <v>140</v>
      </c>
      <c r="B2" s="76"/>
      <c r="C2" s="76"/>
      <c r="D2" s="76"/>
      <c r="E2" s="76"/>
      <c r="F2" s="76"/>
      <c r="G2" s="76"/>
      <c r="H2" s="76"/>
      <c r="I2" s="477" t="str">
        <f>'ფორმა N1'!L2</f>
        <v>01.01.19-31.12.19</v>
      </c>
      <c r="J2" s="478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9" t="str">
        <f>'ფორმა N1'!A5</f>
        <v>მპგ "ერთიანი საქართველო-დემოკრატიული მოძრაობა "</v>
      </c>
      <c r="B5" s="365"/>
      <c r="C5" s="365"/>
      <c r="D5" s="365"/>
      <c r="E5" s="365"/>
      <c r="F5" s="366"/>
      <c r="G5" s="365"/>
      <c r="H5" s="365"/>
      <c r="I5" s="365"/>
      <c r="J5" s="365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111</v>
      </c>
      <c r="C8" s="130" t="s">
        <v>113</v>
      </c>
      <c r="D8" s="130" t="s">
        <v>269</v>
      </c>
      <c r="E8" s="130" t="s">
        <v>112</v>
      </c>
      <c r="F8" s="128" t="s">
        <v>250</v>
      </c>
      <c r="G8" s="128" t="s">
        <v>288</v>
      </c>
      <c r="H8" s="128" t="s">
        <v>289</v>
      </c>
      <c r="I8" s="128" t="s">
        <v>251</v>
      </c>
      <c r="J8" s="131" t="s">
        <v>114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 x14ac:dyDescent="0.3">
      <c r="A10" s="154">
        <v>1</v>
      </c>
      <c r="B10" s="64" t="s">
        <v>514</v>
      </c>
      <c r="C10" s="155" t="s">
        <v>515</v>
      </c>
      <c r="D10" s="156" t="s">
        <v>516</v>
      </c>
      <c r="E10" s="152">
        <v>39836</v>
      </c>
      <c r="F10" s="28">
        <v>234.4</v>
      </c>
      <c r="G10" s="28">
        <v>357648</v>
      </c>
      <c r="H10" s="28">
        <v>357848.25</v>
      </c>
      <c r="I10" s="28">
        <f>F10+G10-H10</f>
        <v>34.150000000023283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20" t="s">
        <v>107</v>
      </c>
      <c r="C15" s="104"/>
      <c r="D15" s="104"/>
      <c r="E15" s="104"/>
      <c r="F15" s="221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62"/>
      <c r="D17" s="104"/>
      <c r="E17" s="104"/>
      <c r="F17" s="262"/>
      <c r="G17" s="263"/>
      <c r="H17" s="263"/>
      <c r="I17" s="101"/>
      <c r="J17" s="101"/>
    </row>
    <row r="18" spans="1:10" x14ac:dyDescent="0.3">
      <c r="A18" s="101"/>
      <c r="B18" s="104"/>
      <c r="C18" s="222" t="s">
        <v>262</v>
      </c>
      <c r="D18" s="222"/>
      <c r="E18" s="104"/>
      <c r="F18" s="104" t="s">
        <v>267</v>
      </c>
      <c r="G18" s="101"/>
      <c r="H18" s="101"/>
      <c r="I18" s="101"/>
      <c r="J18" s="101"/>
    </row>
    <row r="19" spans="1:10" x14ac:dyDescent="0.3">
      <c r="A19" s="101"/>
      <c r="B19" s="104"/>
      <c r="C19" s="223" t="s">
        <v>139</v>
      </c>
      <c r="D19" s="104"/>
      <c r="E19" s="104"/>
      <c r="F19" s="104" t="s">
        <v>263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ColWidth="9.140625" defaultRowHeight="15" x14ac:dyDescent="0.3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 x14ac:dyDescent="0.3">
      <c r="A1" s="74" t="s">
        <v>355</v>
      </c>
      <c r="B1" s="76"/>
      <c r="C1" s="76"/>
      <c r="D1" s="76"/>
      <c r="E1" s="76"/>
      <c r="F1" s="76"/>
      <c r="G1" s="163" t="s">
        <v>109</v>
      </c>
      <c r="H1" s="164"/>
    </row>
    <row r="2" spans="1:8" x14ac:dyDescent="0.3">
      <c r="A2" s="76" t="s">
        <v>140</v>
      </c>
      <c r="B2" s="76"/>
      <c r="C2" s="76"/>
      <c r="D2" s="76"/>
      <c r="E2" s="76"/>
      <c r="F2" s="76"/>
      <c r="G2" s="165" t="str">
        <f>'ფორმა N1'!L2</f>
        <v>01.01.19-31.12.19</v>
      </c>
      <c r="H2" s="164"/>
    </row>
    <row r="3" spans="1:8" x14ac:dyDescent="0.3">
      <c r="A3" s="76"/>
      <c r="B3" s="76"/>
      <c r="C3" s="76"/>
      <c r="D3" s="76"/>
      <c r="E3" s="76"/>
      <c r="F3" s="76"/>
      <c r="G3" s="102"/>
      <c r="H3" s="164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9" t="str">
        <f>'ფორმა N1'!A5</f>
        <v>მპგ "ერთიანი საქართველო-დემოკრატიული მოძრაობა "</v>
      </c>
      <c r="B5" s="209"/>
      <c r="C5" s="209"/>
      <c r="D5" s="209"/>
      <c r="E5" s="209"/>
      <c r="F5" s="209"/>
      <c r="G5" s="209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6" t="s">
        <v>306</v>
      </c>
      <c r="B8" s="166" t="s">
        <v>141</v>
      </c>
      <c r="C8" s="167" t="s">
        <v>353</v>
      </c>
      <c r="D8" s="167" t="s">
        <v>354</v>
      </c>
      <c r="E8" s="167" t="s">
        <v>269</v>
      </c>
      <c r="F8" s="166" t="s">
        <v>311</v>
      </c>
      <c r="G8" s="167" t="s">
        <v>307</v>
      </c>
      <c r="H8" s="105"/>
    </row>
    <row r="9" spans="1:8" x14ac:dyDescent="0.3">
      <c r="A9" s="168" t="s">
        <v>308</v>
      </c>
      <c r="B9" s="169"/>
      <c r="C9" s="170"/>
      <c r="D9" s="171"/>
      <c r="E9" s="171"/>
      <c r="F9" s="171"/>
      <c r="G9" s="172"/>
      <c r="H9" s="105"/>
    </row>
    <row r="10" spans="1:8" ht="15.75" x14ac:dyDescent="0.3">
      <c r="A10" s="169">
        <v>1</v>
      </c>
      <c r="B10" s="152"/>
      <c r="C10" s="173"/>
      <c r="D10" s="174"/>
      <c r="E10" s="174"/>
      <c r="F10" s="174"/>
      <c r="G10" s="175" t="str">
        <f>IF(ISBLANK(B10),"",G9+C10-D10)</f>
        <v/>
      </c>
      <c r="H10" s="105"/>
    </row>
    <row r="11" spans="1:8" ht="15.75" x14ac:dyDescent="0.3">
      <c r="A11" s="169">
        <v>2</v>
      </c>
      <c r="B11" s="152"/>
      <c r="C11" s="173"/>
      <c r="D11" s="174"/>
      <c r="E11" s="174"/>
      <c r="F11" s="174"/>
      <c r="G11" s="175" t="str">
        <f t="shared" ref="G11:G38" si="0">IF(ISBLANK(B11),"",G10+C11-D11)</f>
        <v/>
      </c>
      <c r="H11" s="105"/>
    </row>
    <row r="12" spans="1:8" ht="15.75" x14ac:dyDescent="0.3">
      <c r="A12" s="169">
        <v>3</v>
      </c>
      <c r="B12" s="152"/>
      <c r="C12" s="173"/>
      <c r="D12" s="174"/>
      <c r="E12" s="174"/>
      <c r="F12" s="174"/>
      <c r="G12" s="175" t="str">
        <f t="shared" si="0"/>
        <v/>
      </c>
      <c r="H12" s="105"/>
    </row>
    <row r="13" spans="1:8" ht="15.75" x14ac:dyDescent="0.3">
      <c r="A13" s="169">
        <v>4</v>
      </c>
      <c r="B13" s="152"/>
      <c r="C13" s="173"/>
      <c r="D13" s="174"/>
      <c r="E13" s="174"/>
      <c r="F13" s="174"/>
      <c r="G13" s="175" t="str">
        <f t="shared" si="0"/>
        <v/>
      </c>
      <c r="H13" s="105"/>
    </row>
    <row r="14" spans="1:8" ht="15.75" x14ac:dyDescent="0.3">
      <c r="A14" s="169">
        <v>5</v>
      </c>
      <c r="B14" s="152"/>
      <c r="C14" s="173"/>
      <c r="D14" s="174"/>
      <c r="E14" s="174"/>
      <c r="F14" s="174"/>
      <c r="G14" s="175" t="str">
        <f t="shared" si="0"/>
        <v/>
      </c>
      <c r="H14" s="105"/>
    </row>
    <row r="15" spans="1:8" ht="15.75" x14ac:dyDescent="0.3">
      <c r="A15" s="169">
        <v>6</v>
      </c>
      <c r="B15" s="152"/>
      <c r="C15" s="173"/>
      <c r="D15" s="174"/>
      <c r="E15" s="174"/>
      <c r="F15" s="174"/>
      <c r="G15" s="175" t="str">
        <f t="shared" si="0"/>
        <v/>
      </c>
      <c r="H15" s="105"/>
    </row>
    <row r="16" spans="1:8" ht="15.75" x14ac:dyDescent="0.3">
      <c r="A16" s="169">
        <v>7</v>
      </c>
      <c r="B16" s="152"/>
      <c r="C16" s="173"/>
      <c r="D16" s="174"/>
      <c r="E16" s="174"/>
      <c r="F16" s="174"/>
      <c r="G16" s="175" t="str">
        <f t="shared" si="0"/>
        <v/>
      </c>
      <c r="H16" s="105"/>
    </row>
    <row r="17" spans="1:8" ht="15.75" x14ac:dyDescent="0.3">
      <c r="A17" s="169">
        <v>8</v>
      </c>
      <c r="B17" s="152"/>
      <c r="C17" s="173"/>
      <c r="D17" s="174"/>
      <c r="E17" s="174"/>
      <c r="F17" s="174"/>
      <c r="G17" s="175" t="str">
        <f t="shared" si="0"/>
        <v/>
      </c>
      <c r="H17" s="105"/>
    </row>
    <row r="18" spans="1:8" ht="15.75" x14ac:dyDescent="0.3">
      <c r="A18" s="169">
        <v>9</v>
      </c>
      <c r="B18" s="152"/>
      <c r="C18" s="173"/>
      <c r="D18" s="174"/>
      <c r="E18" s="174"/>
      <c r="F18" s="174"/>
      <c r="G18" s="175" t="str">
        <f t="shared" si="0"/>
        <v/>
      </c>
      <c r="H18" s="105"/>
    </row>
    <row r="19" spans="1:8" ht="15.75" x14ac:dyDescent="0.3">
      <c r="A19" s="169">
        <v>10</v>
      </c>
      <c r="B19" s="152"/>
      <c r="C19" s="173"/>
      <c r="D19" s="174"/>
      <c r="E19" s="174"/>
      <c r="F19" s="174"/>
      <c r="G19" s="175" t="str">
        <f t="shared" si="0"/>
        <v/>
      </c>
      <c r="H19" s="105"/>
    </row>
    <row r="20" spans="1:8" ht="15.75" x14ac:dyDescent="0.3">
      <c r="A20" s="169">
        <v>11</v>
      </c>
      <c r="B20" s="152"/>
      <c r="C20" s="173"/>
      <c r="D20" s="174"/>
      <c r="E20" s="174"/>
      <c r="F20" s="174"/>
      <c r="G20" s="175" t="str">
        <f t="shared" si="0"/>
        <v/>
      </c>
      <c r="H20" s="105"/>
    </row>
    <row r="21" spans="1:8" ht="15.75" x14ac:dyDescent="0.3">
      <c r="A21" s="169">
        <v>12</v>
      </c>
      <c r="B21" s="152"/>
      <c r="C21" s="173"/>
      <c r="D21" s="174"/>
      <c r="E21" s="174"/>
      <c r="F21" s="174"/>
      <c r="G21" s="175" t="str">
        <f t="shared" si="0"/>
        <v/>
      </c>
      <c r="H21" s="105"/>
    </row>
    <row r="22" spans="1:8" ht="15.75" x14ac:dyDescent="0.3">
      <c r="A22" s="169">
        <v>13</v>
      </c>
      <c r="B22" s="152"/>
      <c r="C22" s="173"/>
      <c r="D22" s="174"/>
      <c r="E22" s="174"/>
      <c r="F22" s="174"/>
      <c r="G22" s="175" t="str">
        <f t="shared" si="0"/>
        <v/>
      </c>
      <c r="H22" s="105"/>
    </row>
    <row r="23" spans="1:8" ht="15.75" x14ac:dyDescent="0.3">
      <c r="A23" s="169">
        <v>14</v>
      </c>
      <c r="B23" s="152"/>
      <c r="C23" s="173"/>
      <c r="D23" s="174"/>
      <c r="E23" s="174"/>
      <c r="F23" s="174"/>
      <c r="G23" s="175" t="str">
        <f t="shared" si="0"/>
        <v/>
      </c>
      <c r="H23" s="105"/>
    </row>
    <row r="24" spans="1:8" ht="15.75" x14ac:dyDescent="0.3">
      <c r="A24" s="169">
        <v>15</v>
      </c>
      <c r="B24" s="152"/>
      <c r="C24" s="173"/>
      <c r="D24" s="174"/>
      <c r="E24" s="174"/>
      <c r="F24" s="174"/>
      <c r="G24" s="175" t="str">
        <f t="shared" si="0"/>
        <v/>
      </c>
      <c r="H24" s="105"/>
    </row>
    <row r="25" spans="1:8" ht="15.75" x14ac:dyDescent="0.3">
      <c r="A25" s="169">
        <v>16</v>
      </c>
      <c r="B25" s="152"/>
      <c r="C25" s="173"/>
      <c r="D25" s="174"/>
      <c r="E25" s="174"/>
      <c r="F25" s="174"/>
      <c r="G25" s="175" t="str">
        <f t="shared" si="0"/>
        <v/>
      </c>
      <c r="H25" s="105"/>
    </row>
    <row r="26" spans="1:8" ht="15.75" x14ac:dyDescent="0.3">
      <c r="A26" s="169">
        <v>17</v>
      </c>
      <c r="B26" s="152"/>
      <c r="C26" s="173"/>
      <c r="D26" s="174"/>
      <c r="E26" s="174"/>
      <c r="F26" s="174"/>
      <c r="G26" s="175" t="str">
        <f t="shared" si="0"/>
        <v/>
      </c>
      <c r="H26" s="105"/>
    </row>
    <row r="27" spans="1:8" ht="15.75" x14ac:dyDescent="0.3">
      <c r="A27" s="169">
        <v>18</v>
      </c>
      <c r="B27" s="152"/>
      <c r="C27" s="173"/>
      <c r="D27" s="174"/>
      <c r="E27" s="174"/>
      <c r="F27" s="174"/>
      <c r="G27" s="175" t="str">
        <f t="shared" si="0"/>
        <v/>
      </c>
      <c r="H27" s="105"/>
    </row>
    <row r="28" spans="1:8" ht="15.75" x14ac:dyDescent="0.3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5.75" x14ac:dyDescent="0.3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5.75" x14ac:dyDescent="0.3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5.75" x14ac:dyDescent="0.3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5.75" x14ac:dyDescent="0.3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5.75" x14ac:dyDescent="0.3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5.75" x14ac:dyDescent="0.3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5.75" x14ac:dyDescent="0.3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5.75" x14ac:dyDescent="0.3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5.75" x14ac:dyDescent="0.3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5.75" x14ac:dyDescent="0.3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5.75" x14ac:dyDescent="0.3">
      <c r="A39" s="169" t="s">
        <v>272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 x14ac:dyDescent="0.3">
      <c r="A40" s="178" t="s">
        <v>309</v>
      </c>
      <c r="B40" s="179"/>
      <c r="C40" s="180"/>
      <c r="D40" s="181"/>
      <c r="E40" s="181"/>
      <c r="F40" s="182"/>
      <c r="G40" s="183" t="str">
        <f>G39</f>
        <v/>
      </c>
      <c r="H40" s="105"/>
    </row>
    <row r="44" spans="1:10" x14ac:dyDescent="0.3">
      <c r="B44" s="186" t="s">
        <v>107</v>
      </c>
      <c r="F44" s="187"/>
    </row>
    <row r="45" spans="1:10" x14ac:dyDescent="0.3">
      <c r="F45" s="185"/>
      <c r="G45" s="185"/>
      <c r="H45" s="185"/>
      <c r="I45" s="185"/>
      <c r="J45" s="185"/>
    </row>
    <row r="46" spans="1:10" x14ac:dyDescent="0.3">
      <c r="C46" s="188"/>
      <c r="F46" s="188"/>
      <c r="G46" s="189"/>
      <c r="H46" s="185"/>
      <c r="I46" s="185"/>
      <c r="J46" s="185"/>
    </row>
    <row r="47" spans="1:10" x14ac:dyDescent="0.3">
      <c r="A47" s="185"/>
      <c r="C47" s="190" t="s">
        <v>262</v>
      </c>
      <c r="F47" s="191" t="s">
        <v>267</v>
      </c>
      <c r="G47" s="189"/>
      <c r="H47" s="185"/>
      <c r="I47" s="185"/>
      <c r="J47" s="185"/>
    </row>
    <row r="48" spans="1:10" x14ac:dyDescent="0.3">
      <c r="A48" s="185"/>
      <c r="C48" s="192" t="s">
        <v>139</v>
      </c>
      <c r="F48" s="184" t="s">
        <v>263</v>
      </c>
      <c r="G48" s="185"/>
      <c r="H48" s="185"/>
      <c r="I48" s="185"/>
      <c r="J48" s="185"/>
    </row>
    <row r="49" spans="2:2" s="185" customFormat="1" x14ac:dyDescent="0.3">
      <c r="B49" s="184"/>
    </row>
    <row r="50" spans="2:2" s="185" customFormat="1" ht="12.75" x14ac:dyDescent="0.2"/>
    <row r="51" spans="2:2" s="185" customFormat="1" ht="12.75" x14ac:dyDescent="0.2"/>
    <row r="52" spans="2:2" s="185" customFormat="1" ht="12.75" x14ac:dyDescent="0.2"/>
    <row r="53" spans="2:2" s="18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L53"/>
  <sheetViews>
    <sheetView showGridLines="0" view="pageBreakPreview" zoomScale="80" zoomScaleSheetLayoutView="80" workbookViewId="0">
      <selection activeCell="H19" sqref="H19"/>
    </sheetView>
  </sheetViews>
  <sheetFormatPr defaultColWidth="9.140625"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298</v>
      </c>
      <c r="B1" s="138"/>
      <c r="C1" s="138"/>
      <c r="D1" s="138"/>
      <c r="E1" s="138"/>
      <c r="F1" s="78"/>
      <c r="G1" s="78"/>
      <c r="H1" s="78"/>
      <c r="I1" s="491" t="s">
        <v>109</v>
      </c>
      <c r="J1" s="491"/>
      <c r="K1" s="144"/>
    </row>
    <row r="2" spans="1:12" s="23" customFormat="1" ht="15" x14ac:dyDescent="0.3">
      <c r="A2" s="105" t="s">
        <v>140</v>
      </c>
      <c r="B2" s="138"/>
      <c r="C2" s="138"/>
      <c r="D2" s="138"/>
      <c r="E2" s="138"/>
      <c r="F2" s="139"/>
      <c r="G2" s="140"/>
      <c r="H2" s="140"/>
      <c r="I2" s="477" t="str">
        <f>'ფორმა N1'!L2</f>
        <v>01.01.19-31.12.19</v>
      </c>
      <c r="J2" s="478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მპგ "ერთიანი საქართველო-დემოკრატიული მოძრაობა 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93" t="s">
        <v>219</v>
      </c>
      <c r="C7" s="493"/>
      <c r="D7" s="493" t="s">
        <v>286</v>
      </c>
      <c r="E7" s="493"/>
      <c r="F7" s="493" t="s">
        <v>287</v>
      </c>
      <c r="G7" s="493"/>
      <c r="H7" s="151" t="s">
        <v>273</v>
      </c>
      <c r="I7" s="493" t="s">
        <v>222</v>
      </c>
      <c r="J7" s="493"/>
      <c r="K7" s="145"/>
    </row>
    <row r="8" spans="1:12" ht="15" x14ac:dyDescent="0.2">
      <c r="A8" s="134" t="s">
        <v>115</v>
      </c>
      <c r="B8" s="135" t="s">
        <v>221</v>
      </c>
      <c r="C8" s="136" t="s">
        <v>220</v>
      </c>
      <c r="D8" s="135" t="s">
        <v>221</v>
      </c>
      <c r="E8" s="136" t="s">
        <v>220</v>
      </c>
      <c r="F8" s="135" t="s">
        <v>221</v>
      </c>
      <c r="G8" s="136" t="s">
        <v>220</v>
      </c>
      <c r="H8" s="136" t="s">
        <v>220</v>
      </c>
      <c r="I8" s="135" t="s">
        <v>221</v>
      </c>
      <c r="J8" s="136" t="s">
        <v>220</v>
      </c>
      <c r="K8" s="145"/>
    </row>
    <row r="9" spans="1:12" ht="15" x14ac:dyDescent="0.2">
      <c r="A9" s="61" t="s">
        <v>116</v>
      </c>
      <c r="B9" s="82">
        <f>SUM(B10,B14,B17)</f>
        <v>0</v>
      </c>
      <c r="C9" s="82">
        <f>SUM(C10,C14,C17)</f>
        <v>11337.135999999999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5668.56</v>
      </c>
      <c r="H9" s="82">
        <f>SUM(H10,H14,H17)</f>
        <v>0</v>
      </c>
      <c r="I9" s="82">
        <f>SUM(I10,I14,I17)</f>
        <v>0</v>
      </c>
      <c r="J9" s="82">
        <f t="shared" si="0"/>
        <v>5668.5759999999982</v>
      </c>
      <c r="K9" s="145"/>
    </row>
    <row r="10" spans="1:12" ht="15" x14ac:dyDescent="0.2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121</v>
      </c>
      <c r="B14" s="133">
        <f>SUM(B15:B16)</f>
        <v>0</v>
      </c>
      <c r="C14" s="133">
        <f>SUM(C15:C16)</f>
        <v>11337.135999999999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5668.56</v>
      </c>
      <c r="H14" s="133">
        <f>SUM(H15:H16)</f>
        <v>0</v>
      </c>
      <c r="I14" s="133">
        <f>SUM(I15:I16)</f>
        <v>0</v>
      </c>
      <c r="J14" s="133">
        <f t="shared" si="2"/>
        <v>5668.5759999999982</v>
      </c>
      <c r="K14" s="145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123</v>
      </c>
      <c r="B16" s="26"/>
      <c r="C16" s="26">
        <v>11337.135999999999</v>
      </c>
      <c r="D16" s="26"/>
      <c r="E16" s="26"/>
      <c r="F16" s="26"/>
      <c r="G16" s="26">
        <v>5668.56</v>
      </c>
      <c r="H16" s="26"/>
      <c r="I16" s="26"/>
      <c r="J16" s="26">
        <f>C16+E16-G16</f>
        <v>5668.5759999999982</v>
      </c>
      <c r="K16" s="145"/>
    </row>
    <row r="17" spans="1:11" ht="15" x14ac:dyDescent="0.2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252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253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254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255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256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257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258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259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260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261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403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262</v>
      </c>
      <c r="F49" s="12" t="s">
        <v>267</v>
      </c>
      <c r="G49" s="72"/>
      <c r="I49"/>
      <c r="J49"/>
    </row>
    <row r="50" spans="1:10" s="2" customFormat="1" ht="15" x14ac:dyDescent="0.3">
      <c r="B50" s="66" t="s">
        <v>139</v>
      </c>
      <c r="F50" s="2" t="s">
        <v>263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5"/>
  <sheetViews>
    <sheetView view="pageBreakPreview" zoomScale="80" zoomScaleNormal="80" zoomScaleSheetLayoutView="80" workbookViewId="0">
      <selection activeCell="K14" sqref="K14"/>
    </sheetView>
  </sheetViews>
  <sheetFormatPr defaultColWidth="9.140625" defaultRowHeight="12.75" x14ac:dyDescent="0.2"/>
  <cols>
    <col min="1" max="1" width="6" style="200" customWidth="1"/>
    <col min="2" max="2" width="21.140625" style="200" customWidth="1"/>
    <col min="3" max="3" width="25.140625" style="200" bestFit="1" customWidth="1"/>
    <col min="4" max="4" width="18.42578125" style="200" customWidth="1"/>
    <col min="5" max="5" width="19.5703125" style="200" customWidth="1"/>
    <col min="6" max="6" width="22" style="200" customWidth="1"/>
    <col min="7" max="7" width="25.28515625" style="200" customWidth="1"/>
    <col min="8" max="8" width="18.28515625" style="200" customWidth="1"/>
    <col min="9" max="9" width="17.140625" style="200" customWidth="1"/>
    <col min="10" max="16384" width="9.140625" style="200"/>
  </cols>
  <sheetData>
    <row r="1" spans="1:9" ht="15" x14ac:dyDescent="0.2">
      <c r="A1" s="193" t="s">
        <v>493</v>
      </c>
      <c r="B1" s="193"/>
      <c r="C1" s="194"/>
      <c r="D1" s="194"/>
      <c r="E1" s="194"/>
      <c r="F1" s="194"/>
      <c r="G1" s="194"/>
      <c r="H1" s="194"/>
      <c r="I1" s="373" t="s">
        <v>109</v>
      </c>
    </row>
    <row r="2" spans="1:9" ht="15" x14ac:dyDescent="0.3">
      <c r="A2" s="148" t="s">
        <v>140</v>
      </c>
      <c r="B2" s="148"/>
      <c r="C2" s="194"/>
      <c r="D2" s="194"/>
      <c r="E2" s="194"/>
      <c r="F2" s="194"/>
      <c r="G2" s="194"/>
      <c r="H2" s="194"/>
      <c r="I2" s="370" t="str">
        <f>'ფორმა N1'!L2</f>
        <v>01.01.19-31.12.19</v>
      </c>
    </row>
    <row r="3" spans="1:9" ht="15" x14ac:dyDescent="0.2">
      <c r="A3" s="194"/>
      <c r="B3" s="194"/>
      <c r="C3" s="194"/>
      <c r="D3" s="194"/>
      <c r="E3" s="194"/>
      <c r="F3" s="194"/>
      <c r="G3" s="194"/>
      <c r="H3" s="194"/>
      <c r="I3" s="141"/>
    </row>
    <row r="4" spans="1:9" ht="15" x14ac:dyDescent="0.3">
      <c r="A4" s="114" t="s">
        <v>268</v>
      </c>
      <c r="B4" s="114"/>
      <c r="C4" s="114"/>
      <c r="D4" s="114"/>
      <c r="E4" s="382"/>
      <c r="F4" s="195"/>
      <c r="G4" s="194"/>
      <c r="H4" s="194"/>
      <c r="I4" s="195"/>
    </row>
    <row r="5" spans="1:9" s="387" customFormat="1" ht="15" x14ac:dyDescent="0.3">
      <c r="A5" s="383" t="str">
        <f>'ფორმა N1'!A5</f>
        <v>მპგ "ერთიანი საქართველო-დემოკრატიული მოძრაობა "</v>
      </c>
      <c r="B5" s="383"/>
      <c r="C5" s="384"/>
      <c r="D5" s="384"/>
      <c r="E5" s="384"/>
      <c r="F5" s="385"/>
      <c r="G5" s="386"/>
      <c r="H5" s="386"/>
      <c r="I5" s="385"/>
    </row>
    <row r="6" spans="1:9" ht="13.5" x14ac:dyDescent="0.2">
      <c r="A6" s="142"/>
      <c r="B6" s="142"/>
      <c r="C6" s="388"/>
      <c r="D6" s="388"/>
      <c r="E6" s="388"/>
      <c r="F6" s="194"/>
      <c r="G6" s="194"/>
      <c r="H6" s="194"/>
      <c r="I6" s="194"/>
    </row>
    <row r="7" spans="1:9" ht="60" x14ac:dyDescent="0.2">
      <c r="A7" s="389" t="s">
        <v>64</v>
      </c>
      <c r="B7" s="389" t="s">
        <v>484</v>
      </c>
      <c r="C7" s="390" t="s">
        <v>485</v>
      </c>
      <c r="D7" s="390" t="s">
        <v>486</v>
      </c>
      <c r="E7" s="390" t="s">
        <v>487</v>
      </c>
      <c r="F7" s="390" t="s">
        <v>364</v>
      </c>
      <c r="G7" s="390" t="s">
        <v>488</v>
      </c>
      <c r="H7" s="390" t="s">
        <v>489</v>
      </c>
      <c r="I7" s="390" t="s">
        <v>490</v>
      </c>
    </row>
    <row r="8" spans="1:9" ht="15" x14ac:dyDescent="0.2">
      <c r="A8" s="389">
        <v>1</v>
      </c>
      <c r="B8" s="389">
        <v>2</v>
      </c>
      <c r="C8" s="389">
        <v>3</v>
      </c>
      <c r="D8" s="390">
        <v>4</v>
      </c>
      <c r="E8" s="389">
        <v>5</v>
      </c>
      <c r="F8" s="390">
        <v>6</v>
      </c>
      <c r="G8" s="389">
        <v>7</v>
      </c>
      <c r="H8" s="390">
        <v>8</v>
      </c>
      <c r="I8" s="390">
        <v>9</v>
      </c>
    </row>
    <row r="9" spans="1:9" ht="25.5" x14ac:dyDescent="0.2">
      <c r="A9" s="391">
        <v>1</v>
      </c>
      <c r="B9" s="462" t="s">
        <v>520</v>
      </c>
      <c r="C9" s="457" t="s">
        <v>595</v>
      </c>
      <c r="D9" s="461"/>
      <c r="E9" s="461"/>
      <c r="F9" s="457">
        <v>318</v>
      </c>
      <c r="G9" s="457" t="s">
        <v>596</v>
      </c>
      <c r="H9" s="457">
        <v>65002001337</v>
      </c>
      <c r="I9" s="457" t="s">
        <v>597</v>
      </c>
    </row>
    <row r="10" spans="1:9" ht="15" x14ac:dyDescent="0.2">
      <c r="A10" s="391">
        <v>2</v>
      </c>
      <c r="B10" s="463" t="s">
        <v>520</v>
      </c>
      <c r="C10" s="464" t="s">
        <v>598</v>
      </c>
      <c r="D10" s="392"/>
      <c r="E10" s="455" t="s">
        <v>599</v>
      </c>
      <c r="F10" s="392"/>
      <c r="G10" s="392">
        <v>1000</v>
      </c>
      <c r="H10" s="465" t="s">
        <v>600</v>
      </c>
      <c r="I10" s="460" t="s">
        <v>601</v>
      </c>
    </row>
    <row r="11" spans="1:9" ht="15" x14ac:dyDescent="0.2">
      <c r="A11" s="391">
        <v>3</v>
      </c>
      <c r="B11" s="463" t="s">
        <v>520</v>
      </c>
      <c r="C11" s="464" t="s">
        <v>602</v>
      </c>
      <c r="D11" s="392"/>
      <c r="E11" s="455" t="s">
        <v>603</v>
      </c>
      <c r="F11" s="392"/>
      <c r="G11" s="392" t="s">
        <v>604</v>
      </c>
      <c r="H11" s="465" t="s">
        <v>605</v>
      </c>
      <c r="I11" s="460" t="s">
        <v>606</v>
      </c>
    </row>
    <row r="12" spans="1:9" ht="15" x14ac:dyDescent="0.2">
      <c r="A12" s="391">
        <v>4</v>
      </c>
      <c r="B12" s="463" t="s">
        <v>520</v>
      </c>
      <c r="C12" s="464" t="s">
        <v>607</v>
      </c>
      <c r="D12" s="392"/>
      <c r="E12" s="455" t="s">
        <v>608</v>
      </c>
      <c r="F12" s="392"/>
      <c r="G12" s="392">
        <v>750</v>
      </c>
      <c r="H12" s="465" t="s">
        <v>609</v>
      </c>
      <c r="I12" s="460" t="s">
        <v>610</v>
      </c>
    </row>
    <row r="13" spans="1:9" ht="15" x14ac:dyDescent="0.2">
      <c r="A13" s="391">
        <v>5</v>
      </c>
      <c r="B13" s="463" t="s">
        <v>520</v>
      </c>
      <c r="C13" s="464" t="s">
        <v>611</v>
      </c>
      <c r="D13" s="392"/>
      <c r="E13" s="455" t="s">
        <v>612</v>
      </c>
      <c r="F13" s="392"/>
      <c r="G13" s="392">
        <v>1000</v>
      </c>
      <c r="H13" s="465" t="s">
        <v>613</v>
      </c>
      <c r="I13" s="460" t="s">
        <v>614</v>
      </c>
    </row>
    <row r="14" spans="1:9" ht="15" x14ac:dyDescent="0.25">
      <c r="A14" s="391">
        <v>6</v>
      </c>
      <c r="B14" s="463" t="s">
        <v>520</v>
      </c>
      <c r="C14" s="464" t="s">
        <v>615</v>
      </c>
      <c r="D14" s="392"/>
      <c r="E14" s="455" t="s">
        <v>616</v>
      </c>
      <c r="F14" s="392"/>
      <c r="G14" s="392">
        <v>1000</v>
      </c>
      <c r="H14" s="466" t="s">
        <v>617</v>
      </c>
      <c r="I14" s="467" t="s">
        <v>618</v>
      </c>
    </row>
    <row r="15" spans="1:9" ht="15" x14ac:dyDescent="0.2">
      <c r="A15" s="391">
        <v>7</v>
      </c>
      <c r="B15" s="463" t="s">
        <v>520</v>
      </c>
      <c r="C15" s="464" t="s">
        <v>619</v>
      </c>
      <c r="D15" s="392"/>
      <c r="E15" s="455" t="s">
        <v>620</v>
      </c>
      <c r="F15" s="392"/>
      <c r="G15" s="392">
        <v>375</v>
      </c>
      <c r="H15" s="465" t="s">
        <v>621</v>
      </c>
      <c r="I15" s="460" t="s">
        <v>622</v>
      </c>
    </row>
    <row r="16" spans="1:9" ht="30" x14ac:dyDescent="0.2">
      <c r="A16" s="391">
        <v>8</v>
      </c>
      <c r="B16" s="463" t="s">
        <v>520</v>
      </c>
      <c r="C16" s="464" t="s">
        <v>623</v>
      </c>
      <c r="D16" s="392"/>
      <c r="E16" s="455" t="s">
        <v>612</v>
      </c>
      <c r="F16" s="392"/>
      <c r="G16" s="392" t="s">
        <v>624</v>
      </c>
      <c r="H16" s="465" t="s">
        <v>625</v>
      </c>
      <c r="I16" s="460" t="s">
        <v>626</v>
      </c>
    </row>
    <row r="17" spans="1:9" ht="15" x14ac:dyDescent="0.2">
      <c r="A17" s="391">
        <v>9</v>
      </c>
      <c r="B17" s="391"/>
      <c r="C17" s="392"/>
      <c r="D17" s="392"/>
      <c r="E17" s="392"/>
      <c r="F17" s="392"/>
      <c r="G17" s="392"/>
      <c r="H17" s="392"/>
      <c r="I17" s="392"/>
    </row>
    <row r="18" spans="1:9" ht="15" x14ac:dyDescent="0.2">
      <c r="A18" s="391">
        <v>10</v>
      </c>
      <c r="B18" s="391"/>
      <c r="C18" s="392"/>
      <c r="D18" s="392"/>
      <c r="E18" s="392"/>
      <c r="F18" s="392"/>
      <c r="G18" s="392"/>
      <c r="H18" s="392"/>
      <c r="I18" s="392"/>
    </row>
    <row r="19" spans="1:9" ht="15" x14ac:dyDescent="0.2">
      <c r="A19" s="391">
        <v>11</v>
      </c>
      <c r="B19" s="391"/>
      <c r="C19" s="392"/>
      <c r="D19" s="392"/>
      <c r="E19" s="392"/>
      <c r="F19" s="392"/>
      <c r="G19" s="392"/>
      <c r="H19" s="392"/>
      <c r="I19" s="392"/>
    </row>
    <row r="20" spans="1:9" ht="15" x14ac:dyDescent="0.2">
      <c r="A20" s="391">
        <v>12</v>
      </c>
      <c r="B20" s="391"/>
      <c r="C20" s="392"/>
      <c r="D20" s="392"/>
      <c r="E20" s="392"/>
      <c r="F20" s="392"/>
      <c r="G20" s="392"/>
      <c r="H20" s="392"/>
      <c r="I20" s="392"/>
    </row>
    <row r="21" spans="1:9" ht="15" x14ac:dyDescent="0.2">
      <c r="A21" s="391">
        <v>13</v>
      </c>
      <c r="B21" s="391"/>
      <c r="C21" s="392"/>
      <c r="D21" s="392"/>
      <c r="E21" s="392"/>
      <c r="F21" s="392"/>
      <c r="G21" s="392"/>
      <c r="H21" s="392"/>
      <c r="I21" s="392"/>
    </row>
    <row r="22" spans="1:9" ht="15" x14ac:dyDescent="0.2">
      <c r="A22" s="391">
        <v>14</v>
      </c>
      <c r="B22" s="391"/>
      <c r="C22" s="392"/>
      <c r="D22" s="392"/>
      <c r="E22" s="392"/>
      <c r="F22" s="392"/>
      <c r="G22" s="392"/>
      <c r="H22" s="392"/>
      <c r="I22" s="392"/>
    </row>
    <row r="23" spans="1:9" ht="15" x14ac:dyDescent="0.2">
      <c r="A23" s="391">
        <v>15</v>
      </c>
      <c r="B23" s="391"/>
      <c r="C23" s="392"/>
      <c r="D23" s="392"/>
      <c r="E23" s="392"/>
      <c r="F23" s="392"/>
      <c r="G23" s="392"/>
      <c r="H23" s="392"/>
      <c r="I23" s="392"/>
    </row>
    <row r="24" spans="1:9" ht="15" x14ac:dyDescent="0.2">
      <c r="A24" s="391">
        <v>16</v>
      </c>
      <c r="B24" s="391"/>
      <c r="C24" s="392"/>
      <c r="D24" s="392"/>
      <c r="E24" s="392"/>
      <c r="F24" s="392"/>
      <c r="G24" s="392"/>
      <c r="H24" s="392"/>
      <c r="I24" s="392"/>
    </row>
    <row r="25" spans="1:9" ht="15" x14ac:dyDescent="0.2">
      <c r="A25" s="391">
        <v>17</v>
      </c>
      <c r="B25" s="391"/>
      <c r="C25" s="392"/>
      <c r="D25" s="392"/>
      <c r="E25" s="392"/>
      <c r="F25" s="392"/>
      <c r="G25" s="392"/>
      <c r="H25" s="392"/>
      <c r="I25" s="392"/>
    </row>
    <row r="26" spans="1:9" ht="15" x14ac:dyDescent="0.2">
      <c r="A26" s="391">
        <v>18</v>
      </c>
      <c r="B26" s="391"/>
      <c r="C26" s="392"/>
      <c r="D26" s="392"/>
      <c r="E26" s="392"/>
      <c r="F26" s="392"/>
      <c r="G26" s="392"/>
      <c r="H26" s="392"/>
      <c r="I26" s="392"/>
    </row>
    <row r="27" spans="1:9" ht="15" x14ac:dyDescent="0.2">
      <c r="A27" s="391" t="s">
        <v>272</v>
      </c>
      <c r="B27" s="391"/>
      <c r="C27" s="392"/>
      <c r="D27" s="392"/>
      <c r="E27" s="392"/>
      <c r="F27" s="392"/>
      <c r="G27" s="392"/>
      <c r="H27" s="392"/>
      <c r="I27" s="392"/>
    </row>
    <row r="28" spans="1:9" x14ac:dyDescent="0.2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 x14ac:dyDescent="0.2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 x14ac:dyDescent="0.2">
      <c r="A30" s="393"/>
      <c r="B30" s="393"/>
      <c r="C30" s="196"/>
      <c r="D30" s="196"/>
      <c r="E30" s="196"/>
      <c r="F30" s="196"/>
      <c r="G30" s="196"/>
      <c r="H30" s="196"/>
      <c r="I30" s="196"/>
    </row>
    <row r="31" spans="1:9" ht="15" x14ac:dyDescent="0.3">
      <c r="A31" s="21"/>
      <c r="B31" s="21"/>
      <c r="C31" s="394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94"/>
      <c r="E32" s="494"/>
      <c r="G32" s="199"/>
      <c r="H32" s="395"/>
    </row>
    <row r="33" spans="3:8" ht="15" x14ac:dyDescent="0.3">
      <c r="C33" s="21"/>
      <c r="D33" s="495" t="s">
        <v>262</v>
      </c>
      <c r="E33" s="495"/>
      <c r="G33" s="496" t="s">
        <v>491</v>
      </c>
      <c r="H33" s="496"/>
    </row>
    <row r="34" spans="3:8" ht="15" x14ac:dyDescent="0.3">
      <c r="C34" s="21"/>
      <c r="D34" s="21"/>
      <c r="E34" s="21"/>
      <c r="G34" s="497"/>
      <c r="H34" s="497"/>
    </row>
    <row r="35" spans="3:8" ht="15" x14ac:dyDescent="0.3">
      <c r="C35" s="21"/>
      <c r="D35" s="498" t="s">
        <v>139</v>
      </c>
      <c r="E35" s="498"/>
      <c r="G35" s="497"/>
      <c r="H35" s="49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10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ColWidth="9.140625" defaultRowHeight="12.75" x14ac:dyDescent="0.2"/>
  <cols>
    <col min="1" max="1" width="6.85546875" style="387" customWidth="1"/>
    <col min="2" max="2" width="14.85546875" style="387" customWidth="1"/>
    <col min="3" max="3" width="21.140625" style="387" customWidth="1"/>
    <col min="4" max="5" width="12.7109375" style="387" customWidth="1"/>
    <col min="6" max="6" width="13.42578125" style="387" bestFit="1" customWidth="1"/>
    <col min="7" max="7" width="15.28515625" style="387" customWidth="1"/>
    <col min="8" max="8" width="23.85546875" style="387" customWidth="1"/>
    <col min="9" max="9" width="12.140625" style="387" bestFit="1" customWidth="1"/>
    <col min="10" max="10" width="19" style="387" customWidth="1"/>
    <col min="11" max="11" width="17.7109375" style="387" customWidth="1"/>
    <col min="12" max="16384" width="9.140625" style="387"/>
  </cols>
  <sheetData>
    <row r="1" spans="1:12" s="200" customFormat="1" ht="15" x14ac:dyDescent="0.2">
      <c r="A1" s="193" t="s">
        <v>299</v>
      </c>
      <c r="B1" s="193"/>
      <c r="C1" s="193"/>
      <c r="D1" s="194"/>
      <c r="E1" s="194"/>
      <c r="F1" s="194"/>
      <c r="G1" s="194"/>
      <c r="H1" s="194"/>
      <c r="I1" s="194"/>
      <c r="J1" s="194"/>
      <c r="K1" s="373" t="s">
        <v>109</v>
      </c>
    </row>
    <row r="2" spans="1:12" s="200" customFormat="1" ht="15" x14ac:dyDescent="0.3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370" t="str">
        <f>'ფორმა N1'!L2</f>
        <v>01.01.19-31.12.19</v>
      </c>
    </row>
    <row r="3" spans="1:12" s="200" customFormat="1" ht="15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87"/>
    </row>
    <row r="4" spans="1:12" s="200" customFormat="1" ht="15" x14ac:dyDescent="0.3">
      <c r="A4" s="114" t="s">
        <v>268</v>
      </c>
      <c r="B4" s="114"/>
      <c r="C4" s="114"/>
      <c r="D4" s="114"/>
      <c r="E4" s="114"/>
      <c r="F4" s="382"/>
      <c r="G4" s="195"/>
      <c r="H4" s="194"/>
      <c r="I4" s="194"/>
      <c r="J4" s="194"/>
      <c r="K4" s="194"/>
    </row>
    <row r="5" spans="1:12" ht="15" x14ac:dyDescent="0.3">
      <c r="A5" s="383" t="str">
        <f>'ფორმა N1'!A5</f>
        <v>მპგ "ერთიანი საქართველო-დემოკრატიული მოძრაობა "</v>
      </c>
      <c r="B5" s="383"/>
      <c r="C5" s="383"/>
      <c r="D5" s="384"/>
      <c r="E5" s="384"/>
      <c r="F5" s="384"/>
      <c r="G5" s="385"/>
      <c r="H5" s="386"/>
      <c r="I5" s="386"/>
      <c r="J5" s="386"/>
      <c r="K5" s="385"/>
    </row>
    <row r="6" spans="1:12" s="200" customFormat="1" ht="13.5" x14ac:dyDescent="0.2">
      <c r="A6" s="142"/>
      <c r="B6" s="142"/>
      <c r="C6" s="142"/>
      <c r="D6" s="388"/>
      <c r="E6" s="388"/>
      <c r="F6" s="388"/>
      <c r="G6" s="194"/>
      <c r="H6" s="194"/>
      <c r="I6" s="194"/>
      <c r="J6" s="194"/>
      <c r="K6" s="194"/>
    </row>
    <row r="7" spans="1:12" s="200" customFormat="1" ht="60" x14ac:dyDescent="0.2">
      <c r="A7" s="389" t="s">
        <v>64</v>
      </c>
      <c r="B7" s="389" t="s">
        <v>484</v>
      </c>
      <c r="C7" s="389" t="s">
        <v>242</v>
      </c>
      <c r="D7" s="390" t="s">
        <v>239</v>
      </c>
      <c r="E7" s="390" t="s">
        <v>240</v>
      </c>
      <c r="F7" s="390" t="s">
        <v>339</v>
      </c>
      <c r="G7" s="390" t="s">
        <v>241</v>
      </c>
      <c r="H7" s="390" t="s">
        <v>492</v>
      </c>
      <c r="I7" s="390" t="s">
        <v>238</v>
      </c>
      <c r="J7" s="390" t="s">
        <v>489</v>
      </c>
      <c r="K7" s="390" t="s">
        <v>490</v>
      </c>
    </row>
    <row r="8" spans="1:12" s="200" customFormat="1" ht="15" x14ac:dyDescent="0.2">
      <c r="A8" s="389">
        <v>1</v>
      </c>
      <c r="B8" s="389">
        <v>2</v>
      </c>
      <c r="C8" s="389">
        <v>3</v>
      </c>
      <c r="D8" s="390">
        <v>4</v>
      </c>
      <c r="E8" s="389">
        <v>5</v>
      </c>
      <c r="F8" s="390">
        <v>6</v>
      </c>
      <c r="G8" s="389">
        <v>7</v>
      </c>
      <c r="H8" s="390">
        <v>8</v>
      </c>
      <c r="I8" s="389">
        <v>9</v>
      </c>
      <c r="J8" s="389">
        <v>10</v>
      </c>
      <c r="K8" s="390">
        <v>11</v>
      </c>
    </row>
    <row r="9" spans="1:12" s="200" customFormat="1" ht="15" x14ac:dyDescent="0.2">
      <c r="A9" s="391">
        <v>1</v>
      </c>
      <c r="B9" s="391"/>
      <c r="C9" s="391"/>
      <c r="D9" s="392"/>
      <c r="E9" s="392"/>
      <c r="F9" s="392"/>
      <c r="G9" s="392"/>
      <c r="H9" s="392"/>
      <c r="I9" s="392"/>
      <c r="J9" s="392"/>
      <c r="K9" s="392"/>
    </row>
    <row r="10" spans="1:12" s="200" customFormat="1" ht="15" x14ac:dyDescent="0.2">
      <c r="A10" s="391">
        <v>2</v>
      </c>
      <c r="B10" s="391"/>
      <c r="C10" s="391"/>
      <c r="D10" s="392"/>
      <c r="E10" s="392"/>
      <c r="F10" s="392"/>
      <c r="G10" s="392"/>
      <c r="H10" s="392"/>
      <c r="I10" s="392"/>
      <c r="J10" s="392"/>
      <c r="K10" s="392"/>
    </row>
    <row r="11" spans="1:12" s="200" customFormat="1" ht="15" x14ac:dyDescent="0.2">
      <c r="A11" s="391">
        <v>3</v>
      </c>
      <c r="B11" s="391"/>
      <c r="C11" s="391"/>
      <c r="D11" s="392"/>
      <c r="E11" s="392"/>
      <c r="F11" s="392"/>
      <c r="G11" s="392"/>
      <c r="H11" s="392"/>
      <c r="I11" s="392"/>
      <c r="J11" s="392"/>
      <c r="K11" s="392"/>
    </row>
    <row r="12" spans="1:12" s="200" customFormat="1" ht="15" x14ac:dyDescent="0.2">
      <c r="A12" s="391">
        <v>4</v>
      </c>
      <c r="B12" s="391"/>
      <c r="C12" s="391"/>
      <c r="D12" s="392"/>
      <c r="E12" s="392"/>
      <c r="F12" s="392"/>
      <c r="G12" s="392"/>
      <c r="H12" s="392"/>
      <c r="I12" s="392"/>
      <c r="J12" s="392"/>
      <c r="K12" s="392"/>
    </row>
    <row r="13" spans="1:12" s="200" customFormat="1" ht="15" x14ac:dyDescent="0.2">
      <c r="A13" s="391">
        <v>5</v>
      </c>
      <c r="B13" s="391"/>
      <c r="C13" s="391"/>
      <c r="D13" s="392"/>
      <c r="E13" s="392"/>
      <c r="F13" s="392"/>
      <c r="G13" s="392"/>
      <c r="H13" s="392"/>
      <c r="I13" s="392"/>
      <c r="J13" s="392"/>
      <c r="K13" s="392"/>
    </row>
    <row r="14" spans="1:12" s="200" customFormat="1" ht="15" x14ac:dyDescent="0.2">
      <c r="A14" s="391">
        <v>6</v>
      </c>
      <c r="B14" s="391"/>
      <c r="C14" s="391"/>
      <c r="D14" s="392"/>
      <c r="E14" s="392"/>
      <c r="F14" s="392"/>
      <c r="G14" s="392"/>
      <c r="H14" s="392"/>
      <c r="I14" s="392"/>
      <c r="J14" s="392"/>
      <c r="K14" s="392"/>
    </row>
    <row r="15" spans="1:12" s="200" customFormat="1" ht="15" x14ac:dyDescent="0.2">
      <c r="A15" s="391">
        <v>7</v>
      </c>
      <c r="B15" s="391"/>
      <c r="C15" s="391"/>
      <c r="D15" s="392"/>
      <c r="E15" s="392"/>
      <c r="F15" s="392"/>
      <c r="G15" s="392"/>
      <c r="H15" s="392"/>
      <c r="I15" s="392"/>
      <c r="J15" s="392"/>
      <c r="K15" s="392"/>
    </row>
    <row r="16" spans="1:12" s="200" customFormat="1" ht="15" x14ac:dyDescent="0.2">
      <c r="A16" s="391">
        <v>8</v>
      </c>
      <c r="B16" s="391"/>
      <c r="C16" s="391"/>
      <c r="D16" s="392"/>
      <c r="E16" s="392"/>
      <c r="F16" s="392"/>
      <c r="G16" s="392"/>
      <c r="H16" s="392"/>
      <c r="I16" s="392"/>
      <c r="J16" s="392"/>
      <c r="K16" s="392"/>
    </row>
    <row r="17" spans="1:11" s="200" customFormat="1" ht="15" x14ac:dyDescent="0.2">
      <c r="A17" s="391">
        <v>9</v>
      </c>
      <c r="B17" s="391"/>
      <c r="C17" s="391"/>
      <c r="D17" s="392"/>
      <c r="E17" s="392"/>
      <c r="F17" s="392"/>
      <c r="G17" s="392"/>
      <c r="H17" s="392"/>
      <c r="I17" s="392"/>
      <c r="J17" s="392"/>
      <c r="K17" s="392"/>
    </row>
    <row r="18" spans="1:11" s="200" customFormat="1" ht="15" x14ac:dyDescent="0.2">
      <c r="A18" s="391">
        <v>10</v>
      </c>
      <c r="B18" s="391"/>
      <c r="C18" s="391"/>
      <c r="D18" s="392"/>
      <c r="E18" s="392"/>
      <c r="F18" s="392"/>
      <c r="G18" s="392"/>
      <c r="H18" s="392"/>
      <c r="I18" s="392"/>
      <c r="J18" s="392"/>
      <c r="K18" s="392"/>
    </row>
    <row r="19" spans="1:11" s="200" customFormat="1" ht="15" x14ac:dyDescent="0.2">
      <c r="A19" s="391">
        <v>11</v>
      </c>
      <c r="B19" s="391"/>
      <c r="C19" s="391"/>
      <c r="D19" s="392"/>
      <c r="E19" s="392"/>
      <c r="F19" s="392"/>
      <c r="G19" s="392"/>
      <c r="H19" s="392"/>
      <c r="I19" s="392"/>
      <c r="J19" s="392"/>
      <c r="K19" s="392"/>
    </row>
    <row r="20" spans="1:11" s="200" customFormat="1" ht="15" x14ac:dyDescent="0.2">
      <c r="A20" s="391">
        <v>12</v>
      </c>
      <c r="B20" s="391"/>
      <c r="C20" s="391"/>
      <c r="D20" s="392"/>
      <c r="E20" s="392"/>
      <c r="F20" s="392"/>
      <c r="G20" s="392"/>
      <c r="H20" s="392"/>
      <c r="I20" s="392"/>
      <c r="J20" s="392"/>
      <c r="K20" s="392"/>
    </row>
    <row r="21" spans="1:11" s="200" customFormat="1" ht="15" x14ac:dyDescent="0.2">
      <c r="A21" s="391">
        <v>13</v>
      </c>
      <c r="B21" s="391"/>
      <c r="C21" s="391"/>
      <c r="D21" s="392"/>
      <c r="E21" s="392"/>
      <c r="F21" s="392"/>
      <c r="G21" s="392"/>
      <c r="H21" s="392"/>
      <c r="I21" s="392"/>
      <c r="J21" s="392"/>
      <c r="K21" s="392"/>
    </row>
    <row r="22" spans="1:11" s="200" customFormat="1" ht="15" x14ac:dyDescent="0.2">
      <c r="A22" s="391">
        <v>14</v>
      </c>
      <c r="B22" s="391"/>
      <c r="C22" s="391"/>
      <c r="D22" s="392"/>
      <c r="E22" s="392"/>
      <c r="F22" s="392"/>
      <c r="G22" s="392"/>
      <c r="H22" s="392"/>
      <c r="I22" s="392"/>
      <c r="J22" s="392"/>
      <c r="K22" s="392"/>
    </row>
    <row r="23" spans="1:11" s="200" customFormat="1" ht="15" x14ac:dyDescent="0.2">
      <c r="A23" s="391">
        <v>15</v>
      </c>
      <c r="B23" s="391"/>
      <c r="C23" s="391"/>
      <c r="D23" s="392"/>
      <c r="E23" s="392"/>
      <c r="F23" s="392"/>
      <c r="G23" s="392"/>
      <c r="H23" s="392"/>
      <c r="I23" s="392"/>
      <c r="J23" s="392"/>
      <c r="K23" s="392"/>
    </row>
    <row r="24" spans="1:11" s="200" customFormat="1" ht="15" x14ac:dyDescent="0.2">
      <c r="A24" s="391">
        <v>16</v>
      </c>
      <c r="B24" s="391"/>
      <c r="C24" s="391"/>
      <c r="D24" s="392"/>
      <c r="E24" s="392"/>
      <c r="F24" s="392"/>
      <c r="G24" s="392"/>
      <c r="H24" s="392"/>
      <c r="I24" s="392"/>
      <c r="J24" s="392"/>
      <c r="K24" s="392"/>
    </row>
    <row r="25" spans="1:11" s="200" customFormat="1" ht="15" x14ac:dyDescent="0.2">
      <c r="A25" s="391">
        <v>17</v>
      </c>
      <c r="B25" s="391"/>
      <c r="C25" s="391"/>
      <c r="D25" s="392"/>
      <c r="E25" s="392"/>
      <c r="F25" s="392"/>
      <c r="G25" s="392"/>
      <c r="H25" s="392"/>
      <c r="I25" s="392"/>
      <c r="J25" s="392"/>
      <c r="K25" s="392"/>
    </row>
    <row r="26" spans="1:11" s="200" customFormat="1" ht="15" x14ac:dyDescent="0.2">
      <c r="A26" s="391">
        <v>18</v>
      </c>
      <c r="B26" s="391"/>
      <c r="C26" s="391"/>
      <c r="D26" s="392"/>
      <c r="E26" s="392"/>
      <c r="F26" s="392"/>
      <c r="G26" s="392"/>
      <c r="H26" s="392"/>
      <c r="I26" s="392"/>
      <c r="J26" s="392"/>
      <c r="K26" s="392"/>
    </row>
    <row r="27" spans="1:11" s="200" customFormat="1" ht="15" x14ac:dyDescent="0.2">
      <c r="A27" s="391" t="s">
        <v>272</v>
      </c>
      <c r="B27" s="391"/>
      <c r="C27" s="391"/>
      <c r="D27" s="392"/>
      <c r="E27" s="392"/>
      <c r="F27" s="392"/>
      <c r="G27" s="392"/>
      <c r="H27" s="392"/>
      <c r="I27" s="392"/>
      <c r="J27" s="392"/>
      <c r="K27" s="392"/>
    </row>
    <row r="28" spans="1:11" x14ac:dyDescent="0.2">
      <c r="A28" s="396"/>
      <c r="B28" s="396"/>
      <c r="C28" s="396"/>
      <c r="D28" s="396"/>
      <c r="E28" s="396"/>
      <c r="F28" s="396"/>
      <c r="G28" s="396"/>
      <c r="H28" s="396"/>
      <c r="I28" s="396"/>
      <c r="J28" s="396"/>
      <c r="K28" s="396"/>
    </row>
    <row r="29" spans="1:11" x14ac:dyDescent="0.2">
      <c r="A29" s="396"/>
      <c r="B29" s="396"/>
      <c r="C29" s="396"/>
      <c r="D29" s="396"/>
      <c r="E29" s="396"/>
      <c r="F29" s="396"/>
      <c r="G29" s="396"/>
      <c r="H29" s="396"/>
      <c r="I29" s="396"/>
      <c r="J29" s="396"/>
      <c r="K29" s="396"/>
    </row>
    <row r="30" spans="1:11" x14ac:dyDescent="0.2">
      <c r="A30" s="397"/>
      <c r="B30" s="397"/>
      <c r="C30" s="397"/>
      <c r="D30" s="396"/>
      <c r="E30" s="396"/>
      <c r="F30" s="396"/>
      <c r="G30" s="396"/>
      <c r="H30" s="396"/>
      <c r="I30" s="396"/>
      <c r="J30" s="396"/>
      <c r="K30" s="396"/>
    </row>
    <row r="31" spans="1:11" ht="15" x14ac:dyDescent="0.3">
      <c r="A31" s="398"/>
      <c r="B31" s="398"/>
      <c r="C31" s="398"/>
      <c r="D31" s="399" t="s">
        <v>107</v>
      </c>
      <c r="E31" s="398"/>
      <c r="F31" s="398"/>
      <c r="G31" s="400"/>
      <c r="H31" s="398"/>
      <c r="I31" s="398"/>
      <c r="J31" s="398"/>
      <c r="K31" s="398"/>
    </row>
    <row r="32" spans="1:11" ht="15" x14ac:dyDescent="0.3">
      <c r="A32" s="398"/>
      <c r="B32" s="398"/>
      <c r="C32" s="398"/>
      <c r="D32" s="398"/>
      <c r="E32" s="401"/>
      <c r="F32" s="398"/>
      <c r="H32" s="401"/>
      <c r="I32" s="401"/>
      <c r="J32" s="402"/>
    </row>
    <row r="33" spans="4:9" ht="15" x14ac:dyDescent="0.3">
      <c r="D33" s="398"/>
      <c r="E33" s="403" t="s">
        <v>262</v>
      </c>
      <c r="F33" s="398"/>
      <c r="H33" s="404" t="s">
        <v>267</v>
      </c>
      <c r="I33" s="404"/>
    </row>
    <row r="34" spans="4:9" ht="15" x14ac:dyDescent="0.3">
      <c r="D34" s="398"/>
      <c r="E34" s="405" t="s">
        <v>139</v>
      </c>
      <c r="F34" s="398"/>
      <c r="H34" s="398" t="s">
        <v>263</v>
      </c>
      <c r="I34" s="398"/>
    </row>
    <row r="35" spans="4:9" ht="15" x14ac:dyDescent="0.3">
      <c r="D35" s="398"/>
      <c r="E35" s="405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ColWidth="9.140625" defaultRowHeight="12.75" x14ac:dyDescent="0.2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 x14ac:dyDescent="0.2">
      <c r="A1" s="137" t="s">
        <v>426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 x14ac:dyDescent="0.3">
      <c r="A2" s="105" t="s">
        <v>140</v>
      </c>
      <c r="B2" s="138"/>
      <c r="C2" s="138"/>
      <c r="D2" s="138"/>
      <c r="E2" s="138"/>
      <c r="F2" s="138"/>
      <c r="G2" s="138"/>
      <c r="H2" s="144"/>
      <c r="I2" s="207" t="str">
        <f>'ფორმა N1'!L2</f>
        <v>01.01.19-31.12.19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9" t="str">
        <f>'ფორმა N1'!A5</f>
        <v>მპგ "ერთიანი საქართველო-დემოკრატიული მოძრაობა "</v>
      </c>
      <c r="B5" s="80"/>
      <c r="C5" s="80"/>
      <c r="D5" s="211"/>
      <c r="E5" s="211"/>
      <c r="F5" s="211"/>
      <c r="G5" s="211"/>
      <c r="H5" s="211"/>
      <c r="I5" s="210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365</v>
      </c>
      <c r="C7" s="136" t="s">
        <v>366</v>
      </c>
      <c r="D7" s="136" t="s">
        <v>371</v>
      </c>
      <c r="E7" s="136" t="s">
        <v>372</v>
      </c>
      <c r="F7" s="136" t="s">
        <v>367</v>
      </c>
      <c r="G7" s="136" t="s">
        <v>368</v>
      </c>
      <c r="H7" s="136" t="s">
        <v>379</v>
      </c>
      <c r="I7" s="136" t="s">
        <v>369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6"/>
      <c r="G9" s="206"/>
      <c r="H9" s="206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5" x14ac:dyDescent="0.2">
      <c r="A27" s="67" t="s">
        <v>272</v>
      </c>
      <c r="B27" s="26"/>
      <c r="C27" s="26"/>
      <c r="D27" s="26"/>
      <c r="E27" s="26"/>
      <c r="F27" s="206"/>
      <c r="G27" s="206"/>
      <c r="H27" s="206"/>
      <c r="I27" s="26"/>
    </row>
    <row r="28" spans="1:9" x14ac:dyDescent="0.2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x14ac:dyDescent="0.2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" x14ac:dyDescent="0.3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" x14ac:dyDescent="0.3">
      <c r="A32" s="184"/>
      <c r="B32" s="184"/>
      <c r="C32" s="188"/>
      <c r="D32" s="184"/>
      <c r="F32" s="188"/>
      <c r="G32" s="219"/>
    </row>
    <row r="33" spans="2:6" ht="15" x14ac:dyDescent="0.3">
      <c r="B33" s="184"/>
      <c r="C33" s="190" t="s">
        <v>262</v>
      </c>
      <c r="D33" s="184"/>
      <c r="F33" s="191" t="s">
        <v>267</v>
      </c>
    </row>
    <row r="34" spans="2:6" ht="15" x14ac:dyDescent="0.3">
      <c r="B34" s="184"/>
      <c r="C34" s="192" t="s">
        <v>139</v>
      </c>
      <c r="D34" s="184"/>
      <c r="F34" s="184" t="s">
        <v>263</v>
      </c>
    </row>
    <row r="35" spans="2:6" ht="15" x14ac:dyDescent="0.3">
      <c r="B35" s="184"/>
      <c r="C35" s="19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view="pageBreakPreview" topLeftCell="A10" zoomScale="80" zoomScaleSheetLayoutView="80" workbookViewId="0">
      <selection activeCell="H17" sqref="H17"/>
    </sheetView>
  </sheetViews>
  <sheetFormatPr defaultColWidth="9.140625" defaultRowHeight="15" x14ac:dyDescent="0.3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 x14ac:dyDescent="0.3">
      <c r="A1" s="74" t="s">
        <v>384</v>
      </c>
      <c r="B1" s="76"/>
      <c r="C1" s="76"/>
      <c r="D1" s="76"/>
      <c r="E1" s="76"/>
      <c r="F1" s="76"/>
      <c r="G1" s="76"/>
      <c r="H1" s="76"/>
      <c r="I1" s="163" t="s">
        <v>197</v>
      </c>
      <c r="J1" s="164"/>
    </row>
    <row r="2" spans="1:10" x14ac:dyDescent="0.3">
      <c r="A2" s="76" t="s">
        <v>140</v>
      </c>
      <c r="B2" s="76"/>
      <c r="C2" s="76"/>
      <c r="D2" s="76"/>
      <c r="E2" s="76"/>
      <c r="F2" s="76"/>
      <c r="G2" s="76"/>
      <c r="H2" s="76"/>
      <c r="I2" s="165" t="str">
        <f>'ფორმა N1'!L2</f>
        <v>01.01.19-31.12.19</v>
      </c>
      <c r="J2" s="164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9" t="str">
        <f>'ფორმა N1'!A5</f>
        <v>მპგ "ერთიანი საქართველო-დემოკრატიული მოძრაობა "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6" t="s">
        <v>64</v>
      </c>
      <c r="B8" s="363" t="s">
        <v>362</v>
      </c>
      <c r="C8" s="364" t="s">
        <v>404</v>
      </c>
      <c r="D8" s="364" t="s">
        <v>405</v>
      </c>
      <c r="E8" s="364" t="s">
        <v>363</v>
      </c>
      <c r="F8" s="364" t="s">
        <v>376</v>
      </c>
      <c r="G8" s="364" t="s">
        <v>377</v>
      </c>
      <c r="H8" s="364" t="s">
        <v>409</v>
      </c>
      <c r="I8" s="167" t="s">
        <v>378</v>
      </c>
      <c r="J8" s="105"/>
    </row>
    <row r="9" spans="1:10" s="27" customFormat="1" x14ac:dyDescent="0.3">
      <c r="A9" s="169">
        <v>1</v>
      </c>
      <c r="B9" s="435">
        <v>41543</v>
      </c>
      <c r="C9" s="429" t="s">
        <v>517</v>
      </c>
      <c r="D9" s="429">
        <v>204488081</v>
      </c>
      <c r="E9" s="173" t="s">
        <v>518</v>
      </c>
      <c r="F9" s="173"/>
      <c r="G9" s="173">
        <v>1791</v>
      </c>
      <c r="H9" s="173"/>
      <c r="I9" s="173">
        <v>1791</v>
      </c>
    </row>
    <row r="10" spans="1:10" s="27" customFormat="1" x14ac:dyDescent="0.3">
      <c r="A10" s="169">
        <v>2</v>
      </c>
      <c r="B10" s="435">
        <v>41531</v>
      </c>
      <c r="C10" s="174" t="s">
        <v>519</v>
      </c>
      <c r="D10" s="429">
        <v>36001003914</v>
      </c>
      <c r="E10" s="438" t="s">
        <v>520</v>
      </c>
      <c r="F10" s="173">
        <v>438</v>
      </c>
      <c r="G10" s="173">
        <v>438</v>
      </c>
      <c r="H10" s="173"/>
      <c r="I10" s="173">
        <v>438</v>
      </c>
    </row>
    <row r="11" spans="1:10" s="27" customFormat="1" x14ac:dyDescent="0.3">
      <c r="A11" s="169">
        <v>3</v>
      </c>
      <c r="B11" s="439">
        <v>41527</v>
      </c>
      <c r="C11" s="174" t="s">
        <v>521</v>
      </c>
      <c r="D11" s="440">
        <v>3001011884</v>
      </c>
      <c r="E11" s="438" t="s">
        <v>520</v>
      </c>
      <c r="F11" s="173">
        <v>300</v>
      </c>
      <c r="G11" s="173">
        <v>600</v>
      </c>
      <c r="H11" s="173">
        <v>600</v>
      </c>
      <c r="I11" s="173">
        <v>300</v>
      </c>
    </row>
    <row r="12" spans="1:10" s="27" customFormat="1" ht="30" x14ac:dyDescent="0.3">
      <c r="A12" s="169">
        <v>4</v>
      </c>
      <c r="B12" s="436"/>
      <c r="C12" s="174" t="s">
        <v>522</v>
      </c>
      <c r="D12" s="429">
        <v>205246857</v>
      </c>
      <c r="E12" s="173" t="s">
        <v>523</v>
      </c>
      <c r="F12" s="173"/>
      <c r="G12" s="173"/>
      <c r="H12" s="173"/>
      <c r="I12" s="173">
        <v>195486.98</v>
      </c>
    </row>
    <row r="13" spans="1:10" s="27" customFormat="1" x14ac:dyDescent="0.3">
      <c r="A13" s="169">
        <v>5</v>
      </c>
      <c r="B13" s="436"/>
      <c r="C13" s="174" t="s">
        <v>524</v>
      </c>
      <c r="D13" s="431">
        <v>205075014</v>
      </c>
      <c r="E13" s="437" t="s">
        <v>525</v>
      </c>
      <c r="F13" s="173"/>
      <c r="G13" s="173"/>
      <c r="H13" s="173"/>
      <c r="I13" s="173">
        <v>3304</v>
      </c>
    </row>
    <row r="14" spans="1:10" s="27" customFormat="1" ht="30" x14ac:dyDescent="0.3">
      <c r="A14" s="169">
        <v>6</v>
      </c>
      <c r="B14" s="436"/>
      <c r="C14" s="177" t="s">
        <v>526</v>
      </c>
      <c r="D14" s="177">
        <v>204876606</v>
      </c>
      <c r="E14" s="176" t="s">
        <v>527</v>
      </c>
      <c r="F14" s="176"/>
      <c r="G14" s="176"/>
      <c r="H14" s="251"/>
      <c r="I14" s="173">
        <v>1220.55</v>
      </c>
    </row>
    <row r="15" spans="1:10" s="27" customFormat="1" ht="45" x14ac:dyDescent="0.3">
      <c r="A15" s="169">
        <v>7</v>
      </c>
      <c r="B15" s="436">
        <v>43019</v>
      </c>
      <c r="C15" s="174" t="s">
        <v>528</v>
      </c>
      <c r="D15" s="174">
        <v>215113552</v>
      </c>
      <c r="E15" s="173" t="s">
        <v>529</v>
      </c>
      <c r="F15" s="173">
        <v>500</v>
      </c>
      <c r="G15" s="173"/>
      <c r="H15" s="173"/>
      <c r="I15" s="173">
        <v>500</v>
      </c>
    </row>
    <row r="16" spans="1:10" s="27" customFormat="1" ht="30" x14ac:dyDescent="0.3">
      <c r="A16" s="169">
        <v>8</v>
      </c>
      <c r="B16" s="436"/>
      <c r="C16" s="430" t="s">
        <v>530</v>
      </c>
      <c r="D16" s="430">
        <v>415080227</v>
      </c>
      <c r="E16" s="251" t="s">
        <v>531</v>
      </c>
      <c r="F16" s="251"/>
      <c r="G16" s="173">
        <v>1880</v>
      </c>
      <c r="H16" s="251"/>
      <c r="I16" s="173">
        <v>710</v>
      </c>
    </row>
    <row r="17" spans="1:10" s="27" customFormat="1" ht="30" x14ac:dyDescent="0.3">
      <c r="A17" s="169">
        <v>9</v>
      </c>
      <c r="B17" s="436"/>
      <c r="C17" s="431" t="s">
        <v>532</v>
      </c>
      <c r="D17" s="431">
        <v>202943182</v>
      </c>
      <c r="E17" s="432" t="s">
        <v>533</v>
      </c>
      <c r="F17" s="432"/>
      <c r="G17" s="433"/>
      <c r="H17" s="432"/>
      <c r="I17" s="434">
        <v>36.32</v>
      </c>
    </row>
    <row r="18" spans="1:10" x14ac:dyDescent="0.3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 x14ac:dyDescent="0.3">
      <c r="A19" s="169">
        <v>11</v>
      </c>
      <c r="B19" s="197"/>
      <c r="C19" s="177"/>
      <c r="D19" s="177"/>
      <c r="E19" s="176"/>
      <c r="F19" s="176"/>
      <c r="G19" s="176"/>
      <c r="H19" s="251"/>
      <c r="I19" s="173"/>
      <c r="J19" s="105"/>
    </row>
    <row r="20" spans="1:10" x14ac:dyDescent="0.3">
      <c r="A20" s="169">
        <v>12</v>
      </c>
      <c r="B20" s="197"/>
      <c r="C20" s="177"/>
      <c r="D20" s="177"/>
      <c r="E20" s="176"/>
      <c r="F20" s="176"/>
      <c r="G20" s="176"/>
      <c r="H20" s="251"/>
      <c r="I20" s="173"/>
      <c r="J20" s="105"/>
    </row>
    <row r="21" spans="1:10" x14ac:dyDescent="0.3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 x14ac:dyDescent="0.3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 x14ac:dyDescent="0.3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 x14ac:dyDescent="0.3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 x14ac:dyDescent="0.3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 x14ac:dyDescent="0.3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 x14ac:dyDescent="0.3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 x14ac:dyDescent="0.3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 x14ac:dyDescent="0.3">
      <c r="A29" s="169">
        <v>21</v>
      </c>
      <c r="B29" s="197"/>
      <c r="C29" s="177"/>
      <c r="D29" s="177"/>
      <c r="E29" s="176"/>
      <c r="F29" s="176"/>
      <c r="G29" s="176"/>
      <c r="H29" s="251"/>
      <c r="I29" s="173"/>
      <c r="J29" s="105"/>
    </row>
    <row r="30" spans="1:10" x14ac:dyDescent="0.3">
      <c r="A30" s="169">
        <v>22</v>
      </c>
      <c r="B30" s="197"/>
      <c r="C30" s="177"/>
      <c r="D30" s="177"/>
      <c r="E30" s="176"/>
      <c r="F30" s="176"/>
      <c r="G30" s="176"/>
      <c r="H30" s="251"/>
      <c r="I30" s="173"/>
      <c r="J30" s="105"/>
    </row>
    <row r="31" spans="1:10" x14ac:dyDescent="0.3">
      <c r="A31" s="169">
        <v>23</v>
      </c>
      <c r="B31" s="197"/>
      <c r="C31" s="177"/>
      <c r="D31" s="177"/>
      <c r="E31" s="176"/>
      <c r="F31" s="176"/>
      <c r="G31" s="176"/>
      <c r="H31" s="251"/>
      <c r="I31" s="173"/>
      <c r="J31" s="105"/>
    </row>
    <row r="32" spans="1:10" x14ac:dyDescent="0.3">
      <c r="A32" s="169">
        <v>24</v>
      </c>
      <c r="B32" s="197"/>
      <c r="C32" s="177"/>
      <c r="D32" s="177"/>
      <c r="E32" s="176"/>
      <c r="F32" s="176"/>
      <c r="G32" s="176"/>
      <c r="H32" s="251"/>
      <c r="I32" s="173"/>
      <c r="J32" s="105"/>
    </row>
    <row r="33" spans="1:12" x14ac:dyDescent="0.3">
      <c r="A33" s="169">
        <v>25</v>
      </c>
      <c r="B33" s="197"/>
      <c r="C33" s="177"/>
      <c r="D33" s="177"/>
      <c r="E33" s="176"/>
      <c r="F33" s="176"/>
      <c r="G33" s="176"/>
      <c r="H33" s="251"/>
      <c r="I33" s="173"/>
      <c r="J33" s="105"/>
    </row>
    <row r="34" spans="1:12" x14ac:dyDescent="0.3">
      <c r="A34" s="169">
        <v>26</v>
      </c>
      <c r="B34" s="197"/>
      <c r="C34" s="177"/>
      <c r="D34" s="177"/>
      <c r="E34" s="176"/>
      <c r="F34" s="176"/>
      <c r="G34" s="176"/>
      <c r="H34" s="251"/>
      <c r="I34" s="173"/>
      <c r="J34" s="105"/>
    </row>
    <row r="35" spans="1:12" x14ac:dyDescent="0.3">
      <c r="A35" s="169">
        <v>27</v>
      </c>
      <c r="B35" s="197"/>
      <c r="C35" s="177"/>
      <c r="D35" s="177"/>
      <c r="E35" s="176"/>
      <c r="F35" s="176"/>
      <c r="G35" s="176"/>
      <c r="H35" s="251"/>
      <c r="I35" s="173"/>
      <c r="J35" s="105"/>
    </row>
    <row r="36" spans="1:12" x14ac:dyDescent="0.3">
      <c r="A36" s="169">
        <v>28</v>
      </c>
      <c r="B36" s="197"/>
      <c r="C36" s="177"/>
      <c r="D36" s="177"/>
      <c r="E36" s="176"/>
      <c r="F36" s="176"/>
      <c r="G36" s="176"/>
      <c r="H36" s="251"/>
      <c r="I36" s="173"/>
      <c r="J36" s="105"/>
    </row>
    <row r="37" spans="1:12" x14ac:dyDescent="0.3">
      <c r="A37" s="169">
        <v>29</v>
      </c>
      <c r="B37" s="197"/>
      <c r="C37" s="177"/>
      <c r="D37" s="177"/>
      <c r="E37" s="176"/>
      <c r="F37" s="176"/>
      <c r="G37" s="176"/>
      <c r="H37" s="251"/>
      <c r="I37" s="173"/>
      <c r="J37" s="105"/>
    </row>
    <row r="38" spans="1:12" x14ac:dyDescent="0.3">
      <c r="A38" s="169" t="s">
        <v>272</v>
      </c>
      <c r="B38" s="197"/>
      <c r="C38" s="177"/>
      <c r="D38" s="177"/>
      <c r="E38" s="176"/>
      <c r="F38" s="176"/>
      <c r="G38" s="252"/>
      <c r="H38" s="261" t="s">
        <v>397</v>
      </c>
      <c r="I38" s="368">
        <f>SUM(I9:I37)</f>
        <v>203786.85</v>
      </c>
      <c r="J38" s="105"/>
    </row>
    <row r="40" spans="1:12" x14ac:dyDescent="0.3">
      <c r="A40" s="184" t="s">
        <v>427</v>
      </c>
    </row>
    <row r="42" spans="1:12" x14ac:dyDescent="0.3">
      <c r="B42" s="186" t="s">
        <v>107</v>
      </c>
      <c r="F42" s="187"/>
    </row>
    <row r="43" spans="1:12" x14ac:dyDescent="0.3">
      <c r="F43" s="185"/>
      <c r="I43" s="185"/>
      <c r="J43" s="185"/>
      <c r="K43" s="185"/>
      <c r="L43" s="185"/>
    </row>
    <row r="44" spans="1:12" x14ac:dyDescent="0.3">
      <c r="C44" s="188"/>
      <c r="F44" s="188"/>
      <c r="G44" s="188"/>
      <c r="H44" s="191"/>
      <c r="I44" s="189"/>
      <c r="J44" s="185"/>
      <c r="K44" s="185"/>
      <c r="L44" s="185"/>
    </row>
    <row r="45" spans="1:12" x14ac:dyDescent="0.3">
      <c r="A45" s="185"/>
      <c r="C45" s="190" t="s">
        <v>262</v>
      </c>
      <c r="F45" s="191" t="s">
        <v>267</v>
      </c>
      <c r="G45" s="190"/>
      <c r="H45" s="190"/>
      <c r="I45" s="189"/>
      <c r="J45" s="185"/>
      <c r="K45" s="185"/>
      <c r="L45" s="185"/>
    </row>
    <row r="46" spans="1:12" x14ac:dyDescent="0.3">
      <c r="A46" s="185"/>
      <c r="C46" s="192" t="s">
        <v>139</v>
      </c>
      <c r="F46" s="184" t="s">
        <v>263</v>
      </c>
      <c r="I46" s="185"/>
      <c r="J46" s="185"/>
      <c r="K46" s="185"/>
      <c r="L46" s="185"/>
    </row>
    <row r="47" spans="1:12" s="185" customFormat="1" x14ac:dyDescent="0.3">
      <c r="B47" s="184"/>
      <c r="C47" s="192"/>
      <c r="G47" s="192"/>
      <c r="H47" s="192"/>
    </row>
    <row r="48" spans="1:12" s="185" customFormat="1" ht="12.75" x14ac:dyDescent="0.2"/>
    <row r="49" s="185" customFormat="1" ht="12.75" x14ac:dyDescent="0.2"/>
    <row r="50" s="185" customFormat="1" ht="12.75" x14ac:dyDescent="0.2"/>
    <row r="51" s="185" customFormat="1" ht="12.75" x14ac:dyDescent="0.2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3" zoomScaleSheetLayoutView="100" workbookViewId="0">
      <selection activeCell="K30" sqref="K30"/>
    </sheetView>
  </sheetViews>
  <sheetFormatPr defaultColWidth="9.140625" defaultRowHeight="12.75" x14ac:dyDescent="0.2"/>
  <cols>
    <col min="1" max="1" width="7.28515625" style="200" customWidth="1"/>
    <col min="2" max="2" width="57.28515625" style="200" customWidth="1"/>
    <col min="3" max="3" width="24.140625" style="200" customWidth="1"/>
    <col min="4" max="16384" width="9.140625" style="200"/>
  </cols>
  <sheetData>
    <row r="1" spans="1:3" s="6" customFormat="1" ht="18.75" customHeight="1" x14ac:dyDescent="0.3">
      <c r="A1" s="500" t="s">
        <v>494</v>
      </c>
      <c r="B1" s="500"/>
      <c r="C1" s="373" t="s">
        <v>109</v>
      </c>
    </row>
    <row r="2" spans="1:3" s="6" customFormat="1" ht="15" x14ac:dyDescent="0.3">
      <c r="A2" s="500"/>
      <c r="B2" s="500"/>
      <c r="C2" s="370" t="str">
        <f>'ფორმა N1'!L2</f>
        <v>01.01.19-31.12.19</v>
      </c>
    </row>
    <row r="3" spans="1:3" s="6" customFormat="1" ht="15" x14ac:dyDescent="0.3">
      <c r="A3" s="406" t="s">
        <v>140</v>
      </c>
      <c r="B3" s="371"/>
      <c r="C3" s="372"/>
    </row>
    <row r="4" spans="1:3" s="6" customFormat="1" ht="15" x14ac:dyDescent="0.3">
      <c r="A4" s="114"/>
      <c r="B4" s="371"/>
      <c r="C4" s="372"/>
    </row>
    <row r="5" spans="1:3" s="21" customFormat="1" ht="15" x14ac:dyDescent="0.3">
      <c r="A5" s="501" t="s">
        <v>268</v>
      </c>
      <c r="B5" s="501"/>
      <c r="C5" s="114"/>
    </row>
    <row r="6" spans="1:3" s="21" customFormat="1" ht="15" x14ac:dyDescent="0.3">
      <c r="A6" s="502" t="str">
        <f>'ფორმა N1'!A5</f>
        <v>მპგ "ერთიანი საქართველო-დემოკრატიული მოძრაობა "</v>
      </c>
      <c r="B6" s="502"/>
      <c r="C6" s="114"/>
    </row>
    <row r="7" spans="1:3" x14ac:dyDescent="0.2">
      <c r="A7" s="407"/>
      <c r="B7" s="407"/>
      <c r="C7" s="407"/>
    </row>
    <row r="8" spans="1:3" x14ac:dyDescent="0.2">
      <c r="A8" s="407"/>
      <c r="B8" s="407"/>
      <c r="C8" s="407"/>
    </row>
    <row r="9" spans="1:3" ht="30" customHeight="1" x14ac:dyDescent="0.2">
      <c r="A9" s="408" t="s">
        <v>64</v>
      </c>
      <c r="B9" s="408" t="s">
        <v>11</v>
      </c>
      <c r="C9" s="409" t="s">
        <v>9</v>
      </c>
    </row>
    <row r="10" spans="1:3" ht="15" x14ac:dyDescent="0.3">
      <c r="A10" s="410">
        <v>1</v>
      </c>
      <c r="B10" s="411" t="s">
        <v>57</v>
      </c>
      <c r="C10" s="426">
        <f>'ფორმა N4'!D11+'ფორმა N5'!D9+'ფორმა N6'!D10</f>
        <v>357848.25</v>
      </c>
    </row>
    <row r="11" spans="1:3" ht="15" x14ac:dyDescent="0.3">
      <c r="A11" s="413">
        <v>1.1000000000000001</v>
      </c>
      <c r="B11" s="411" t="s">
        <v>495</v>
      </c>
      <c r="C11" s="427">
        <f>'ფორმა N4'!D39+'ფორმა N5'!D37</f>
        <v>0</v>
      </c>
    </row>
    <row r="12" spans="1:3" ht="15" x14ac:dyDescent="0.3">
      <c r="A12" s="414" t="s">
        <v>30</v>
      </c>
      <c r="B12" s="411" t="s">
        <v>496</v>
      </c>
      <c r="C12" s="427">
        <f>'ფორმა N4'!D40+'ფორმა N5'!D38</f>
        <v>0</v>
      </c>
    </row>
    <row r="13" spans="1:3" ht="15" x14ac:dyDescent="0.3">
      <c r="A13" s="413">
        <v>1.2</v>
      </c>
      <c r="B13" s="411" t="s">
        <v>58</v>
      </c>
      <c r="C13" s="427">
        <f>'ფორმა N4'!D12+'ფორმა N5'!D10</f>
        <v>147411.28</v>
      </c>
    </row>
    <row r="14" spans="1:3" ht="15" x14ac:dyDescent="0.3">
      <c r="A14" s="413">
        <v>1.3</v>
      </c>
      <c r="B14" s="411" t="s">
        <v>497</v>
      </c>
      <c r="C14" s="427">
        <f>'ფორმა N4'!D17+'ფორმა N5'!D15+'ფორმა N6'!D17</f>
        <v>29820</v>
      </c>
    </row>
    <row r="15" spans="1:3" ht="15" x14ac:dyDescent="0.2">
      <c r="A15" s="499"/>
      <c r="B15" s="499"/>
      <c r="C15" s="499"/>
    </row>
    <row r="16" spans="1:3" ht="30" customHeight="1" x14ac:dyDescent="0.2">
      <c r="A16" s="408" t="s">
        <v>64</v>
      </c>
      <c r="B16" s="408" t="s">
        <v>243</v>
      </c>
      <c r="C16" s="409" t="s">
        <v>67</v>
      </c>
    </row>
    <row r="17" spans="1:4" ht="15" x14ac:dyDescent="0.3">
      <c r="A17" s="410">
        <v>2</v>
      </c>
      <c r="B17" s="411" t="s">
        <v>498</v>
      </c>
      <c r="C17" s="412">
        <f>'ფორმა N2'!D9+'ფორმა N2'!C26+'ფორმა N3'!D9+'ფორმა N3'!C26</f>
        <v>357648</v>
      </c>
    </row>
    <row r="18" spans="1:4" ht="15" x14ac:dyDescent="0.3">
      <c r="A18" s="415">
        <v>2.1</v>
      </c>
      <c r="B18" s="411" t="s">
        <v>499</v>
      </c>
      <c r="C18" s="411">
        <f>'ფორმა N2'!D17+'ფორმა N3'!D17</f>
        <v>241620</v>
      </c>
    </row>
    <row r="19" spans="1:4" ht="15" x14ac:dyDescent="0.3">
      <c r="A19" s="415">
        <v>2.2000000000000002</v>
      </c>
      <c r="B19" s="411" t="s">
        <v>500</v>
      </c>
      <c r="C19" s="411">
        <f>'ფორმა N2'!D18+'ფორმა N3'!D18</f>
        <v>84168</v>
      </c>
    </row>
    <row r="20" spans="1:4" ht="15" x14ac:dyDescent="0.3">
      <c r="A20" s="415">
        <v>2.2999999999999998</v>
      </c>
      <c r="B20" s="411" t="s">
        <v>501</v>
      </c>
      <c r="C20" s="416">
        <f>SUM(C21:C25)</f>
        <v>26050</v>
      </c>
    </row>
    <row r="21" spans="1:4" ht="15" x14ac:dyDescent="0.3">
      <c r="A21" s="414" t="s">
        <v>502</v>
      </c>
      <c r="B21" s="417" t="s">
        <v>503</v>
      </c>
      <c r="C21" s="411">
        <f>'ფორმა N2'!D13+'ფორმა N3'!D13</f>
        <v>26050</v>
      </c>
    </row>
    <row r="22" spans="1:4" ht="15" x14ac:dyDescent="0.3">
      <c r="A22" s="414" t="s">
        <v>504</v>
      </c>
      <c r="B22" s="417" t="s">
        <v>505</v>
      </c>
      <c r="C22" s="411">
        <f>'ფორმა N2'!C27+'ფორმა N3'!C27</f>
        <v>0</v>
      </c>
    </row>
    <row r="23" spans="1:4" ht="15" x14ac:dyDescent="0.3">
      <c r="A23" s="414" t="s">
        <v>506</v>
      </c>
      <c r="B23" s="417" t="s">
        <v>507</v>
      </c>
      <c r="C23" s="411">
        <f>'ფორმა N2'!D14+'ფორმა N3'!D14</f>
        <v>0</v>
      </c>
    </row>
    <row r="24" spans="1:4" ht="15" x14ac:dyDescent="0.3">
      <c r="A24" s="414" t="s">
        <v>508</v>
      </c>
      <c r="B24" s="417" t="s">
        <v>509</v>
      </c>
      <c r="C24" s="411">
        <f>'ფორმა N2'!C31+'ფორმა N3'!C31</f>
        <v>0</v>
      </c>
    </row>
    <row r="25" spans="1:4" ht="15" x14ac:dyDescent="0.3">
      <c r="A25" s="414" t="s">
        <v>510</v>
      </c>
      <c r="B25" s="417" t="s">
        <v>511</v>
      </c>
      <c r="C25" s="411">
        <f>'ფორმა N2'!D11+'ფორმა N3'!D11</f>
        <v>0</v>
      </c>
    </row>
    <row r="26" spans="1:4" ht="15" x14ac:dyDescent="0.3">
      <c r="A26" s="424"/>
      <c r="B26" s="423"/>
      <c r="C26" s="422"/>
    </row>
    <row r="27" spans="1:4" ht="15" x14ac:dyDescent="0.3">
      <c r="A27" s="424"/>
      <c r="B27" s="423"/>
      <c r="C27" s="422"/>
    </row>
    <row r="28" spans="1:4" ht="15" x14ac:dyDescent="0.3">
      <c r="A28" s="21"/>
      <c r="B28" s="21"/>
      <c r="C28" s="21"/>
      <c r="D28" s="421"/>
    </row>
    <row r="29" spans="1:4" ht="15" x14ac:dyDescent="0.3">
      <c r="A29" s="198" t="s">
        <v>107</v>
      </c>
      <c r="B29" s="21"/>
      <c r="C29" s="21"/>
      <c r="D29" s="421"/>
    </row>
    <row r="30" spans="1:4" ht="15" x14ac:dyDescent="0.3">
      <c r="A30" s="21"/>
      <c r="B30" s="21"/>
      <c r="C30" s="21"/>
      <c r="D30" s="421"/>
    </row>
    <row r="31" spans="1:4" ht="15" x14ac:dyDescent="0.3">
      <c r="A31" s="21"/>
      <c r="B31" s="21"/>
      <c r="C31" s="21"/>
      <c r="D31" s="420"/>
    </row>
    <row r="32" spans="1:4" ht="15" x14ac:dyDescent="0.3">
      <c r="B32" s="198" t="s">
        <v>265</v>
      </c>
      <c r="C32" s="21"/>
      <c r="D32" s="420"/>
    </row>
    <row r="33" spans="2:4" ht="15" x14ac:dyDescent="0.3">
      <c r="B33" s="21" t="s">
        <v>264</v>
      </c>
      <c r="C33" s="21"/>
      <c r="D33" s="420"/>
    </row>
    <row r="34" spans="2:4" x14ac:dyDescent="0.2">
      <c r="B34" s="419" t="s">
        <v>139</v>
      </c>
      <c r="D34" s="418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218</v>
      </c>
      <c r="C1" t="s">
        <v>198</v>
      </c>
      <c r="E1" t="s">
        <v>225</v>
      </c>
      <c r="G1" t="s">
        <v>234</v>
      </c>
    </row>
    <row r="2" spans="1:7" ht="15" x14ac:dyDescent="0.2">
      <c r="A2" s="63">
        <v>40907</v>
      </c>
      <c r="C2" t="s">
        <v>199</v>
      </c>
      <c r="E2" t="s">
        <v>230</v>
      </c>
      <c r="G2" s="65" t="s">
        <v>235</v>
      </c>
    </row>
    <row r="3" spans="1:7" ht="15" x14ac:dyDescent="0.2">
      <c r="A3" s="63">
        <v>40908</v>
      </c>
      <c r="C3" t="s">
        <v>200</v>
      </c>
      <c r="E3" t="s">
        <v>231</v>
      </c>
      <c r="G3" s="65" t="s">
        <v>236</v>
      </c>
    </row>
    <row r="4" spans="1:7" ht="15" x14ac:dyDescent="0.2">
      <c r="A4" s="63">
        <v>40909</v>
      </c>
      <c r="C4" t="s">
        <v>201</v>
      </c>
      <c r="E4" t="s">
        <v>232</v>
      </c>
      <c r="G4" s="65" t="s">
        <v>237</v>
      </c>
    </row>
    <row r="5" spans="1:7" x14ac:dyDescent="0.2">
      <c r="A5" s="63">
        <v>40910</v>
      </c>
      <c r="C5" t="s">
        <v>202</v>
      </c>
      <c r="E5" t="s">
        <v>233</v>
      </c>
    </row>
    <row r="6" spans="1:7" x14ac:dyDescent="0.2">
      <c r="A6" s="63">
        <v>40911</v>
      </c>
      <c r="C6" t="s">
        <v>203</v>
      </c>
    </row>
    <row r="7" spans="1:7" x14ac:dyDescent="0.2">
      <c r="A7" s="63">
        <v>40912</v>
      </c>
      <c r="C7" t="s">
        <v>204</v>
      </c>
    </row>
    <row r="8" spans="1:7" x14ac:dyDescent="0.2">
      <c r="A8" s="63">
        <v>40913</v>
      </c>
      <c r="C8" t="s">
        <v>205</v>
      </c>
    </row>
    <row r="9" spans="1:7" x14ac:dyDescent="0.2">
      <c r="A9" s="63">
        <v>40914</v>
      </c>
      <c r="C9" t="s">
        <v>206</v>
      </c>
    </row>
    <row r="10" spans="1:7" x14ac:dyDescent="0.2">
      <c r="A10" s="63">
        <v>40915</v>
      </c>
      <c r="C10" t="s">
        <v>207</v>
      </c>
    </row>
    <row r="11" spans="1:7" x14ac:dyDescent="0.2">
      <c r="A11" s="63">
        <v>40916</v>
      </c>
      <c r="C11" t="s">
        <v>208</v>
      </c>
    </row>
    <row r="12" spans="1:7" x14ac:dyDescent="0.2">
      <c r="A12" s="63">
        <v>40917</v>
      </c>
      <c r="C12" t="s">
        <v>209</v>
      </c>
    </row>
    <row r="13" spans="1:7" x14ac:dyDescent="0.2">
      <c r="A13" s="63">
        <v>40918</v>
      </c>
      <c r="C13" t="s">
        <v>210</v>
      </c>
    </row>
    <row r="14" spans="1:7" x14ac:dyDescent="0.2">
      <c r="A14" s="63">
        <v>40919</v>
      </c>
      <c r="C14" t="s">
        <v>211</v>
      </c>
    </row>
    <row r="15" spans="1:7" x14ac:dyDescent="0.2">
      <c r="A15" s="63">
        <v>40920</v>
      </c>
      <c r="C15" t="s">
        <v>212</v>
      </c>
    </row>
    <row r="16" spans="1:7" x14ac:dyDescent="0.2">
      <c r="A16" s="63">
        <v>40921</v>
      </c>
      <c r="C16" t="s">
        <v>213</v>
      </c>
    </row>
    <row r="17" spans="1:3" x14ac:dyDescent="0.2">
      <c r="A17" s="63">
        <v>40922</v>
      </c>
      <c r="C17" t="s">
        <v>214</v>
      </c>
    </row>
    <row r="18" spans="1:3" x14ac:dyDescent="0.2">
      <c r="A18" s="63">
        <v>40923</v>
      </c>
      <c r="C18" t="s">
        <v>215</v>
      </c>
    </row>
    <row r="19" spans="1:3" x14ac:dyDescent="0.2">
      <c r="A19" s="63">
        <v>40924</v>
      </c>
      <c r="C19" t="s">
        <v>216</v>
      </c>
    </row>
    <row r="20" spans="1:3" x14ac:dyDescent="0.2">
      <c r="A20" s="63">
        <v>40925</v>
      </c>
      <c r="C20" t="s">
        <v>217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2020-01-23T08:01:39Z</cp:lastPrinted>
  <dcterms:created xsi:type="dcterms:W3CDTF">2011-12-27T13:20:18Z</dcterms:created>
  <dcterms:modified xsi:type="dcterms:W3CDTF">2020-03-09T11:24:47Z</dcterms:modified>
</cp:coreProperties>
</file>