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60" windowWidth="24240" windowHeight="12270" tabRatio="954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4.2'!$A$1:$I$125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5.2'!$A$1:$I$35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G10" i="9"/>
  <c r="D39" i="18"/>
  <c r="C39"/>
  <c r="C14" i="10"/>
  <c r="J16"/>
  <c r="J15"/>
  <c r="J14" s="1"/>
  <c r="F10" i="9"/>
  <c r="D17" i="7"/>
  <c r="D18"/>
  <c r="D17" i="3" l="1"/>
  <c r="D18"/>
  <c r="C24" i="47"/>
  <c r="D19" i="40" l="1"/>
  <c r="D22"/>
  <c r="D25"/>
  <c r="D26"/>
  <c r="D28"/>
  <c r="D36"/>
  <c r="D46"/>
  <c r="H129" i="30" l="1"/>
  <c r="I21" l="1"/>
  <c r="I20"/>
  <c r="I19"/>
  <c r="I18"/>
  <c r="I17"/>
  <c r="I16"/>
  <c r="I15"/>
  <c r="I14"/>
  <c r="I13"/>
  <c r="I12"/>
  <c r="I11"/>
  <c r="I10"/>
  <c r="I9"/>
  <c r="D11" i="40"/>
  <c r="C13" i="47"/>
  <c r="I106" i="29"/>
  <c r="H104"/>
  <c r="I102"/>
  <c r="I111" s="1"/>
  <c r="I129" i="30" l="1"/>
  <c r="H86" i="29"/>
  <c r="G86"/>
  <c r="H68" l="1"/>
  <c r="H67"/>
  <c r="G68"/>
  <c r="G67"/>
  <c r="H60" l="1"/>
  <c r="H59"/>
  <c r="G60"/>
  <c r="H23" l="1"/>
  <c r="H102" s="1"/>
  <c r="H111" s="1"/>
  <c r="G23"/>
  <c r="G102" s="1"/>
  <c r="G111" s="1"/>
  <c r="D11" i="47" l="1"/>
  <c r="D13"/>
  <c r="D16"/>
  <c r="D22"/>
  <c r="D25"/>
  <c r="D26"/>
  <c r="D28"/>
  <c r="D34"/>
  <c r="D33" s="1"/>
  <c r="D36"/>
  <c r="C10"/>
  <c r="C15"/>
  <c r="D15"/>
  <c r="C18"/>
  <c r="C33"/>
  <c r="C37"/>
  <c r="D37"/>
  <c r="D10" l="1"/>
  <c r="D24"/>
  <c r="D18" s="1"/>
  <c r="J39" i="10" l="1"/>
  <c r="I39"/>
  <c r="I36" s="1"/>
  <c r="H39"/>
  <c r="G39"/>
  <c r="F39"/>
  <c r="E39"/>
  <c r="E36" s="1"/>
  <c r="D39"/>
  <c r="D36" s="1"/>
  <c r="C39"/>
  <c r="C36" s="1"/>
  <c r="B39"/>
  <c r="J36"/>
  <c r="H36"/>
  <c r="G36"/>
  <c r="F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J19"/>
  <c r="I19"/>
  <c r="H19"/>
  <c r="G19"/>
  <c r="F19"/>
  <c r="F17" s="1"/>
  <c r="E19"/>
  <c r="D19"/>
  <c r="D17" s="1"/>
  <c r="C19"/>
  <c r="C17" s="1"/>
  <c r="J17" s="1"/>
  <c r="B19"/>
  <c r="B17" s="1"/>
  <c r="I17"/>
  <c r="H17"/>
  <c r="G17"/>
  <c r="E17"/>
  <c r="E9" s="1"/>
  <c r="I14"/>
  <c r="H14"/>
  <c r="G14"/>
  <c r="F14"/>
  <c r="E14"/>
  <c r="D14"/>
  <c r="B14"/>
  <c r="J10"/>
  <c r="I10"/>
  <c r="H10"/>
  <c r="G10"/>
  <c r="F10"/>
  <c r="E10"/>
  <c r="D10"/>
  <c r="D9" s="1"/>
  <c r="C10"/>
  <c r="B10"/>
  <c r="I9"/>
  <c r="H9"/>
  <c r="I21" i="44"/>
  <c r="I20"/>
  <c r="I19"/>
  <c r="I18"/>
  <c r="I17"/>
  <c r="I16"/>
  <c r="I15"/>
  <c r="I14"/>
  <c r="I13"/>
  <c r="I12"/>
  <c r="I11"/>
  <c r="I10"/>
  <c r="I9"/>
  <c r="I26" i="43"/>
  <c r="G24"/>
  <c r="H22"/>
  <c r="H24" s="1"/>
  <c r="I9"/>
  <c r="I24" s="1"/>
  <c r="J9" i="10" l="1"/>
  <c r="F9"/>
  <c r="C9"/>
  <c r="B9"/>
  <c r="G9"/>
  <c r="H28" i="43"/>
  <c r="G28"/>
  <c r="I28"/>
  <c r="C25" i="59" l="1"/>
  <c r="C23"/>
  <c r="C21"/>
  <c r="C19"/>
  <c r="C18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0" l="1"/>
  <c r="C13" i="59" s="1"/>
  <c r="C10" i="40"/>
  <c r="I38" i="35" l="1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44" i="44" l="1"/>
  <c r="H44"/>
  <c r="C16" i="40" s="1"/>
  <c r="D16" s="1"/>
  <c r="D31" i="7" l="1"/>
  <c r="C31"/>
  <c r="D27"/>
  <c r="C27"/>
  <c r="C26" s="1"/>
  <c r="D26"/>
  <c r="D19"/>
  <c r="C19"/>
  <c r="D16"/>
  <c r="C16"/>
  <c r="D12"/>
  <c r="D10" s="1"/>
  <c r="D9" s="1"/>
  <c r="C12"/>
  <c r="D31" i="3"/>
  <c r="C31"/>
  <c r="C24" i="59" s="1"/>
  <c r="C10" i="7" l="1"/>
  <c r="C9" s="1"/>
  <c r="D73" i="47"/>
  <c r="C73"/>
  <c r="D65"/>
  <c r="D59"/>
  <c r="C59"/>
  <c r="D54"/>
  <c r="C54"/>
  <c r="D48"/>
  <c r="D14" s="1"/>
  <c r="C48"/>
  <c r="C14" s="1"/>
  <c r="C9" l="1"/>
  <c r="D9"/>
  <c r="L35" i="46"/>
  <c r="H34" i="45"/>
  <c r="G34"/>
  <c r="D27" i="3" l="1"/>
  <c r="C27"/>
  <c r="C22" i="59" s="1"/>
  <c r="C20" s="1"/>
  <c r="D17" i="28" l="1"/>
  <c r="C17"/>
  <c r="C12" i="3" l="1"/>
  <c r="D74" i="40" l="1"/>
  <c r="D65"/>
  <c r="D59"/>
  <c r="C59"/>
  <c r="D54"/>
  <c r="C54"/>
  <c r="D48"/>
  <c r="C48"/>
  <c r="D37"/>
  <c r="C11" i="59" s="1"/>
  <c r="C37" i="40"/>
  <c r="D33"/>
  <c r="C33"/>
  <c r="D24"/>
  <c r="D18" s="1"/>
  <c r="C24"/>
  <c r="C18" s="1"/>
  <c r="D15"/>
  <c r="C15"/>
  <c r="A6"/>
  <c r="C14" l="1"/>
  <c r="C9" s="1"/>
  <c r="D14"/>
  <c r="D9" s="1"/>
  <c r="F9" l="1"/>
  <c r="H10" i="9"/>
  <c r="A4" i="39"/>
  <c r="A4" i="35" l="1"/>
  <c r="H34" i="34" l="1"/>
  <c r="G34"/>
  <c r="A4"/>
  <c r="A4" i="30" l="1"/>
  <c r="A4" i="29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A4"/>
  <c r="C64" i="12" l="1"/>
  <c r="D64"/>
  <c r="A4" i="10" l="1"/>
  <c r="A4" i="9"/>
  <c r="A4" i="12"/>
  <c r="A5" i="5"/>
  <c r="A4" i="7"/>
  <c r="D45" i="12" l="1"/>
  <c r="C45"/>
  <c r="D34"/>
  <c r="C34"/>
  <c r="D11"/>
  <c r="C11"/>
  <c r="D17" i="5"/>
  <c r="C14" i="59" s="1"/>
  <c r="C17" i="5"/>
  <c r="D14"/>
  <c r="C14"/>
  <c r="D11"/>
  <c r="C11"/>
  <c r="D19" i="3"/>
  <c r="C19"/>
  <c r="D16"/>
  <c r="C16"/>
  <c r="D12"/>
  <c r="D10" i="5" l="1"/>
  <c r="C10" i="59" s="1"/>
  <c r="C10" i="5"/>
  <c r="C26" i="3"/>
  <c r="C10" s="1"/>
  <c r="D10"/>
  <c r="D10" i="12"/>
  <c r="D44"/>
  <c r="D26" i="3"/>
  <c r="C10" i="12"/>
  <c r="C44"/>
  <c r="C9" i="3" l="1"/>
  <c r="I10" i="9" s="1"/>
  <c r="D9" i="3"/>
  <c r="C17" i="59" s="1"/>
</calcChain>
</file>

<file path=xl/sharedStrings.xml><?xml version="1.0" encoding="utf-8"?>
<sst xmlns="http://schemas.openxmlformats.org/spreadsheetml/2006/main" count="2402" uniqueCount="769">
  <si>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</si>
  <si>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</si>
  <si>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</si>
  <si>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</si>
  <si>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</si>
  <si>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</si>
  <si>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</si>
  <si>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</si>
  <si>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</si>
  <si>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</si>
  <si>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</si>
  <si>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</si>
  <si>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</si>
  <si>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</si>
  <si>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</si>
  <si>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</si>
  <si>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</si>
  <si>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</si>
  <si>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</si>
  <si>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</si>
  <si>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</si>
  <si>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</si>
  <si>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</si>
  <si>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</si>
  <si>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</si>
  <si>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</si>
  <si>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</si>
  <si>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</si>
  <si>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</si>
  <si>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</si>
  <si>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</si>
  <si>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</si>
  <si>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</si>
  <si>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</si>
  <si>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</si>
  <si>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</si>
  <si>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</si>
  <si>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</si>
  <si>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</si>
  <si>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</si>
  <si>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</si>
  <si>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</si>
  <si>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</si>
  <si>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</si>
  <si>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</si>
  <si>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</si>
  <si>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</si>
  <si>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</si>
  <si>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</si>
  <si>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</si>
  <si>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</si>
  <si>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</si>
  <si>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</si>
  <si>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</si>
  <si>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</si>
  <si>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</si>
  <si>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</si>
  <si>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</si>
  <si>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</si>
  <si>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</si>
  <si>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</si>
  <si>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</si>
  <si>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</si>
  <si>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</si>
  <si>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</si>
  <si>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</si>
  <si>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</si>
  <si>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</si>
  <si>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</si>
  <si>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</si>
  <si>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</si>
  <si>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</si>
  <si>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</si>
  <si>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</si>
  <si>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</si>
  <si>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</si>
  <si>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</si>
  <si>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</si>
  <si>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</si>
  <si>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</si>
  <si>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</si>
  <si>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</si>
  <si>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</si>
  <si>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</si>
  <si>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</si>
  <si>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</si>
  <si>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</si>
  <si>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</si>
  <si>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</si>
  <si>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</si>
  <si>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</si>
  <si>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</si>
  <si>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</si>
  <si>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</si>
  <si>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</si>
  <si>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</si>
  <si>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</si>
  <si>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</si>
  <si>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</si>
  <si>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</si>
  <si>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</si>
  <si>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</si>
  <si>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</si>
  <si>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</si>
  <si>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</si>
  <si>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</si>
  <si>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</si>
  <si>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</si>
  <si>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</si>
  <si>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</si>
  <si>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</si>
  <si>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</si>
  <si>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</si>
  <si>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</si>
  <si>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</si>
  <si>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</si>
  <si>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</si>
  <si>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</si>
  <si>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</si>
  <si>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</si>
  <si>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</si>
  <si>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</si>
  <si>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</si>
  <si>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</si>
  <si>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</si>
  <si>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</si>
  <si>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</si>
  <si>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</si>
  <si>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</si>
  <si>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</si>
  <si>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</si>
  <si>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</si>
  <si>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</si>
  <si>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</si>
  <si>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</si>
  <si>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</si>
  <si>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</si>
  <si>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</si>
  <si>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</si>
  <si>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</si>
  <si>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</si>
  <si>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</si>
  <si>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</si>
  <si>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</si>
  <si>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</si>
  <si>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</si>
  <si>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</si>
  <si>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</si>
  <si>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</si>
  <si>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</si>
  <si>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</si>
  <si>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</si>
  <si>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</si>
  <si>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</si>
  <si>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</si>
  <si>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</si>
  <si>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</si>
  <si>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</si>
  <si>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</si>
  <si>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</si>
  <si>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</si>
  <si>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</si>
  <si>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</si>
  <si>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</si>
  <si>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</si>
  <si>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</si>
  <si>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</si>
  <si>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</si>
  <si>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</si>
  <si>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</si>
  <si>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</si>
  <si>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</si>
  <si>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</si>
  <si>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</si>
  <si>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</si>
  <si>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</si>
  <si>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</si>
  <si>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</si>
  <si>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</si>
  <si>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</si>
  <si>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</si>
  <si>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</si>
  <si>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</si>
  <si>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</si>
  <si>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</si>
  <si>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</si>
  <si>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</si>
  <si>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</si>
  <si>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</si>
  <si>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</si>
  <si>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</si>
  <si>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</si>
  <si>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</si>
  <si>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</si>
  <si>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</si>
  <si>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</si>
  <si>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</si>
  <si>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</si>
  <si>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</si>
  <si>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</si>
  <si>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</si>
  <si>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</si>
  <si>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</si>
  <si>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</si>
  <si>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</si>
  <si>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</si>
  <si>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</si>
  <si>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</si>
  <si>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</si>
  <si>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</si>
  <si>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</si>
  <si>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</si>
  <si>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</si>
  <si>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</si>
  <si>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</si>
  <si>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</si>
  <si>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</si>
  <si>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</si>
  <si>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</si>
  <si>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</si>
  <si>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</si>
  <si>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</si>
  <si>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</si>
  <si>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</si>
  <si>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</si>
  <si>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</si>
  <si>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</si>
  <si>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</si>
  <si>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</si>
  <si>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</si>
  <si>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</si>
  <si>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</si>
  <si>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</si>
  <si>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</si>
  <si>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</si>
  <si>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</si>
  <si>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</si>
  <si>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</si>
  <si>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</si>
  <si>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</si>
  <si>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</si>
  <si>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</si>
  <si>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</si>
  <si>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</si>
  <si>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</si>
  <si>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</si>
  <si>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</si>
  <si>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</si>
  <si>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</si>
  <si>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</si>
  <si>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</si>
  <si>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</si>
  <si>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</si>
  <si>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</si>
  <si>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</si>
  <si>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</si>
  <si>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</si>
  <si>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</si>
  <si>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</si>
  <si>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</si>
  <si>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</si>
  <si>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</si>
  <si>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</si>
  <si>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</si>
  <si>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</si>
  <si>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</si>
  <si>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</si>
  <si>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</si>
  <si>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</si>
  <si>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</si>
  <si>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</si>
  <si>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</si>
  <si>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</si>
  <si>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</si>
  <si>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</si>
  <si>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</si>
  <si>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</si>
  <si>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</si>
  <si>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</si>
  <si>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</si>
  <si>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</si>
  <si>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</si>
  <si>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</si>
  <si>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</si>
  <si>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</si>
  <si>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</si>
  <si>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</si>
  <si>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</si>
  <si>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</si>
  <si>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</si>
  <si>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</si>
  <si>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</si>
  <si>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</si>
  <si>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</si>
  <si>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</si>
  <si>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</si>
  <si>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</si>
  <si>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</si>
  <si>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</si>
  <si>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</si>
  <si>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</si>
  <si>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</si>
  <si>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</si>
  <si>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</si>
  <si>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</si>
  <si>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</si>
  <si>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</si>
  <si>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</si>
  <si>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</si>
  <si>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</si>
  <si>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</si>
  <si>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</si>
  <si>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</si>
  <si>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</si>
  <si>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</si>
  <si>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</si>
  <si>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</si>
  <si>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</si>
  <si>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</si>
  <si>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</si>
  <si>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</si>
  <si>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</si>
  <si>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</si>
  <si>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</si>
  <si>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</si>
  <si>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</si>
  <si>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</si>
  <si>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</si>
  <si>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</si>
  <si>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</si>
  <si>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</si>
  <si>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</si>
  <si>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</si>
  <si>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</si>
  <si>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</si>
  <si>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</si>
  <si>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</si>
  <si>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</si>
  <si>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</si>
  <si>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</si>
  <si>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</si>
  <si>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</si>
  <si>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</si>
  <si>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</si>
  <si>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</si>
  <si>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</si>
  <si>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</si>
  <si>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</si>
  <si>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</si>
  <si>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</si>
  <si>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</si>
  <si>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</si>
  <si>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</si>
  <si>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</si>
  <si>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</si>
  <si>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</si>
  <si>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</si>
  <si>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</si>
  <si>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</si>
  <si>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</si>
  <si>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</si>
  <si>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</si>
  <si>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</si>
  <si>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</si>
  <si>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</si>
  <si>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</si>
  <si>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</si>
  <si>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</si>
  <si>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</si>
  <si>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</si>
  <si>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</si>
  <si>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</si>
  <si>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</si>
  <si>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</si>
  <si>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</si>
  <si>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</si>
  <si>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</si>
  <si>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</si>
  <si>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</si>
  <si>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</si>
  <si>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</si>
  <si>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</si>
  <si>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</si>
  <si>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</si>
  <si>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</si>
  <si>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</si>
  <si>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</si>
  <si>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</si>
  <si>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</si>
  <si>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</si>
  <si>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</si>
  <si>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</si>
  <si>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</si>
  <si>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</si>
  <si>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</si>
  <si>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</si>
  <si>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</si>
  <si>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</si>
  <si>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</si>
  <si>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</si>
  <si>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</si>
  <si>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</si>
  <si>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</si>
  <si>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</si>
  <si>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</si>
  <si>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</si>
  <si>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</si>
  <si>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</si>
  <si>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</si>
  <si>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</si>
  <si>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</si>
  <si>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</si>
  <si>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</si>
  <si>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</si>
  <si>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</si>
  <si>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</si>
  <si>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</si>
  <si>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</si>
  <si>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</si>
  <si>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</si>
  <si>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</si>
  <si>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</si>
  <si>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</si>
  <si>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</si>
  <si>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</si>
  <si>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</si>
  <si>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</si>
  <si>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</si>
  <si>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</si>
  <si>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</si>
  <si>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</si>
  <si>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</si>
  <si>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</si>
  <si>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</si>
  <si>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</si>
  <si>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</si>
  <si>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</si>
  <si>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</si>
  <si>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</si>
  <si>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</si>
  <si>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</si>
  <si>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</si>
  <si>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</si>
  <si>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</si>
  <si>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</si>
  <si>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</si>
  <si>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</si>
  <si>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</si>
  <si>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</si>
  <si>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</si>
  <si>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</si>
  <si>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</si>
  <si>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</si>
  <si>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</si>
  <si>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</si>
  <si>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</si>
  <si>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</si>
  <si>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</si>
  <si>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</si>
  <si>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</si>
  <si>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</si>
  <si>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</si>
  <si>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</si>
  <si>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</si>
  <si>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</si>
  <si>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</si>
  <si>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</si>
  <si>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</si>
  <si>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</si>
  <si>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</si>
  <si>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</si>
  <si>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</si>
  <si>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</si>
  <si>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</si>
  <si>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</si>
  <si>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</si>
  <si>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</si>
  <si>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</si>
  <si>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</si>
  <si>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</si>
  <si>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</si>
  <si>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</si>
  <si>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</si>
  <si>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</si>
  <si>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</si>
  <si>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</si>
  <si>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</si>
  <si>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</si>
  <si>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</si>
  <si>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</si>
  <si>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</si>
  <si>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</si>
  <si>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</si>
  <si>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</si>
  <si>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</si>
  <si>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</si>
  <si>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</si>
  <si>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</si>
  <si>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</si>
  <si>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</si>
  <si>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</si>
  <si>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</si>
  <si>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</si>
  <si>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</si>
  <si>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</si>
  <si>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</si>
  <si>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</si>
  <si>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</si>
  <si>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</si>
  <si>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</si>
  <si>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</si>
  <si>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</si>
  <si>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</si>
  <si>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პ/გ  "ახალი ქრისტიან დემოკრატები"</t>
  </si>
  <si>
    <t>01/01/2019-31/12/2019</t>
  </si>
  <si>
    <t>ქეთევან</t>
  </si>
  <si>
    <t>ურდულაშვილი</t>
  </si>
  <si>
    <t>36001002966</t>
  </si>
  <si>
    <t>ბუღალტერი</t>
  </si>
  <si>
    <t>ნიკოლოზ</t>
  </si>
  <si>
    <t>ჯოგლიძე</t>
  </si>
  <si>
    <t>01019081396</t>
  </si>
  <si>
    <t>თავჯდომარე</t>
  </si>
  <si>
    <t>თამთა</t>
  </si>
  <si>
    <t>ცეცხლაძე</t>
  </si>
  <si>
    <t>61004061734</t>
  </si>
  <si>
    <t>საქმისმწარმოებელი</t>
  </si>
  <si>
    <t>გელა</t>
  </si>
  <si>
    <t>ჯოჯუა</t>
  </si>
  <si>
    <t>01019032276</t>
  </si>
  <si>
    <t>თავჯ/მოადგ</t>
  </si>
  <si>
    <t>ანი</t>
  </si>
  <si>
    <t>შაიშმელაშვილი</t>
  </si>
  <si>
    <t>01027089880</t>
  </si>
  <si>
    <t>პრესსამსახური</t>
  </si>
  <si>
    <t>თამარ</t>
  </si>
  <si>
    <t>უსანეთაშვილი</t>
  </si>
  <si>
    <t>01019001056</t>
  </si>
  <si>
    <t>პოლიტ. მდივანი</t>
  </si>
  <si>
    <t>ელენე</t>
  </si>
  <si>
    <t>ასიტაშვილი</t>
  </si>
  <si>
    <t>01008046643</t>
  </si>
  <si>
    <t>საზოგ მენეჯერი</t>
  </si>
  <si>
    <t>დამქირავებლის 2 % საპენსიო</t>
  </si>
  <si>
    <t>სულ</t>
  </si>
  <si>
    <t>წარმომადგენელთა ანაზღაურება</t>
  </si>
  <si>
    <t>ნანა</t>
  </si>
  <si>
    <t>ლაღიძე</t>
  </si>
  <si>
    <t>01003003574</t>
  </si>
  <si>
    <t>შეხვედრები</t>
  </si>
  <si>
    <t>ლაგოდეხი</t>
  </si>
  <si>
    <t>24/03/19-26/03/19</t>
  </si>
  <si>
    <t>დათო</t>
  </si>
  <si>
    <t>ჩიხლაძე</t>
  </si>
  <si>
    <t>01023002886</t>
  </si>
  <si>
    <t xml:space="preserve">ლაშა </t>
  </si>
  <si>
    <t>მახათაძე</t>
  </si>
  <si>
    <t>01011079775</t>
  </si>
  <si>
    <t>24/03/19-27/03/19</t>
  </si>
  <si>
    <t>ნინო</t>
  </si>
  <si>
    <t>მხეიძე</t>
  </si>
  <si>
    <t>01011052017</t>
  </si>
  <si>
    <t>ბათუმი</t>
  </si>
  <si>
    <t>1/04/19-2/04/2019</t>
  </si>
  <si>
    <t>ანა</t>
  </si>
  <si>
    <t>01011043615</t>
  </si>
  <si>
    <t xml:space="preserve">თამარი </t>
  </si>
  <si>
    <t>კასრაძე</t>
  </si>
  <si>
    <t>35001107917</t>
  </si>
  <si>
    <t>01/04/19-03/04/19</t>
  </si>
  <si>
    <t>ირაკლი</t>
  </si>
  <si>
    <t>ქართველიშვილი</t>
  </si>
  <si>
    <t>01011070184</t>
  </si>
  <si>
    <t xml:space="preserve">ნიკოლოზ </t>
  </si>
  <si>
    <t>ნიტა</t>
  </si>
  <si>
    <t>სიხარულიძე</t>
  </si>
  <si>
    <t>46001018869</t>
  </si>
  <si>
    <t>თორნიკე</t>
  </si>
  <si>
    <t>ჯავახიშვილი</t>
  </si>
  <si>
    <t>01024078359</t>
  </si>
  <si>
    <t>01/04/19-04/04/19</t>
  </si>
  <si>
    <t>ზუგდიდი</t>
  </si>
  <si>
    <t>დღ. ხარჯი/ტრანსპ</t>
  </si>
  <si>
    <t>ლევანი</t>
  </si>
  <si>
    <t>ჩხეიძე</t>
  </si>
  <si>
    <t>01022002520</t>
  </si>
  <si>
    <t>ნუნუ</t>
  </si>
  <si>
    <t>როინიშვილი</t>
  </si>
  <si>
    <t>01011089176</t>
  </si>
  <si>
    <t>ხონი</t>
  </si>
  <si>
    <t>gela</t>
  </si>
  <si>
    <t>jojua</t>
  </si>
  <si>
    <t>nიკოლოზ</t>
  </si>
  <si>
    <t>ზესტაფონი</t>
  </si>
  <si>
    <t>05/21/2019</t>
  </si>
  <si>
    <t>უბანზე წარმომადგენელთა ანაზღაურება</t>
  </si>
  <si>
    <t>თიბისი</t>
  </si>
  <si>
    <t>GE88TB7924536080100009</t>
  </si>
  <si>
    <t>GEL</t>
  </si>
  <si>
    <t>08/24/2016</t>
  </si>
  <si>
    <t>გრიგოლ</t>
  </si>
  <si>
    <t xml:space="preserve">თორნიკე </t>
  </si>
  <si>
    <t xml:space="preserve">დავით </t>
  </si>
  <si>
    <t>ტატიშვილი</t>
  </si>
  <si>
    <t>დავით</t>
  </si>
  <si>
    <t>pavle</t>
  </si>
  <si>
    <t>kikaliSvili</t>
  </si>
  <si>
    <t>maia</t>
  </si>
  <si>
    <t>maWaraZe</t>
  </si>
  <si>
    <t>ელისო</t>
  </si>
  <si>
    <t>22/01/2019-01/02/2019</t>
  </si>
  <si>
    <t>გიორგი</t>
  </si>
  <si>
    <t>08001002753</t>
  </si>
  <si>
    <t>მარინა</t>
  </si>
  <si>
    <t>პატიშვილი</t>
  </si>
  <si>
    <t>20001047489</t>
  </si>
  <si>
    <t>ვახტანგ</t>
  </si>
  <si>
    <t>08001025110</t>
  </si>
  <si>
    <t>ნათია</t>
  </si>
  <si>
    <t>ხმალაძე</t>
  </si>
  <si>
    <t>01027059935</t>
  </si>
  <si>
    <t>ივერი</t>
  </si>
  <si>
    <t>ზურაბიშვილი</t>
  </si>
  <si>
    <t>01011027114</t>
  </si>
  <si>
    <t>ლუკა</t>
  </si>
  <si>
    <t>01011097722</t>
  </si>
  <si>
    <t xml:space="preserve">თათა </t>
  </si>
  <si>
    <t>მარანელი</t>
  </si>
  <si>
    <t>01027069671</t>
  </si>
  <si>
    <t>მარიამ</t>
  </si>
  <si>
    <t>მჟედლიძე</t>
  </si>
  <si>
    <t>01027069585</t>
  </si>
  <si>
    <t>ლაშა</t>
  </si>
  <si>
    <t>11/02/2019-16/02/2019</t>
  </si>
  <si>
    <t>სოფიკო</t>
  </si>
  <si>
    <t>გაჩეჩილაძე</t>
  </si>
  <si>
    <t>25001042621</t>
  </si>
  <si>
    <t>ილია</t>
  </si>
  <si>
    <t>01024069837</t>
  </si>
  <si>
    <t>მაია</t>
  </si>
  <si>
    <t>25001046527</t>
  </si>
  <si>
    <t>მამუკა</t>
  </si>
  <si>
    <t>25001001494</t>
  </si>
  <si>
    <t>01023006478</t>
  </si>
  <si>
    <t>ქუთაისი</t>
  </si>
  <si>
    <t>19/03/2019-24/03/2019</t>
  </si>
  <si>
    <t>ანთაძე</t>
  </si>
  <si>
    <t>26001030881</t>
  </si>
  <si>
    <t>მანანა</t>
  </si>
  <si>
    <t>35001073085</t>
  </si>
  <si>
    <t>ტარიელ</t>
  </si>
  <si>
    <t>35001024178</t>
  </si>
  <si>
    <t>ჩუბინიძე</t>
  </si>
  <si>
    <t>01005036324</t>
  </si>
  <si>
    <t>ლელა</t>
  </si>
  <si>
    <t>შალაშვილი</t>
  </si>
  <si>
    <t>13001017503</t>
  </si>
  <si>
    <t>ხატია</t>
  </si>
  <si>
    <t>შუკაკიძე</t>
  </si>
  <si>
    <t>25001046616</t>
  </si>
  <si>
    <t>გურამი</t>
  </si>
  <si>
    <t>01024077848</t>
  </si>
  <si>
    <t xml:space="preserve">ვახტანგ </t>
  </si>
  <si>
    <t>გაბუნია</t>
  </si>
  <si>
    <t>ამბროლაური</t>
  </si>
  <si>
    <t>10/07/2019-19/07/2019</t>
  </si>
  <si>
    <t>10/07/2019-20/07/2019</t>
  </si>
  <si>
    <t>ლისა</t>
  </si>
  <si>
    <t>46001006078</t>
  </si>
  <si>
    <t>46001021383</t>
  </si>
  <si>
    <t>ოზონაშვილი</t>
  </si>
  <si>
    <t>14001025895</t>
  </si>
  <si>
    <t>შეყელაშვილი</t>
  </si>
  <si>
    <t>57001056469</t>
  </si>
  <si>
    <t>კახა</t>
  </si>
  <si>
    <t>კოპტონაშვილი</t>
  </si>
  <si>
    <t>46001006100</t>
  </si>
  <si>
    <t xml:space="preserve">ლუიზა </t>
  </si>
  <si>
    <t>ბოსტიაშვილი</t>
  </si>
  <si>
    <t>46001003773</t>
  </si>
  <si>
    <t xml:space="preserve">ელენე </t>
  </si>
  <si>
    <t>ჩიჩუა</t>
  </si>
  <si>
    <t>46001023995</t>
  </si>
  <si>
    <t>რომანი</t>
  </si>
  <si>
    <t>კობა</t>
  </si>
  <si>
    <t>მახაური</t>
  </si>
  <si>
    <t>01025015361</t>
  </si>
  <si>
    <t>ტიგინაშვილი</t>
  </si>
  <si>
    <t>01027089421</t>
  </si>
  <si>
    <t>სოფო</t>
  </si>
  <si>
    <t>ფანცულაია</t>
  </si>
  <si>
    <t>58001126346</t>
  </si>
  <si>
    <t>გოგიტა</t>
  </si>
  <si>
    <t>ქურციკიძე</t>
  </si>
  <si>
    <t>01011086525</t>
  </si>
  <si>
    <t xml:space="preserve">ანა </t>
  </si>
  <si>
    <t>სუთიძე</t>
  </si>
  <si>
    <t>57001057111</t>
  </si>
  <si>
    <t>ნოდარ</t>
  </si>
  <si>
    <t>57001055445</t>
  </si>
  <si>
    <t>ხმიადაშვილი</t>
  </si>
  <si>
    <t>01001072826</t>
  </si>
  <si>
    <t>ბესიკ</t>
  </si>
  <si>
    <t>01001081338</t>
  </si>
  <si>
    <t>მაკა</t>
  </si>
  <si>
    <t>01001072827</t>
  </si>
  <si>
    <t>ცოფურაშვილი</t>
  </si>
  <si>
    <t>ქობულეთი</t>
  </si>
  <si>
    <t>26/08/2019-04/09/2019</t>
  </si>
  <si>
    <t>ნიკოლოზი</t>
  </si>
  <si>
    <t>11/09/2019-16/09/2019</t>
  </si>
  <si>
    <t>ახმეტა</t>
  </si>
  <si>
    <t>07/10/2019-15/10/2019</t>
  </si>
  <si>
    <t>ნაზიკო</t>
  </si>
  <si>
    <t>აფციაური</t>
  </si>
  <si>
    <t>20001049554</t>
  </si>
  <si>
    <t>ჯაფარიძე</t>
  </si>
  <si>
    <t>01027060323</t>
  </si>
  <si>
    <t>ვახანია</t>
  </si>
  <si>
    <t>01027070877</t>
  </si>
  <si>
    <t>ზაზა</t>
  </si>
  <si>
    <t>ღუღუნიშვილი</t>
  </si>
  <si>
    <t>10001069177</t>
  </si>
  <si>
    <t>21/10/2019-29/10/2019</t>
  </si>
  <si>
    <t>28/10/2019-01/11/2019</t>
  </si>
  <si>
    <t>მცხეთა</t>
  </si>
  <si>
    <t>29/10/2019-01/11/2019</t>
  </si>
  <si>
    <t>01005027853</t>
  </si>
  <si>
    <t>ყვარელი</t>
  </si>
  <si>
    <t>20/11/2019-25/11/2019</t>
  </si>
  <si>
    <t>ნიკა</t>
  </si>
  <si>
    <t>სხულუხია</t>
  </si>
  <si>
    <t>01019065295</t>
  </si>
  <si>
    <t>01019063106</t>
  </si>
  <si>
    <t>05001004802</t>
  </si>
  <si>
    <t>საგურამო</t>
  </si>
  <si>
    <t>30/11/2019-03/12/2019</t>
  </si>
  <si>
    <t>მორგოშია</t>
  </si>
  <si>
    <t>65002012664</t>
  </si>
  <si>
    <t>12/12/2019-15/12/2019</t>
  </si>
  <si>
    <t>სხვა ფულადი შემოსავლები  (საპენსიო დაბრუნებული თანხა)</t>
  </si>
  <si>
    <t>01/22/2019</t>
  </si>
  <si>
    <t>03/19/2019</t>
  </si>
  <si>
    <t>03/26/2019</t>
  </si>
  <si>
    <t>04/18/2019</t>
  </si>
  <si>
    <t>05/17/2019</t>
  </si>
  <si>
    <t>05/18/2019</t>
  </si>
  <si>
    <t>08/26/2019</t>
  </si>
  <si>
    <t>10/21/2019</t>
  </si>
  <si>
    <t>10/28/2019</t>
  </si>
  <si>
    <t>10/29/2019</t>
  </si>
  <si>
    <t>11/20/2019</t>
  </si>
  <si>
    <t>11/30/2019</t>
  </si>
  <si>
    <t>01015023519</t>
  </si>
  <si>
    <t>01011000001</t>
  </si>
  <si>
    <t>საქმისმწარმ</t>
  </si>
  <si>
    <t>ახალგაზრ თავჯ</t>
  </si>
  <si>
    <t>რეგ თავჯდ</t>
  </si>
  <si>
    <t>თბ კომიტეტი</t>
  </si>
  <si>
    <t>წევრი</t>
  </si>
  <si>
    <t>ახალგაზრ თავჯ/მ</t>
  </si>
  <si>
    <t>რეგ კომიტ თავჯ</t>
  </si>
  <si>
    <t xml:space="preserve">ქეთევან        </t>
  </si>
  <si>
    <t xml:space="preserve">ქეთევან          </t>
  </si>
  <si>
    <t xml:space="preserve">ქეთევან             </t>
  </si>
  <si>
    <t xml:space="preserve">ქეთევან           </t>
  </si>
  <si>
    <t xml:space="preserve">ქეთევან         </t>
  </si>
  <si>
    <t xml:space="preserve">ქეთევან            </t>
  </si>
  <si>
    <t>დღ. /ტრანსპ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</si>
</sst>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\ს\ა\ტ\ე\ლ\ე\ვ\ი\ზ\ი\ო\ \რ\ე\კ\ლ\ა\მ\ა"/>
    <numFmt numFmtId="166" formatCode="0.000"/>
  </numFmts>
  <fonts count="4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2"/>
      <color theme="1"/>
      <name val="AcadNusx"/>
    </font>
    <font>
      <b/>
      <sz val="11"/>
      <color theme="1"/>
      <name val="Calibri"/>
      <family val="2"/>
      <scheme val="minor"/>
    </font>
    <font>
      <sz val="10"/>
      <color theme="1"/>
      <name val="AcadNusx"/>
    </font>
    <font>
      <sz val="10"/>
      <name val="AcadNusx"/>
    </font>
    <font>
      <sz val="11"/>
      <name val="Sylfaen"/>
      <family val="1"/>
    </font>
    <font>
      <sz val="11"/>
      <color indexed="8"/>
      <name val="AcadNusx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7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27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27" fillId="0" borderId="1" xfId="0" applyNumberFormat="1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7" fillId="0" borderId="1" xfId="1" applyFont="1" applyFill="1" applyBorder="1" applyAlignment="1" applyProtection="1">
      <alignment vertical="top" wrapText="1"/>
    </xf>
    <xf numFmtId="0" fontId="27" fillId="0" borderId="1" xfId="0" applyFont="1" applyBorder="1" applyAlignment="1">
      <alignment horizontal="left" vertical="center" wrapText="1"/>
    </xf>
    <xf numFmtId="2" fontId="36" fillId="0" borderId="1" xfId="0" applyNumberFormat="1" applyFon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37" fillId="0" borderId="1" xfId="0" applyFont="1" applyBorder="1"/>
    <xf numFmtId="0" fontId="11" fillId="0" borderId="1" xfId="0" applyFont="1" applyBorder="1"/>
    <xf numFmtId="49" fontId="19" fillId="0" borderId="1" xfId="0" applyNumberFormat="1" applyFont="1" applyBorder="1" applyAlignment="1">
      <alignment horizontal="left" vertical="center" wrapText="1"/>
    </xf>
    <xf numFmtId="0" fontId="11" fillId="0" borderId="0" xfId="0" applyFont="1"/>
    <xf numFmtId="14" fontId="17" fillId="2" borderId="1" xfId="1" applyNumberFormat="1" applyFont="1" applyFill="1" applyBorder="1" applyAlignment="1" applyProtection="1">
      <alignment vertical="center" wrapText="1"/>
    </xf>
    <xf numFmtId="2" fontId="37" fillId="2" borderId="1" xfId="0" applyNumberFormat="1" applyFont="1" applyFill="1" applyBorder="1" applyAlignment="1">
      <alignment horizontal="center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19" fillId="5" borderId="1" xfId="15" applyFont="1" applyFill="1" applyBorder="1" applyAlignment="1" applyProtection="1">
      <alignment vertical="center" wrapText="1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9" fillId="2" borderId="1" xfId="15" applyFont="1" applyFill="1" applyBorder="1" applyAlignment="1" applyProtection="1">
      <alignment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3" applyNumberFormat="1" applyFont="1" applyBorder="1" applyProtection="1">
      <protection locked="0"/>
    </xf>
    <xf numFmtId="4" fontId="17" fillId="5" borderId="1" xfId="2" applyNumberFormat="1" applyFont="1" applyFill="1" applyBorder="1" applyAlignment="1" applyProtection="1">
      <alignment horizontal="right" vertical="top"/>
    </xf>
    <xf numFmtId="4" fontId="17" fillId="0" borderId="1" xfId="3" applyNumberFormat="1" applyFont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0" fontId="38" fillId="0" borderId="4" xfId="0" applyFont="1" applyFill="1" applyBorder="1" applyAlignment="1">
      <alignment horizontal="left"/>
    </xf>
    <xf numFmtId="49" fontId="27" fillId="2" borderId="2" xfId="0" applyNumberFormat="1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8" fillId="2" borderId="1" xfId="0" applyFont="1" applyFill="1" applyBorder="1" applyAlignment="1">
      <alignment horizontal="left"/>
    </xf>
    <xf numFmtId="49" fontId="3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/>
    <xf numFmtId="49" fontId="19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49" fontId="19" fillId="0" borderId="1" xfId="12" applyNumberFormat="1" applyFont="1" applyBorder="1" applyAlignment="1">
      <alignment horizontal="center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2" fontId="19" fillId="5" borderId="1" xfId="15" applyNumberFormat="1" applyFont="1" applyFill="1" applyBorder="1" applyAlignment="1" applyProtection="1">
      <alignment vertical="center" wrapText="1"/>
    </xf>
    <xf numFmtId="4" fontId="22" fillId="0" borderId="0" xfId="1" applyNumberFormat="1" applyFont="1" applyAlignment="1" applyProtection="1">
      <alignment horizontal="center" vertical="center"/>
      <protection locked="0"/>
    </xf>
    <xf numFmtId="49" fontId="0" fillId="0" borderId="45" xfId="0" applyNumberFormat="1" applyBorder="1"/>
    <xf numFmtId="49" fontId="0" fillId="0" borderId="46" xfId="0" applyNumberFormat="1" applyBorder="1"/>
    <xf numFmtId="49" fontId="11" fillId="0" borderId="45" xfId="0" applyNumberFormat="1" applyFont="1" applyBorder="1"/>
    <xf numFmtId="49" fontId="0" fillId="0" borderId="45" xfId="0" applyNumberFormat="1" applyFont="1" applyFill="1" applyBorder="1"/>
    <xf numFmtId="49" fontId="0" fillId="0" borderId="46" xfId="0" applyNumberFormat="1" applyFont="1" applyFill="1" applyBorder="1"/>
    <xf numFmtId="0" fontId="17" fillId="0" borderId="1" xfId="1" applyFont="1" applyFill="1" applyBorder="1" applyAlignment="1" applyProtection="1">
      <alignment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49" fontId="39" fillId="2" borderId="1" xfId="0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46" xfId="0" applyFont="1" applyBorder="1" applyAlignment="1">
      <alignment horizontal="left"/>
    </xf>
    <xf numFmtId="0" fontId="17" fillId="5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2" fontId="0" fillId="0" borderId="1" xfId="0" applyNumberFormat="1" applyBorder="1" applyAlignment="1">
      <alignment horizontal="center"/>
    </xf>
    <xf numFmtId="4" fontId="22" fillId="5" borderId="1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7" fillId="2" borderId="3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/>
    </xf>
    <xf numFmtId="0" fontId="16" fillId="2" borderId="1" xfId="0" applyFont="1" applyFill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/>
    <xf numFmtId="0" fontId="17" fillId="2" borderId="1" xfId="1" applyFont="1" applyFill="1" applyBorder="1" applyAlignment="1" applyProtection="1">
      <alignment vertical="center" wrapText="1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/>
    <xf numFmtId="49" fontId="19" fillId="0" borderId="1" xfId="0" applyNumberFormat="1" applyFont="1" applyBorder="1" applyAlignment="1"/>
    <xf numFmtId="0" fontId="19" fillId="2" borderId="1" xfId="12" applyFont="1" applyFill="1" applyBorder="1" applyAlignment="1"/>
    <xf numFmtId="0" fontId="19" fillId="0" borderId="1" xfId="12" applyFont="1" applyBorder="1" applyAlignment="1"/>
    <xf numFmtId="0" fontId="19" fillId="0" borderId="1" xfId="0" applyFont="1" applyBorder="1" applyAlignment="1">
      <alignment vertical="center"/>
    </xf>
    <xf numFmtId="49" fontId="19" fillId="0" borderId="1" xfId="0" applyNumberFormat="1" applyFont="1" applyBorder="1" applyAlignment="1">
      <alignment vertical="center" wrapText="1"/>
    </xf>
    <xf numFmtId="14" fontId="31" fillId="2" borderId="1" xfId="1" applyNumberFormat="1" applyFont="1" applyFill="1" applyBorder="1" applyAlignment="1" applyProtection="1">
      <alignment vertical="center" wrapText="1"/>
    </xf>
    <xf numFmtId="0" fontId="17" fillId="5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2" fontId="17" fillId="5" borderId="1" xfId="0" applyNumberFormat="1" applyFont="1" applyFill="1" applyBorder="1" applyAlignment="1" applyProtection="1">
      <alignment horizontal="right" vertical="center" wrapText="1"/>
    </xf>
    <xf numFmtId="2" fontId="22" fillId="5" borderId="1" xfId="0" applyNumberFormat="1" applyFont="1" applyFill="1" applyBorder="1" applyProtection="1"/>
    <xf numFmtId="2" fontId="17" fillId="0" borderId="1" xfId="0" applyNumberFormat="1" applyFont="1" applyBorder="1" applyProtection="1">
      <protection locked="0"/>
    </xf>
    <xf numFmtId="166" fontId="17" fillId="0" borderId="1" xfId="0" applyNumberFormat="1" applyFont="1" applyBorder="1" applyProtection="1">
      <protection locked="0"/>
    </xf>
    <xf numFmtId="2" fontId="22" fillId="5" borderId="1" xfId="0" applyNumberFormat="1" applyFont="1" applyFill="1" applyBorder="1" applyAlignment="1" applyProtection="1">
      <alignment horizontal="right" vertical="center" wrapText="1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1" fillId="0" borderId="44" xfId="0" applyFont="1" applyBorder="1" applyAlignment="1">
      <alignment horizont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171450</xdr:rowOff>
    </xdr:from>
    <xdr:to>
      <xdr:col>1</xdr:col>
      <xdr:colOff>1495425</xdr:colOff>
      <xdr:row>52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52</xdr:row>
      <xdr:rowOff>180975</xdr:rowOff>
    </xdr:from>
    <xdr:to>
      <xdr:col>6</xdr:col>
      <xdr:colOff>219075</xdr:colOff>
      <xdr:row>52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117</xdr:row>
      <xdr:rowOff>171450</xdr:rowOff>
    </xdr:from>
    <xdr:to>
      <xdr:col>2</xdr:col>
      <xdr:colOff>1495425</xdr:colOff>
      <xdr:row>117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137</xdr:row>
      <xdr:rowOff>171450</xdr:rowOff>
    </xdr:from>
    <xdr:to>
      <xdr:col>1</xdr:col>
      <xdr:colOff>1495425</xdr:colOff>
      <xdr:row>137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138</xdr:row>
      <xdr:rowOff>4082</xdr:rowOff>
    </xdr:from>
    <xdr:to>
      <xdr:col>5</xdr:col>
      <xdr:colOff>110219</xdr:colOff>
      <xdr:row>138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3.%2001-05=20-05%20%20&#4324;&#4317;&#4320;&#4315;&#4308;&#4305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4.21-05=31-05%20%20&#4324;&#4317;&#4320;&#4315;&#4308;&#4305;&#43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9.7.1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7">
          <cell r="G17">
            <v>136.32</v>
          </cell>
        </row>
        <row r="19">
          <cell r="I19">
            <v>2178.6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9.7.1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G10">
            <v>398</v>
          </cell>
        </row>
        <row r="12">
          <cell r="I12">
            <v>5150.3999999999996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60" zoomScaleNormal="100" workbookViewId="0">
      <selection activeCell="I3" sqref="I3"/>
    </sheetView>
  </sheetViews>
  <sheetFormatPr defaultRowHeight="15"/>
  <cols>
    <col min="1" max="1" width="6.28515625" style="260" bestFit="1" customWidth="1"/>
    <col min="2" max="2" width="13.140625" style="260" customWidth="1"/>
    <col min="3" max="3" width="17.85546875" style="260" customWidth="1"/>
    <col min="4" max="4" width="15.140625" style="260" customWidth="1"/>
    <col min="5" max="5" width="24.5703125" style="260" customWidth="1"/>
    <col min="6" max="8" width="19.140625" style="261" customWidth="1"/>
    <col min="9" max="9" width="16.42578125" style="260" bestFit="1" customWidth="1"/>
    <col min="10" max="10" width="17.42578125" style="260" customWidth="1"/>
    <col min="11" max="11" width="13.140625" style="260" bestFit="1" customWidth="1"/>
    <col min="12" max="12" width="15.28515625" style="260" customWidth="1"/>
    <col min="13" max="16384" width="9.140625" style="260"/>
  </cols>
  <sheetData>
    <row r="1" spans="1:12" s="271" customFormat="1">
      <c r="A1" s="337" t="s">
        <v>301</v>
      </c>
      <c r="B1" s="325"/>
      <c r="C1" s="325"/>
      <c r="D1" s="325"/>
      <c r="E1" s="326"/>
      <c r="F1" s="320"/>
      <c r="G1" s="326"/>
      <c r="H1" s="336"/>
      <c r="I1" s="325"/>
      <c r="J1" s="326"/>
      <c r="K1" s="326"/>
      <c r="L1" s="335" t="s">
        <v>109</v>
      </c>
    </row>
    <row r="2" spans="1:12" s="271" customFormat="1">
      <c r="A2" s="334" t="s">
        <v>140</v>
      </c>
      <c r="B2" s="325"/>
      <c r="C2" s="325"/>
      <c r="D2" s="325"/>
      <c r="E2" s="326"/>
      <c r="F2" s="320"/>
      <c r="G2" s="326"/>
      <c r="H2" s="333"/>
      <c r="I2" s="325"/>
      <c r="J2" s="326"/>
      <c r="K2" s="332" t="s">
        <v>514</v>
      </c>
    </row>
    <row r="3" spans="1:12" s="271" customFormat="1">
      <c r="A3" s="331"/>
      <c r="B3" s="325"/>
      <c r="C3" s="330"/>
      <c r="D3" s="329"/>
      <c r="E3" s="326"/>
      <c r="F3" s="328"/>
      <c r="G3" s="326"/>
      <c r="H3" s="326"/>
      <c r="I3" s="320"/>
      <c r="J3" s="325"/>
      <c r="K3" s="325"/>
      <c r="L3" s="324"/>
    </row>
    <row r="4" spans="1:12" s="271" customFormat="1">
      <c r="A4" s="363" t="s">
        <v>269</v>
      </c>
      <c r="B4" s="320"/>
      <c r="C4" s="320"/>
      <c r="D4" s="370"/>
      <c r="E4" s="371"/>
      <c r="F4" s="327"/>
      <c r="G4" s="326"/>
      <c r="H4" s="372"/>
      <c r="I4" s="371"/>
      <c r="J4" s="325"/>
      <c r="K4" s="326"/>
      <c r="L4" s="324"/>
    </row>
    <row r="5" spans="1:12" s="271" customFormat="1" ht="15.75" thickBot="1">
      <c r="A5" s="541" t="s">
        <v>513</v>
      </c>
      <c r="B5" s="541"/>
      <c r="C5" s="541"/>
      <c r="D5" s="541"/>
      <c r="E5" s="541"/>
      <c r="F5" s="541"/>
      <c r="G5" s="327"/>
      <c r="H5" s="327"/>
      <c r="I5" s="326"/>
      <c r="J5" s="325"/>
      <c r="K5" s="325"/>
      <c r="L5" s="324"/>
    </row>
    <row r="6" spans="1:12" ht="15.75" thickBot="1">
      <c r="A6" s="323"/>
      <c r="B6" s="322"/>
      <c r="C6" s="321"/>
      <c r="D6" s="321"/>
      <c r="E6" s="321"/>
      <c r="F6" s="320"/>
      <c r="G6" s="320"/>
      <c r="H6" s="320"/>
      <c r="I6" s="544" t="s">
        <v>438</v>
      </c>
      <c r="J6" s="545"/>
      <c r="K6" s="546"/>
      <c r="L6" s="319"/>
    </row>
    <row r="7" spans="1:12" s="307" customFormat="1" ht="51.75" thickBot="1">
      <c r="A7" s="318" t="s">
        <v>64</v>
      </c>
      <c r="B7" s="317" t="s">
        <v>141</v>
      </c>
      <c r="C7" s="317" t="s">
        <v>437</v>
      </c>
      <c r="D7" s="316" t="s">
        <v>275</v>
      </c>
      <c r="E7" s="315" t="s">
        <v>436</v>
      </c>
      <c r="F7" s="314" t="s">
        <v>435</v>
      </c>
      <c r="G7" s="313" t="s">
        <v>228</v>
      </c>
      <c r="H7" s="312" t="s">
        <v>225</v>
      </c>
      <c r="I7" s="311" t="s">
        <v>434</v>
      </c>
      <c r="J7" s="310" t="s">
        <v>272</v>
      </c>
      <c r="K7" s="309" t="s">
        <v>229</v>
      </c>
      <c r="L7" s="308" t="s">
        <v>230</v>
      </c>
    </row>
    <row r="8" spans="1:12" s="301" customFormat="1" ht="15.75" thickBot="1">
      <c r="A8" s="305">
        <v>1</v>
      </c>
      <c r="B8" s="304">
        <v>2</v>
      </c>
      <c r="C8" s="306">
        <v>3</v>
      </c>
      <c r="D8" s="306">
        <v>4</v>
      </c>
      <c r="E8" s="305">
        <v>5</v>
      </c>
      <c r="F8" s="304">
        <v>6</v>
      </c>
      <c r="G8" s="306">
        <v>7</v>
      </c>
      <c r="H8" s="304">
        <v>8</v>
      </c>
      <c r="I8" s="305">
        <v>9</v>
      </c>
      <c r="J8" s="304">
        <v>10</v>
      </c>
      <c r="K8" s="303">
        <v>11</v>
      </c>
      <c r="L8" s="302">
        <v>12</v>
      </c>
    </row>
    <row r="9" spans="1:12">
      <c r="A9" s="300">
        <v>1</v>
      </c>
      <c r="B9" s="291"/>
      <c r="C9" s="290"/>
      <c r="D9" s="299"/>
      <c r="E9" s="298"/>
      <c r="F9" s="287"/>
      <c r="G9" s="297"/>
      <c r="H9" s="297"/>
      <c r="I9" s="296"/>
      <c r="J9" s="295"/>
      <c r="K9" s="294"/>
      <c r="L9" s="293"/>
    </row>
    <row r="10" spans="1:12">
      <c r="A10" s="292">
        <v>2</v>
      </c>
      <c r="B10" s="291"/>
      <c r="C10" s="290"/>
      <c r="D10" s="289"/>
      <c r="E10" s="288"/>
      <c r="F10" s="287"/>
      <c r="G10" s="287"/>
      <c r="H10" s="287"/>
      <c r="I10" s="286"/>
      <c r="J10" s="285"/>
      <c r="K10" s="284"/>
      <c r="L10" s="283"/>
    </row>
    <row r="11" spans="1:12">
      <c r="A11" s="292">
        <v>3</v>
      </c>
      <c r="B11" s="291"/>
      <c r="C11" s="290"/>
      <c r="D11" s="289"/>
      <c r="E11" s="288"/>
      <c r="F11" s="376"/>
      <c r="G11" s="287"/>
      <c r="H11" s="287"/>
      <c r="I11" s="286"/>
      <c r="J11" s="285"/>
      <c r="K11" s="284"/>
      <c r="L11" s="283"/>
    </row>
    <row r="12" spans="1:12">
      <c r="A12" s="292">
        <v>4</v>
      </c>
      <c r="B12" s="291"/>
      <c r="C12" s="290"/>
      <c r="D12" s="289"/>
      <c r="E12" s="288"/>
      <c r="F12" s="287"/>
      <c r="G12" s="287"/>
      <c r="H12" s="287"/>
      <c r="I12" s="286"/>
      <c r="J12" s="285"/>
      <c r="K12" s="284"/>
      <c r="L12" s="283"/>
    </row>
    <row r="13" spans="1:12">
      <c r="A13" s="292">
        <v>5</v>
      </c>
      <c r="B13" s="291"/>
      <c r="C13" s="290"/>
      <c r="D13" s="289"/>
      <c r="E13" s="288"/>
      <c r="F13" s="287"/>
      <c r="G13" s="287"/>
      <c r="H13" s="287"/>
      <c r="I13" s="286"/>
      <c r="J13" s="285"/>
      <c r="K13" s="284"/>
      <c r="L13" s="283"/>
    </row>
    <row r="14" spans="1:12">
      <c r="A14" s="292">
        <v>6</v>
      </c>
      <c r="B14" s="291"/>
      <c r="C14" s="290"/>
      <c r="D14" s="289"/>
      <c r="E14" s="288"/>
      <c r="F14" s="287"/>
      <c r="G14" s="287"/>
      <c r="H14" s="287"/>
      <c r="I14" s="286"/>
      <c r="J14" s="285"/>
      <c r="K14" s="284"/>
      <c r="L14" s="283"/>
    </row>
    <row r="15" spans="1:12">
      <c r="A15" s="292">
        <v>7</v>
      </c>
      <c r="B15" s="291"/>
      <c r="C15" s="290"/>
      <c r="D15" s="289"/>
      <c r="E15" s="288"/>
      <c r="F15" s="287"/>
      <c r="G15" s="287"/>
      <c r="H15" s="287"/>
      <c r="I15" s="286"/>
      <c r="J15" s="285"/>
      <c r="K15" s="284"/>
      <c r="L15" s="283"/>
    </row>
    <row r="16" spans="1:12">
      <c r="A16" s="292">
        <v>8</v>
      </c>
      <c r="B16" s="291"/>
      <c r="C16" s="290"/>
      <c r="D16" s="289"/>
      <c r="E16" s="288"/>
      <c r="F16" s="287"/>
      <c r="G16" s="287"/>
      <c r="H16" s="287"/>
      <c r="I16" s="286"/>
      <c r="J16" s="285"/>
      <c r="K16" s="284"/>
      <c r="L16" s="283"/>
    </row>
    <row r="17" spans="1:12">
      <c r="A17" s="292">
        <v>9</v>
      </c>
      <c r="B17" s="291"/>
      <c r="C17" s="290"/>
      <c r="D17" s="289"/>
      <c r="E17" s="288"/>
      <c r="F17" s="287"/>
      <c r="G17" s="287"/>
      <c r="H17" s="287"/>
      <c r="I17" s="286"/>
      <c r="J17" s="285"/>
      <c r="K17" s="284"/>
      <c r="L17" s="283"/>
    </row>
    <row r="18" spans="1:12">
      <c r="A18" s="292">
        <v>10</v>
      </c>
      <c r="B18" s="291"/>
      <c r="C18" s="290"/>
      <c r="D18" s="289"/>
      <c r="E18" s="288"/>
      <c r="F18" s="287"/>
      <c r="G18" s="287"/>
      <c r="H18" s="287"/>
      <c r="I18" s="286"/>
      <c r="J18" s="285"/>
      <c r="K18" s="284"/>
      <c r="L18" s="283"/>
    </row>
    <row r="19" spans="1:12">
      <c r="A19" s="292">
        <v>11</v>
      </c>
      <c r="B19" s="291"/>
      <c r="C19" s="290"/>
      <c r="D19" s="289"/>
      <c r="E19" s="288"/>
      <c r="F19" s="287"/>
      <c r="G19" s="287"/>
      <c r="H19" s="287"/>
      <c r="I19" s="286"/>
      <c r="J19" s="285"/>
      <c r="K19" s="284"/>
      <c r="L19" s="283"/>
    </row>
    <row r="20" spans="1:12">
      <c r="A20" s="292">
        <v>12</v>
      </c>
      <c r="B20" s="291"/>
      <c r="C20" s="290"/>
      <c r="D20" s="289"/>
      <c r="E20" s="288"/>
      <c r="F20" s="287"/>
      <c r="G20" s="287"/>
      <c r="H20" s="287"/>
      <c r="I20" s="286"/>
      <c r="J20" s="285"/>
      <c r="K20" s="284"/>
      <c r="L20" s="283"/>
    </row>
    <row r="21" spans="1:12">
      <c r="A21" s="292">
        <v>13</v>
      </c>
      <c r="B21" s="291"/>
      <c r="C21" s="290"/>
      <c r="D21" s="289"/>
      <c r="E21" s="288"/>
      <c r="F21" s="287"/>
      <c r="G21" s="287"/>
      <c r="H21" s="287"/>
      <c r="I21" s="286"/>
      <c r="J21" s="285"/>
      <c r="K21" s="284"/>
      <c r="L21" s="283"/>
    </row>
    <row r="22" spans="1:12">
      <c r="A22" s="292">
        <v>14</v>
      </c>
      <c r="B22" s="291"/>
      <c r="C22" s="290"/>
      <c r="D22" s="289"/>
      <c r="E22" s="288"/>
      <c r="F22" s="287"/>
      <c r="G22" s="287"/>
      <c r="H22" s="287"/>
      <c r="I22" s="286"/>
      <c r="J22" s="285"/>
      <c r="K22" s="284"/>
      <c r="L22" s="283"/>
    </row>
    <row r="23" spans="1:12">
      <c r="A23" s="292">
        <v>15</v>
      </c>
      <c r="B23" s="291"/>
      <c r="C23" s="290"/>
      <c r="D23" s="289"/>
      <c r="E23" s="288"/>
      <c r="F23" s="287"/>
      <c r="G23" s="287"/>
      <c r="H23" s="287"/>
      <c r="I23" s="286"/>
      <c r="J23" s="285"/>
      <c r="K23" s="284"/>
      <c r="L23" s="283"/>
    </row>
    <row r="24" spans="1:12">
      <c r="A24" s="292">
        <v>16</v>
      </c>
      <c r="B24" s="291"/>
      <c r="C24" s="290"/>
      <c r="D24" s="289"/>
      <c r="E24" s="288"/>
      <c r="F24" s="287"/>
      <c r="G24" s="287"/>
      <c r="H24" s="287"/>
      <c r="I24" s="286"/>
      <c r="J24" s="285"/>
      <c r="K24" s="284"/>
      <c r="L24" s="283"/>
    </row>
    <row r="25" spans="1:12">
      <c r="A25" s="292">
        <v>17</v>
      </c>
      <c r="B25" s="291"/>
      <c r="C25" s="290"/>
      <c r="D25" s="289"/>
      <c r="E25" s="288"/>
      <c r="F25" s="287"/>
      <c r="G25" s="287"/>
      <c r="H25" s="287"/>
      <c r="I25" s="286"/>
      <c r="J25" s="285"/>
      <c r="K25" s="284"/>
      <c r="L25" s="283"/>
    </row>
    <row r="26" spans="1:12">
      <c r="A26" s="292">
        <v>18</v>
      </c>
      <c r="B26" s="291"/>
      <c r="C26" s="290"/>
      <c r="D26" s="289"/>
      <c r="E26" s="288"/>
      <c r="F26" s="287"/>
      <c r="G26" s="287"/>
      <c r="H26" s="287"/>
      <c r="I26" s="286"/>
      <c r="J26" s="285"/>
      <c r="K26" s="284"/>
      <c r="L26" s="283"/>
    </row>
    <row r="27" spans="1:12">
      <c r="A27" s="292">
        <v>19</v>
      </c>
      <c r="B27" s="291"/>
      <c r="C27" s="290"/>
      <c r="D27" s="289"/>
      <c r="E27" s="288"/>
      <c r="F27" s="287"/>
      <c r="G27" s="287"/>
      <c r="H27" s="287"/>
      <c r="I27" s="286"/>
      <c r="J27" s="285"/>
      <c r="K27" s="284"/>
      <c r="L27" s="283"/>
    </row>
    <row r="28" spans="1:12" ht="15.75" thickBot="1">
      <c r="A28" s="282" t="s">
        <v>271</v>
      </c>
      <c r="B28" s="281"/>
      <c r="C28" s="280"/>
      <c r="D28" s="279"/>
      <c r="E28" s="278"/>
      <c r="F28" s="277"/>
      <c r="G28" s="277"/>
      <c r="H28" s="277"/>
      <c r="I28" s="276"/>
      <c r="J28" s="275"/>
      <c r="K28" s="274"/>
      <c r="L28" s="273"/>
    </row>
    <row r="29" spans="1:12">
      <c r="A29" s="263"/>
      <c r="B29" s="264"/>
      <c r="C29" s="263"/>
      <c r="D29" s="264"/>
      <c r="E29" s="263"/>
      <c r="F29" s="264"/>
      <c r="G29" s="263"/>
      <c r="H29" s="264"/>
      <c r="I29" s="263"/>
      <c r="J29" s="264"/>
      <c r="K29" s="263"/>
      <c r="L29" s="264"/>
    </row>
    <row r="30" spans="1:12">
      <c r="A30" s="263"/>
      <c r="B30" s="270"/>
      <c r="C30" s="263"/>
      <c r="D30" s="270"/>
      <c r="E30" s="263"/>
      <c r="F30" s="270"/>
      <c r="G30" s="263"/>
      <c r="H30" s="270"/>
      <c r="I30" s="263"/>
      <c r="J30" s="270"/>
      <c r="K30" s="263"/>
      <c r="L30" s="270"/>
    </row>
    <row r="31" spans="1:12" s="271" customFormat="1">
      <c r="A31" s="543" t="s">
        <v>399</v>
      </c>
      <c r="B31" s="543"/>
      <c r="C31" s="543"/>
      <c r="D31" s="543"/>
      <c r="E31" s="543"/>
      <c r="F31" s="543"/>
      <c r="G31" s="543"/>
      <c r="H31" s="543"/>
      <c r="I31" s="543"/>
      <c r="J31" s="543"/>
      <c r="K31" s="543"/>
      <c r="L31" s="543"/>
    </row>
    <row r="32" spans="1:12" s="272" customFormat="1" ht="12.75">
      <c r="A32" s="543" t="s">
        <v>433</v>
      </c>
      <c r="B32" s="543"/>
      <c r="C32" s="543"/>
      <c r="D32" s="543"/>
      <c r="E32" s="543"/>
      <c r="F32" s="543"/>
      <c r="G32" s="543"/>
      <c r="H32" s="543"/>
      <c r="I32" s="543"/>
      <c r="J32" s="543"/>
      <c r="K32" s="543"/>
      <c r="L32" s="543"/>
    </row>
    <row r="33" spans="1:12" s="272" customFormat="1" ht="12.75">
      <c r="A33" s="543"/>
      <c r="B33" s="543"/>
      <c r="C33" s="543"/>
      <c r="D33" s="543"/>
      <c r="E33" s="543"/>
      <c r="F33" s="543"/>
      <c r="G33" s="543"/>
      <c r="H33" s="543"/>
      <c r="I33" s="543"/>
      <c r="J33" s="543"/>
      <c r="K33" s="543"/>
      <c r="L33" s="543"/>
    </row>
    <row r="34" spans="1:12" s="271" customFormat="1">
      <c r="A34" s="543" t="s">
        <v>432</v>
      </c>
      <c r="B34" s="543"/>
      <c r="C34" s="543"/>
      <c r="D34" s="543"/>
      <c r="E34" s="543"/>
      <c r="F34" s="543"/>
      <c r="G34" s="543"/>
      <c r="H34" s="543"/>
      <c r="I34" s="543"/>
      <c r="J34" s="543"/>
      <c r="K34" s="543"/>
      <c r="L34" s="543"/>
    </row>
    <row r="35" spans="1:12" s="271" customFormat="1">
      <c r="A35" s="543"/>
      <c r="B35" s="543"/>
      <c r="C35" s="543"/>
      <c r="D35" s="543"/>
      <c r="E35" s="543"/>
      <c r="F35" s="543"/>
      <c r="G35" s="543"/>
      <c r="H35" s="543"/>
      <c r="I35" s="543"/>
      <c r="J35" s="543"/>
      <c r="K35" s="543"/>
      <c r="L35" s="543"/>
    </row>
    <row r="36" spans="1:12" s="271" customFormat="1">
      <c r="A36" s="543" t="s">
        <v>431</v>
      </c>
      <c r="B36" s="543"/>
      <c r="C36" s="543"/>
      <c r="D36" s="543"/>
      <c r="E36" s="543"/>
      <c r="F36" s="543"/>
      <c r="G36" s="543"/>
      <c r="H36" s="543"/>
      <c r="I36" s="543"/>
      <c r="J36" s="543"/>
      <c r="K36" s="543"/>
      <c r="L36" s="543"/>
    </row>
    <row r="37" spans="1:12" s="271" customFormat="1">
      <c r="A37" s="263"/>
      <c r="B37" s="264"/>
      <c r="C37" s="263"/>
      <c r="D37" s="264"/>
      <c r="E37" s="263"/>
      <c r="F37" s="264"/>
      <c r="G37" s="263"/>
      <c r="H37" s="264"/>
      <c r="I37" s="263"/>
      <c r="J37" s="264"/>
      <c r="K37" s="263"/>
      <c r="L37" s="264"/>
    </row>
    <row r="38" spans="1:12" s="271" customFormat="1">
      <c r="A38" s="263"/>
      <c r="B38" s="270"/>
      <c r="C38" s="263"/>
      <c r="D38" s="270"/>
      <c r="E38" s="263"/>
      <c r="F38" s="270"/>
      <c r="G38" s="263"/>
      <c r="H38" s="270"/>
      <c r="I38" s="263"/>
      <c r="J38" s="270"/>
      <c r="K38" s="263"/>
      <c r="L38" s="270"/>
    </row>
    <row r="39" spans="1:12" s="271" customFormat="1">
      <c r="A39" s="263"/>
      <c r="B39" s="264"/>
      <c r="C39" s="263"/>
      <c r="D39" s="264"/>
      <c r="E39" s="263"/>
      <c r="F39" s="264"/>
      <c r="G39" s="263"/>
      <c r="H39" s="264"/>
      <c r="I39" s="263"/>
      <c r="J39" s="264"/>
      <c r="K39" s="263"/>
      <c r="L39" s="264"/>
    </row>
    <row r="40" spans="1:12">
      <c r="A40" s="263"/>
      <c r="B40" s="270"/>
      <c r="C40" s="263"/>
      <c r="D40" s="270"/>
      <c r="E40" s="263"/>
      <c r="F40" s="270"/>
      <c r="G40" s="263"/>
      <c r="H40" s="270"/>
      <c r="I40" s="263"/>
      <c r="J40" s="270"/>
      <c r="K40" s="263"/>
      <c r="L40" s="270"/>
    </row>
    <row r="41" spans="1:12" s="265" customFormat="1">
      <c r="A41" s="549" t="s">
        <v>107</v>
      </c>
      <c r="B41" s="549"/>
      <c r="C41" s="264"/>
      <c r="D41" s="263"/>
      <c r="E41" s="264"/>
      <c r="F41" s="264"/>
      <c r="G41" s="263"/>
      <c r="H41" s="264"/>
      <c r="I41" s="264"/>
      <c r="J41" s="263"/>
      <c r="K41" s="264"/>
      <c r="L41" s="263"/>
    </row>
    <row r="42" spans="1:12" s="265" customFormat="1">
      <c r="A42" s="264"/>
      <c r="B42" s="263"/>
      <c r="C42" s="268"/>
      <c r="D42" s="269"/>
      <c r="E42" s="268"/>
      <c r="F42" s="264"/>
      <c r="G42" s="263"/>
      <c r="H42" s="267"/>
      <c r="I42" s="264"/>
      <c r="J42" s="263"/>
      <c r="K42" s="264"/>
      <c r="L42" s="263"/>
    </row>
    <row r="43" spans="1:12" s="265" customFormat="1" ht="15" customHeight="1">
      <c r="A43" s="264"/>
      <c r="B43" s="263"/>
      <c r="C43" s="542" t="s">
        <v>263</v>
      </c>
      <c r="D43" s="542"/>
      <c r="E43" s="542"/>
      <c r="F43" s="264"/>
      <c r="G43" s="263"/>
      <c r="H43" s="547" t="s">
        <v>430</v>
      </c>
      <c r="I43" s="266"/>
      <c r="J43" s="263"/>
      <c r="K43" s="264"/>
      <c r="L43" s="263"/>
    </row>
    <row r="44" spans="1:12" s="265" customFormat="1">
      <c r="A44" s="264"/>
      <c r="B44" s="263"/>
      <c r="C44" s="264"/>
      <c r="D44" s="263"/>
      <c r="E44" s="264"/>
      <c r="F44" s="264"/>
      <c r="G44" s="263"/>
      <c r="H44" s="548"/>
      <c r="I44" s="266"/>
      <c r="J44" s="263"/>
      <c r="K44" s="264"/>
      <c r="L44" s="263"/>
    </row>
    <row r="45" spans="1:12" s="262" customFormat="1">
      <c r="A45" s="264"/>
      <c r="B45" s="263"/>
      <c r="C45" s="542" t="s">
        <v>139</v>
      </c>
      <c r="D45" s="542"/>
      <c r="E45" s="542"/>
      <c r="F45" s="264"/>
      <c r="G45" s="263"/>
      <c r="H45" s="264"/>
      <c r="I45" s="264"/>
      <c r="J45" s="263"/>
      <c r="K45" s="264"/>
      <c r="L45" s="263"/>
    </row>
    <row r="46" spans="1:12" s="262" customFormat="1">
      <c r="E46" s="260"/>
    </row>
    <row r="47" spans="1:12" s="262" customFormat="1">
      <c r="E47" s="260"/>
    </row>
    <row r="48" spans="1:12" s="262" customFormat="1">
      <c r="E48" s="260"/>
    </row>
    <row r="49" spans="5:5" s="262" customFormat="1">
      <c r="E49" s="260"/>
    </row>
    <row r="50" spans="5:5" s="262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7" zoomScale="80" zoomScaleSheetLayoutView="80" workbookViewId="0">
      <selection activeCell="H36" sqref="H36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9" t="s">
        <v>297</v>
      </c>
      <c r="B1" s="109"/>
      <c r="C1" s="552" t="s">
        <v>109</v>
      </c>
      <c r="D1" s="552"/>
      <c r="E1" s="142"/>
    </row>
    <row r="2" spans="1:12">
      <c r="A2" s="71" t="s">
        <v>140</v>
      </c>
      <c r="B2" s="109"/>
      <c r="C2" s="550" t="str">
        <f>'ფორმა N1'!K2</f>
        <v>01/01/2019-31/12/2019</v>
      </c>
      <c r="D2" s="551"/>
      <c r="E2" s="142"/>
    </row>
    <row r="3" spans="1:12">
      <c r="A3" s="71"/>
      <c r="B3" s="109"/>
      <c r="C3" s="339"/>
      <c r="D3" s="339"/>
      <c r="E3" s="142"/>
    </row>
    <row r="4" spans="1:12" s="2" customFormat="1">
      <c r="A4" s="72" t="s">
        <v>269</v>
      </c>
      <c r="B4" s="72"/>
      <c r="C4" s="71"/>
      <c r="D4" s="71"/>
      <c r="E4" s="103"/>
      <c r="L4" s="21"/>
    </row>
    <row r="5" spans="1:12" s="2" customFormat="1">
      <c r="A5" s="113" t="str">
        <f>'ფორმა N1'!A5</f>
        <v>პ/გ  "ახალი ქრისტიან დემოკრატები"</v>
      </c>
      <c r="B5" s="106"/>
      <c r="C5" s="55"/>
      <c r="D5" s="55"/>
      <c r="E5" s="103"/>
    </row>
    <row r="6" spans="1:12" s="2" customFormat="1">
      <c r="A6" s="72"/>
      <c r="B6" s="72"/>
      <c r="C6" s="71"/>
      <c r="D6" s="71"/>
      <c r="E6" s="103"/>
    </row>
    <row r="7" spans="1:12" s="6" customFormat="1">
      <c r="A7" s="338"/>
      <c r="B7" s="338"/>
      <c r="C7" s="73"/>
      <c r="D7" s="73"/>
      <c r="E7" s="143"/>
    </row>
    <row r="8" spans="1:12" s="6" customFormat="1" ht="30">
      <c r="A8" s="101" t="s">
        <v>64</v>
      </c>
      <c r="B8" s="74" t="s">
        <v>11</v>
      </c>
      <c r="C8" s="74" t="s">
        <v>10</v>
      </c>
      <c r="D8" s="74" t="s">
        <v>9</v>
      </c>
      <c r="E8" s="143"/>
    </row>
    <row r="9" spans="1:12" s="9" customFormat="1" ht="18">
      <c r="A9" s="13">
        <v>1</v>
      </c>
      <c r="B9" s="13" t="s">
        <v>57</v>
      </c>
      <c r="C9" s="449">
        <f>SUM(C10,C14,C54,C57,C58,C59,C76)</f>
        <v>52251.77</v>
      </c>
      <c r="D9" s="449">
        <f>SUM(D10,D14,D54,D57,D58,D59,D65,D72,D73)</f>
        <v>52251.77</v>
      </c>
      <c r="E9" s="144"/>
    </row>
    <row r="10" spans="1:12" s="9" customFormat="1" ht="18">
      <c r="A10" s="14">
        <v>1.1000000000000001</v>
      </c>
      <c r="B10" s="14" t="s">
        <v>58</v>
      </c>
      <c r="C10" s="455">
        <f>SUM(C11:C13)</f>
        <v>49621.64</v>
      </c>
      <c r="D10" s="455">
        <f>SUM(D11:D13)</f>
        <v>49621.64</v>
      </c>
      <c r="E10" s="144"/>
    </row>
    <row r="11" spans="1:12" s="9" customFormat="1" ht="16.5" customHeight="1">
      <c r="A11" s="16" t="s">
        <v>30</v>
      </c>
      <c r="B11" s="16" t="s">
        <v>59</v>
      </c>
      <c r="C11" s="456">
        <v>12371.64</v>
      </c>
      <c r="D11" s="457">
        <f>C11</f>
        <v>12371.64</v>
      </c>
      <c r="E11" s="144"/>
    </row>
    <row r="12" spans="1:12" ht="16.5" customHeight="1">
      <c r="A12" s="16" t="s">
        <v>31</v>
      </c>
      <c r="B12" s="16" t="s">
        <v>0</v>
      </c>
      <c r="C12" s="34"/>
      <c r="D12" s="457"/>
      <c r="E12" s="142"/>
    </row>
    <row r="13" spans="1:12" ht="16.5" customHeight="1">
      <c r="A13" s="377" t="s">
        <v>482</v>
      </c>
      <c r="B13" s="378" t="s">
        <v>484</v>
      </c>
      <c r="C13" s="462">
        <f>'ფორმა 5.2'!G26</f>
        <v>37250</v>
      </c>
      <c r="D13" s="464">
        <f>C13</f>
        <v>37250</v>
      </c>
      <c r="E13" s="142"/>
    </row>
    <row r="14" spans="1:12">
      <c r="A14" s="14">
        <v>1.2</v>
      </c>
      <c r="B14" s="14" t="s">
        <v>60</v>
      </c>
      <c r="C14" s="455">
        <f>SUM(C15,C18,C30:C33,C36,C37,C44,C45,C46,C47,C48,C52,C53)</f>
        <v>2630.1299999999997</v>
      </c>
      <c r="D14" s="455">
        <f>SUM(D15,D18,D30:D33,D36,D37,D44,D45,D46,D47,D48,D52,D53)</f>
        <v>2630.1299999999997</v>
      </c>
      <c r="E14" s="142"/>
    </row>
    <row r="15" spans="1:12">
      <c r="A15" s="16" t="s">
        <v>32</v>
      </c>
      <c r="B15" s="16" t="s">
        <v>1</v>
      </c>
      <c r="C15" s="458">
        <f>SUM(C16:C17)</f>
        <v>1660</v>
      </c>
      <c r="D15" s="458">
        <f>SUM(D16:D17)</f>
        <v>1660</v>
      </c>
      <c r="E15" s="142"/>
    </row>
    <row r="16" spans="1:12" ht="17.25" customHeight="1">
      <c r="A16" s="17" t="s">
        <v>98</v>
      </c>
      <c r="B16" s="17" t="s">
        <v>61</v>
      </c>
      <c r="C16" s="459">
        <v>1660</v>
      </c>
      <c r="D16" s="460">
        <f>C16</f>
        <v>1660</v>
      </c>
      <c r="E16" s="142"/>
    </row>
    <row r="17" spans="1:5" ht="17.25" customHeight="1">
      <c r="A17" s="17" t="s">
        <v>99</v>
      </c>
      <c r="B17" s="17" t="s">
        <v>62</v>
      </c>
      <c r="C17" s="459"/>
      <c r="D17" s="460"/>
      <c r="E17" s="142"/>
    </row>
    <row r="18" spans="1:5">
      <c r="A18" s="16" t="s">
        <v>33</v>
      </c>
      <c r="B18" s="16" t="s">
        <v>2</v>
      </c>
      <c r="C18" s="458">
        <f>SUM(C19:C24,C29)</f>
        <v>417.39</v>
      </c>
      <c r="D18" s="458">
        <f>SUM(D19:D24,D29)</f>
        <v>417.39</v>
      </c>
      <c r="E18" s="142"/>
    </row>
    <row r="19" spans="1:5" ht="30">
      <c r="A19" s="17" t="s">
        <v>12</v>
      </c>
      <c r="B19" s="17" t="s">
        <v>245</v>
      </c>
      <c r="C19" s="461"/>
      <c r="D19" s="37"/>
      <c r="E19" s="142"/>
    </row>
    <row r="20" spans="1:5">
      <c r="A20" s="17" t="s">
        <v>13</v>
      </c>
      <c r="B20" s="17" t="s">
        <v>14</v>
      </c>
      <c r="C20" s="461"/>
      <c r="D20" s="37"/>
      <c r="E20" s="142"/>
    </row>
    <row r="21" spans="1:5" ht="30">
      <c r="A21" s="17" t="s">
        <v>276</v>
      </c>
      <c r="B21" s="17" t="s">
        <v>22</v>
      </c>
      <c r="C21" s="461"/>
      <c r="D21" s="37"/>
      <c r="E21" s="142"/>
    </row>
    <row r="22" spans="1:5">
      <c r="A22" s="17" t="s">
        <v>277</v>
      </c>
      <c r="B22" s="17" t="s">
        <v>15</v>
      </c>
      <c r="C22" s="461">
        <v>110</v>
      </c>
      <c r="D22" s="37">
        <f>C22</f>
        <v>110</v>
      </c>
      <c r="E22" s="142"/>
    </row>
    <row r="23" spans="1:5">
      <c r="A23" s="17" t="s">
        <v>278</v>
      </c>
      <c r="B23" s="17" t="s">
        <v>16</v>
      </c>
      <c r="C23" s="461"/>
      <c r="D23" s="37"/>
      <c r="E23" s="142"/>
    </row>
    <row r="24" spans="1:5">
      <c r="A24" s="17" t="s">
        <v>279</v>
      </c>
      <c r="B24" s="17" t="s">
        <v>17</v>
      </c>
      <c r="C24" s="463">
        <f>SUM(C25:C28)</f>
        <v>307.39</v>
      </c>
      <c r="D24" s="463">
        <f>SUM(D25:D28)</f>
        <v>307.39</v>
      </c>
      <c r="E24" s="142"/>
    </row>
    <row r="25" spans="1:5" ht="16.5" customHeight="1">
      <c r="A25" s="18" t="s">
        <v>280</v>
      </c>
      <c r="B25" s="18" t="s">
        <v>18</v>
      </c>
      <c r="C25" s="461">
        <v>233.39</v>
      </c>
      <c r="D25" s="37">
        <f>C25</f>
        <v>233.39</v>
      </c>
      <c r="E25" s="142"/>
    </row>
    <row r="26" spans="1:5" ht="16.5" customHeight="1">
      <c r="A26" s="18" t="s">
        <v>281</v>
      </c>
      <c r="B26" s="18" t="s">
        <v>19</v>
      </c>
      <c r="C26" s="461">
        <v>44</v>
      </c>
      <c r="D26" s="37">
        <f>C26</f>
        <v>44</v>
      </c>
      <c r="E26" s="142"/>
    </row>
    <row r="27" spans="1:5" ht="16.5" customHeight="1">
      <c r="A27" s="18" t="s">
        <v>282</v>
      </c>
      <c r="B27" s="18" t="s">
        <v>20</v>
      </c>
      <c r="C27" s="461"/>
      <c r="D27" s="37"/>
      <c r="E27" s="142"/>
    </row>
    <row r="28" spans="1:5" ht="16.5" customHeight="1">
      <c r="A28" s="18" t="s">
        <v>283</v>
      </c>
      <c r="B28" s="18" t="s">
        <v>23</v>
      </c>
      <c r="C28" s="461">
        <v>30</v>
      </c>
      <c r="D28" s="37">
        <f>C28</f>
        <v>30</v>
      </c>
      <c r="E28" s="142"/>
    </row>
    <row r="29" spans="1:5">
      <c r="A29" s="17" t="s">
        <v>284</v>
      </c>
      <c r="B29" s="17" t="s">
        <v>21</v>
      </c>
      <c r="C29" s="461"/>
      <c r="D29" s="37"/>
      <c r="E29" s="142"/>
    </row>
    <row r="30" spans="1:5">
      <c r="A30" s="16" t="s">
        <v>34</v>
      </c>
      <c r="B30" s="16" t="s">
        <v>3</v>
      </c>
      <c r="C30" s="456"/>
      <c r="D30" s="457"/>
      <c r="E30" s="142"/>
    </row>
    <row r="31" spans="1:5">
      <c r="A31" s="16" t="s">
        <v>35</v>
      </c>
      <c r="B31" s="16" t="s">
        <v>4</v>
      </c>
      <c r="C31" s="456"/>
      <c r="D31" s="457"/>
      <c r="E31" s="142"/>
    </row>
    <row r="32" spans="1:5">
      <c r="A32" s="16" t="s">
        <v>36</v>
      </c>
      <c r="B32" s="16" t="s">
        <v>5</v>
      </c>
      <c r="C32" s="456"/>
      <c r="D32" s="457"/>
      <c r="E32" s="142"/>
    </row>
    <row r="33" spans="1:5">
      <c r="A33" s="16" t="s">
        <v>37</v>
      </c>
      <c r="B33" s="16" t="s">
        <v>63</v>
      </c>
      <c r="C33" s="458">
        <f>SUM(C34:C35)</f>
        <v>500</v>
      </c>
      <c r="D33" s="458">
        <f>SUM(D34:D35)</f>
        <v>500</v>
      </c>
      <c r="E33" s="142"/>
    </row>
    <row r="34" spans="1:5">
      <c r="A34" s="17" t="s">
        <v>285</v>
      </c>
      <c r="B34" s="17" t="s">
        <v>56</v>
      </c>
      <c r="C34" s="456">
        <v>500</v>
      </c>
      <c r="D34" s="457">
        <f>C34</f>
        <v>500</v>
      </c>
      <c r="E34" s="142"/>
    </row>
    <row r="35" spans="1:5">
      <c r="A35" s="17" t="s">
        <v>286</v>
      </c>
      <c r="B35" s="17" t="s">
        <v>55</v>
      </c>
      <c r="C35" s="456"/>
      <c r="D35" s="457"/>
      <c r="E35" s="142"/>
    </row>
    <row r="36" spans="1:5">
      <c r="A36" s="16" t="s">
        <v>38</v>
      </c>
      <c r="B36" s="16" t="s">
        <v>49</v>
      </c>
      <c r="C36" s="456">
        <v>52.74</v>
      </c>
      <c r="D36" s="457">
        <f>C36</f>
        <v>52.74</v>
      </c>
      <c r="E36" s="142"/>
    </row>
    <row r="37" spans="1:5">
      <c r="A37" s="16" t="s">
        <v>39</v>
      </c>
      <c r="B37" s="16" t="s">
        <v>344</v>
      </c>
      <c r="C37" s="78">
        <f>SUM(C38:C43)</f>
        <v>0</v>
      </c>
      <c r="D37" s="78">
        <f>SUM(D38:D43)</f>
        <v>0</v>
      </c>
      <c r="E37" s="142"/>
    </row>
    <row r="38" spans="1:5">
      <c r="A38" s="17" t="s">
        <v>341</v>
      </c>
      <c r="B38" s="17" t="s">
        <v>345</v>
      </c>
      <c r="C38" s="34"/>
      <c r="D38" s="34"/>
      <c r="E38" s="142"/>
    </row>
    <row r="39" spans="1:5">
      <c r="A39" s="17" t="s">
        <v>342</v>
      </c>
      <c r="B39" s="17" t="s">
        <v>346</v>
      </c>
      <c r="C39" s="34"/>
      <c r="D39" s="34"/>
      <c r="E39" s="142"/>
    </row>
    <row r="40" spans="1:5">
      <c r="A40" s="17" t="s">
        <v>343</v>
      </c>
      <c r="B40" s="17" t="s">
        <v>349</v>
      </c>
      <c r="C40" s="34"/>
      <c r="D40" s="35"/>
      <c r="E40" s="142"/>
    </row>
    <row r="41" spans="1:5">
      <c r="A41" s="17" t="s">
        <v>348</v>
      </c>
      <c r="B41" s="17" t="s">
        <v>350</v>
      </c>
      <c r="C41" s="34"/>
      <c r="D41" s="35"/>
      <c r="E41" s="142"/>
    </row>
    <row r="42" spans="1:5">
      <c r="A42" s="17" t="s">
        <v>351</v>
      </c>
      <c r="B42" s="17" t="s">
        <v>462</v>
      </c>
      <c r="C42" s="34"/>
      <c r="D42" s="35"/>
      <c r="E42" s="142"/>
    </row>
    <row r="43" spans="1:5">
      <c r="A43" s="17" t="s">
        <v>463</v>
      </c>
      <c r="B43" s="17" t="s">
        <v>347</v>
      </c>
      <c r="C43" s="34"/>
      <c r="D43" s="35"/>
      <c r="E43" s="142"/>
    </row>
    <row r="44" spans="1:5" ht="30">
      <c r="A44" s="16" t="s">
        <v>40</v>
      </c>
      <c r="B44" s="16" t="s">
        <v>28</v>
      </c>
      <c r="C44" s="34"/>
      <c r="D44" s="35"/>
      <c r="E44" s="142"/>
    </row>
    <row r="45" spans="1:5">
      <c r="A45" s="16" t="s">
        <v>41</v>
      </c>
      <c r="B45" s="16" t="s">
        <v>24</v>
      </c>
      <c r="C45" s="34"/>
      <c r="D45" s="35"/>
      <c r="E45" s="142"/>
    </row>
    <row r="46" spans="1:5">
      <c r="A46" s="16" t="s">
        <v>42</v>
      </c>
      <c r="B46" s="16" t="s">
        <v>25</v>
      </c>
      <c r="C46" s="34"/>
      <c r="D46" s="35"/>
      <c r="E46" s="142"/>
    </row>
    <row r="47" spans="1:5">
      <c r="A47" s="16" t="s">
        <v>43</v>
      </c>
      <c r="B47" s="16" t="s">
        <v>26</v>
      </c>
      <c r="C47" s="34"/>
      <c r="D47" s="35"/>
      <c r="E47" s="142"/>
    </row>
    <row r="48" spans="1:5">
      <c r="A48" s="16" t="s">
        <v>44</v>
      </c>
      <c r="B48" s="16" t="s">
        <v>291</v>
      </c>
      <c r="C48" s="78">
        <f>SUM(C49:C51)</f>
        <v>0</v>
      </c>
      <c r="D48" s="78">
        <f>SUM(D49:D51)</f>
        <v>0</v>
      </c>
      <c r="E48" s="142"/>
    </row>
    <row r="49" spans="1:5">
      <c r="A49" s="92" t="s">
        <v>357</v>
      </c>
      <c r="B49" s="92" t="s">
        <v>360</v>
      </c>
      <c r="C49" s="34"/>
      <c r="D49" s="35"/>
      <c r="E49" s="142"/>
    </row>
    <row r="50" spans="1:5">
      <c r="A50" s="92" t="s">
        <v>358</v>
      </c>
      <c r="B50" s="92" t="s">
        <v>359</v>
      </c>
      <c r="C50" s="34"/>
      <c r="D50" s="35"/>
      <c r="E50" s="142"/>
    </row>
    <row r="51" spans="1:5">
      <c r="A51" s="92" t="s">
        <v>361</v>
      </c>
      <c r="B51" s="92" t="s">
        <v>362</v>
      </c>
      <c r="C51" s="34"/>
      <c r="D51" s="35"/>
      <c r="E51" s="142"/>
    </row>
    <row r="52" spans="1:5" ht="26.25" customHeight="1">
      <c r="A52" s="16" t="s">
        <v>45</v>
      </c>
      <c r="B52" s="16" t="s">
        <v>29</v>
      </c>
      <c r="C52" s="34"/>
      <c r="D52" s="35"/>
      <c r="E52" s="142"/>
    </row>
    <row r="53" spans="1:5">
      <c r="A53" s="16" t="s">
        <v>46</v>
      </c>
      <c r="B53" s="16" t="s">
        <v>6</v>
      </c>
      <c r="C53" s="34"/>
      <c r="D53" s="35"/>
      <c r="E53" s="142"/>
    </row>
    <row r="54" spans="1:5" ht="30">
      <c r="A54" s="14">
        <v>1.3</v>
      </c>
      <c r="B54" s="82" t="s">
        <v>392</v>
      </c>
      <c r="C54" s="79">
        <f>SUM(C55:C56)</f>
        <v>0</v>
      </c>
      <c r="D54" s="79">
        <f>SUM(D55:D56)</f>
        <v>0</v>
      </c>
      <c r="E54" s="142"/>
    </row>
    <row r="55" spans="1:5" ht="30">
      <c r="A55" s="16" t="s">
        <v>50</v>
      </c>
      <c r="B55" s="16" t="s">
        <v>48</v>
      </c>
      <c r="C55" s="34"/>
      <c r="D55" s="35"/>
      <c r="E55" s="142"/>
    </row>
    <row r="56" spans="1:5">
      <c r="A56" s="16" t="s">
        <v>51</v>
      </c>
      <c r="B56" s="16" t="s">
        <v>47</v>
      </c>
      <c r="C56" s="34"/>
      <c r="D56" s="35"/>
      <c r="E56" s="142"/>
    </row>
    <row r="57" spans="1:5">
      <c r="A57" s="14">
        <v>1.4</v>
      </c>
      <c r="B57" s="14" t="s">
        <v>394</v>
      </c>
      <c r="C57" s="34"/>
      <c r="D57" s="35"/>
      <c r="E57" s="142"/>
    </row>
    <row r="58" spans="1:5">
      <c r="A58" s="14">
        <v>1.5</v>
      </c>
      <c r="B58" s="14" t="s">
        <v>7</v>
      </c>
      <c r="C58" s="36"/>
      <c r="D58" s="37"/>
      <c r="E58" s="142"/>
    </row>
    <row r="59" spans="1:5">
      <c r="A59" s="14">
        <v>1.6</v>
      </c>
      <c r="B59" s="41" t="s">
        <v>8</v>
      </c>
      <c r="C59" s="79">
        <f>SUM(C60:C64)</f>
        <v>0</v>
      </c>
      <c r="D59" s="79">
        <f>SUM(D60:D64)</f>
        <v>0</v>
      </c>
      <c r="E59" s="142"/>
    </row>
    <row r="60" spans="1:5">
      <c r="A60" s="16" t="s">
        <v>292</v>
      </c>
      <c r="B60" s="42" t="s">
        <v>52</v>
      </c>
      <c r="C60" s="36"/>
      <c r="D60" s="37"/>
      <c r="E60" s="142"/>
    </row>
    <row r="61" spans="1:5" ht="30">
      <c r="A61" s="16" t="s">
        <v>293</v>
      </c>
      <c r="B61" s="42" t="s">
        <v>54</v>
      </c>
      <c r="C61" s="36"/>
      <c r="D61" s="37"/>
      <c r="E61" s="142"/>
    </row>
    <row r="62" spans="1:5">
      <c r="A62" s="16" t="s">
        <v>294</v>
      </c>
      <c r="B62" s="42" t="s">
        <v>53</v>
      </c>
      <c r="C62" s="37"/>
      <c r="D62" s="37"/>
      <c r="E62" s="142"/>
    </row>
    <row r="63" spans="1:5">
      <c r="A63" s="16" t="s">
        <v>295</v>
      </c>
      <c r="B63" s="42" t="s">
        <v>27</v>
      </c>
      <c r="C63" s="36"/>
      <c r="D63" s="37"/>
      <c r="E63" s="142"/>
    </row>
    <row r="64" spans="1:5">
      <c r="A64" s="16" t="s">
        <v>323</v>
      </c>
      <c r="B64" s="196" t="s">
        <v>324</v>
      </c>
      <c r="C64" s="36"/>
      <c r="D64" s="197"/>
      <c r="E64" s="142"/>
    </row>
    <row r="65" spans="1:5">
      <c r="A65" s="13">
        <v>2</v>
      </c>
      <c r="B65" s="43" t="s">
        <v>106</v>
      </c>
      <c r="C65" s="251"/>
      <c r="D65" s="112">
        <f>SUM(D66:D71)</f>
        <v>0</v>
      </c>
      <c r="E65" s="142"/>
    </row>
    <row r="66" spans="1:5">
      <c r="A66" s="15">
        <v>2.1</v>
      </c>
      <c r="B66" s="44" t="s">
        <v>100</v>
      </c>
      <c r="C66" s="251"/>
      <c r="D66" s="38"/>
      <c r="E66" s="142"/>
    </row>
    <row r="67" spans="1:5">
      <c r="A67" s="15">
        <v>2.2000000000000002</v>
      </c>
      <c r="B67" s="44" t="s">
        <v>104</v>
      </c>
      <c r="C67" s="253"/>
      <c r="D67" s="39"/>
      <c r="E67" s="142"/>
    </row>
    <row r="68" spans="1:5">
      <c r="A68" s="15">
        <v>2.2999999999999998</v>
      </c>
      <c r="B68" s="44" t="s">
        <v>103</v>
      </c>
      <c r="C68" s="253"/>
      <c r="D68" s="39"/>
      <c r="E68" s="142"/>
    </row>
    <row r="69" spans="1:5">
      <c r="A69" s="15">
        <v>2.4</v>
      </c>
      <c r="B69" s="44" t="s">
        <v>105</v>
      </c>
      <c r="C69" s="253"/>
      <c r="D69" s="39"/>
      <c r="E69" s="142"/>
    </row>
    <row r="70" spans="1:5">
      <c r="A70" s="15">
        <v>2.5</v>
      </c>
      <c r="B70" s="44" t="s">
        <v>101</v>
      </c>
      <c r="C70" s="253"/>
      <c r="D70" s="39"/>
      <c r="E70" s="142"/>
    </row>
    <row r="71" spans="1:5">
      <c r="A71" s="15">
        <v>2.6</v>
      </c>
      <c r="B71" s="44" t="s">
        <v>102</v>
      </c>
      <c r="C71" s="253"/>
      <c r="D71" s="39"/>
      <c r="E71" s="142"/>
    </row>
    <row r="72" spans="1:5" s="2" customFormat="1">
      <c r="A72" s="13">
        <v>3</v>
      </c>
      <c r="B72" s="249" t="s">
        <v>417</v>
      </c>
      <c r="C72" s="252"/>
      <c r="D72" s="250"/>
      <c r="E72" s="100"/>
    </row>
    <row r="73" spans="1:5" s="2" customFormat="1">
      <c r="A73" s="13">
        <v>4</v>
      </c>
      <c r="B73" s="13" t="s">
        <v>247</v>
      </c>
      <c r="C73" s="252">
        <f>SUM(C74:C75)</f>
        <v>0</v>
      </c>
      <c r="D73" s="80">
        <f>SUM(D74:D75)</f>
        <v>0</v>
      </c>
      <c r="E73" s="100"/>
    </row>
    <row r="74" spans="1:5" s="2" customFormat="1">
      <c r="A74" s="15">
        <v>4.0999999999999996</v>
      </c>
      <c r="B74" s="15" t="s">
        <v>248</v>
      </c>
      <c r="C74" s="8"/>
      <c r="D74" s="8"/>
      <c r="E74" s="100"/>
    </row>
    <row r="75" spans="1:5" s="2" customFormat="1">
      <c r="A75" s="15">
        <v>4.2</v>
      </c>
      <c r="B75" s="15" t="s">
        <v>249</v>
      </c>
      <c r="C75" s="8"/>
      <c r="D75" s="8"/>
      <c r="E75" s="100"/>
    </row>
    <row r="76" spans="1:5" s="2" customFormat="1">
      <c r="A76" s="13">
        <v>5</v>
      </c>
      <c r="B76" s="247" t="s">
        <v>274</v>
      </c>
      <c r="C76" s="8"/>
      <c r="D76" s="80"/>
      <c r="E76" s="100"/>
    </row>
    <row r="77" spans="1:5" s="2" customFormat="1">
      <c r="A77" s="348"/>
      <c r="B77" s="348"/>
      <c r="C77" s="12"/>
      <c r="D77" s="12"/>
      <c r="E77" s="100"/>
    </row>
    <row r="78" spans="1:5" s="2" customFormat="1">
      <c r="A78" s="555" t="s">
        <v>464</v>
      </c>
      <c r="B78" s="555"/>
      <c r="C78" s="555"/>
      <c r="D78" s="555"/>
      <c r="E78" s="100"/>
    </row>
    <row r="79" spans="1:5" s="2" customFormat="1">
      <c r="A79" s="348"/>
      <c r="B79" s="348"/>
      <c r="C79" s="12"/>
      <c r="D79" s="12"/>
      <c r="E79" s="100"/>
    </row>
    <row r="80" spans="1:5" s="23" customFormat="1" ht="12.75"/>
    <row r="81" spans="1:9" s="2" customFormat="1">
      <c r="A81" s="64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0" t="s">
        <v>465</v>
      </c>
      <c r="D84" s="12"/>
      <c r="E84"/>
      <c r="F84"/>
      <c r="G84"/>
      <c r="H84"/>
      <c r="I84"/>
    </row>
    <row r="85" spans="1:9" s="2" customFormat="1">
      <c r="A85"/>
      <c r="B85" s="564" t="s">
        <v>466</v>
      </c>
      <c r="C85" s="564"/>
      <c r="D85" s="564"/>
      <c r="E85"/>
      <c r="F85"/>
      <c r="G85"/>
      <c r="H85"/>
      <c r="I85"/>
    </row>
    <row r="86" spans="1:9" customFormat="1" ht="12.75">
      <c r="B86" s="61" t="s">
        <v>467</v>
      </c>
    </row>
    <row r="87" spans="1:9" s="2" customFormat="1">
      <c r="A87" s="11"/>
      <c r="B87" s="564" t="s">
        <v>468</v>
      </c>
      <c r="C87" s="564"/>
      <c r="D87" s="56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D32" sqref="D3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9" t="s">
        <v>320</v>
      </c>
      <c r="B1" s="72"/>
      <c r="C1" s="552" t="s">
        <v>109</v>
      </c>
      <c r="D1" s="552"/>
      <c r="E1" s="86"/>
    </row>
    <row r="2" spans="1:5" s="6" customFormat="1">
      <c r="A2" s="69" t="s">
        <v>314</v>
      </c>
      <c r="B2" s="72"/>
      <c r="C2" s="550" t="str">
        <f>'ფორმა N1'!K2</f>
        <v>01/01/2019-31/12/2019</v>
      </c>
      <c r="D2" s="550"/>
      <c r="E2" s="86"/>
    </row>
    <row r="3" spans="1:5" s="6" customFormat="1">
      <c r="A3" s="71" t="s">
        <v>140</v>
      </c>
      <c r="B3" s="69"/>
      <c r="C3" s="154"/>
      <c r="D3" s="154"/>
      <c r="E3" s="86"/>
    </row>
    <row r="4" spans="1:5" s="6" customFormat="1">
      <c r="A4" s="71"/>
      <c r="B4" s="71"/>
      <c r="C4" s="154"/>
      <c r="D4" s="154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422" t="str">
        <f>'ფორმა N1'!A5</f>
        <v>პ/გ  "ახალი ქრისტიან დემოკრატები"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53"/>
      <c r="B8" s="153"/>
      <c r="C8" s="73"/>
      <c r="D8" s="73"/>
      <c r="E8" s="86"/>
    </row>
    <row r="9" spans="1:5" s="6" customFormat="1" ht="30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8">
      <c r="A10" s="93" t="s">
        <v>315</v>
      </c>
      <c r="B10" s="93"/>
      <c r="C10" s="4"/>
      <c r="D10" s="4"/>
      <c r="E10" s="88"/>
    </row>
    <row r="11" spans="1:5" s="10" customFormat="1">
      <c r="A11" s="93" t="s">
        <v>316</v>
      </c>
      <c r="B11" s="93"/>
      <c r="C11" s="4"/>
      <c r="D11" s="4"/>
      <c r="E11" s="89"/>
    </row>
    <row r="12" spans="1:5" s="10" customFormat="1">
      <c r="A12" s="82" t="s">
        <v>273</v>
      </c>
      <c r="B12" s="82"/>
      <c r="C12" s="4"/>
      <c r="D12" s="4"/>
      <c r="E12" s="89"/>
    </row>
    <row r="13" spans="1:5" s="10" customFormat="1">
      <c r="A13" s="82" t="s">
        <v>273</v>
      </c>
      <c r="B13" s="82"/>
      <c r="C13" s="4"/>
      <c r="D13" s="4"/>
      <c r="E13" s="89"/>
    </row>
    <row r="14" spans="1:5" s="10" customFormat="1">
      <c r="A14" s="82" t="s">
        <v>273</v>
      </c>
      <c r="B14" s="82"/>
      <c r="C14" s="4"/>
      <c r="D14" s="4"/>
      <c r="E14" s="89"/>
    </row>
    <row r="15" spans="1:5" s="10" customFormat="1">
      <c r="A15" s="82" t="s">
        <v>273</v>
      </c>
      <c r="B15" s="82"/>
      <c r="C15" s="4"/>
      <c r="D15" s="4"/>
      <c r="E15" s="89"/>
    </row>
    <row r="16" spans="1:5" s="10" customFormat="1">
      <c r="A16" s="82" t="s">
        <v>273</v>
      </c>
      <c r="B16" s="82"/>
      <c r="C16" s="4"/>
      <c r="D16" s="4"/>
      <c r="E16" s="89"/>
    </row>
    <row r="17" spans="1:5" s="10" customFormat="1" ht="17.25" customHeight="1">
      <c r="A17" s="93" t="s">
        <v>317</v>
      </c>
      <c r="B17" s="82"/>
      <c r="C17" s="4"/>
      <c r="D17" s="4"/>
      <c r="E17" s="89"/>
    </row>
    <row r="18" spans="1:5" s="10" customFormat="1" ht="18" customHeight="1">
      <c r="A18" s="93" t="s">
        <v>318</v>
      </c>
      <c r="B18" s="82"/>
      <c r="C18" s="4"/>
      <c r="D18" s="4"/>
      <c r="E18" s="89"/>
    </row>
    <row r="19" spans="1:5" s="10" customFormat="1">
      <c r="A19" s="82" t="s">
        <v>273</v>
      </c>
      <c r="B19" s="82"/>
      <c r="C19" s="4"/>
      <c r="D19" s="4"/>
      <c r="E19" s="89"/>
    </row>
    <row r="20" spans="1:5" s="10" customFormat="1">
      <c r="A20" s="82" t="s">
        <v>273</v>
      </c>
      <c r="B20" s="82"/>
      <c r="C20" s="4"/>
      <c r="D20" s="4"/>
      <c r="E20" s="89"/>
    </row>
    <row r="21" spans="1:5" s="10" customFormat="1">
      <c r="A21" s="82" t="s">
        <v>273</v>
      </c>
      <c r="B21" s="82"/>
      <c r="C21" s="4"/>
      <c r="D21" s="4"/>
      <c r="E21" s="89"/>
    </row>
    <row r="22" spans="1:5" s="10" customFormat="1">
      <c r="A22" s="82" t="s">
        <v>273</v>
      </c>
      <c r="B22" s="82"/>
      <c r="C22" s="4"/>
      <c r="D22" s="4"/>
      <c r="E22" s="89"/>
    </row>
    <row r="23" spans="1:5" s="10" customFormat="1">
      <c r="A23" s="82" t="s">
        <v>273</v>
      </c>
      <c r="B23" s="82"/>
      <c r="C23" s="4"/>
      <c r="D23" s="4"/>
      <c r="E23" s="89"/>
    </row>
    <row r="24" spans="1:5" s="3" customFormat="1">
      <c r="A24" s="83"/>
      <c r="B24" s="83"/>
      <c r="C24" s="4"/>
      <c r="D24" s="4"/>
      <c r="E24" s="90"/>
    </row>
    <row r="25" spans="1:5">
      <c r="A25" s="94"/>
      <c r="B25" s="94" t="s">
        <v>321</v>
      </c>
      <c r="C25" s="81">
        <f>SUM(C10:C24)</f>
        <v>0</v>
      </c>
      <c r="D25" s="81">
        <f>SUM(D10:D24)</f>
        <v>0</v>
      </c>
      <c r="E25" s="91"/>
    </row>
    <row r="26" spans="1:5">
      <c r="A26" s="40"/>
      <c r="B26" s="40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5" t="s">
        <v>397</v>
      </c>
    </row>
    <row r="30" spans="1:5">
      <c r="A30" s="195"/>
    </row>
    <row r="31" spans="1:5">
      <c r="A31" s="195" t="s">
        <v>338</v>
      </c>
    </row>
    <row r="32" spans="1:5" s="23" customFormat="1" ht="12.75"/>
    <row r="33" spans="1:9">
      <c r="A33" s="64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1"/>
      <c r="B38" s="61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D14" sqref="D14"/>
    </sheetView>
  </sheetViews>
  <sheetFormatPr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69" t="s">
        <v>439</v>
      </c>
      <c r="B1" s="69"/>
      <c r="C1" s="72"/>
      <c r="D1" s="72"/>
      <c r="E1" s="72"/>
      <c r="F1" s="72"/>
      <c r="G1" s="258"/>
      <c r="H1" s="258"/>
      <c r="I1" s="552" t="s">
        <v>109</v>
      </c>
      <c r="J1" s="552"/>
    </row>
    <row r="2" spans="1:10" ht="15">
      <c r="A2" s="71" t="s">
        <v>140</v>
      </c>
      <c r="B2" s="69"/>
      <c r="C2" s="72"/>
      <c r="D2" s="72"/>
      <c r="E2" s="72"/>
      <c r="F2" s="72"/>
      <c r="G2" s="258"/>
      <c r="H2" s="258"/>
      <c r="I2" s="550" t="str">
        <f>'ფორმა N1'!K2</f>
        <v>01/01/2019-31/12/2019</v>
      </c>
      <c r="J2" s="550"/>
    </row>
    <row r="3" spans="1:10" ht="15">
      <c r="A3" s="71"/>
      <c r="B3" s="71"/>
      <c r="C3" s="69"/>
      <c r="D3" s="69"/>
      <c r="E3" s="69"/>
      <c r="F3" s="69"/>
      <c r="G3" s="258"/>
      <c r="H3" s="258"/>
      <c r="I3" s="258"/>
    </row>
    <row r="4" spans="1:10" ht="15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10" ht="15">
      <c r="A5" s="422" t="str">
        <f>'ფორმა N1'!A5</f>
        <v>პ/გ  "ახალი ქრისტიან დემოკრატები"</v>
      </c>
      <c r="B5" s="75"/>
      <c r="C5" s="75"/>
      <c r="D5" s="75"/>
      <c r="E5" s="75"/>
      <c r="F5" s="75"/>
      <c r="G5" s="76"/>
      <c r="H5" s="76"/>
      <c r="I5" s="76"/>
    </row>
    <row r="6" spans="1:10" ht="15">
      <c r="A6" s="257"/>
      <c r="B6" s="257"/>
      <c r="C6" s="257"/>
      <c r="D6" s="257"/>
      <c r="E6" s="257"/>
      <c r="F6" s="257"/>
      <c r="G6" s="73"/>
      <c r="H6" s="73"/>
      <c r="I6" s="73"/>
    </row>
    <row r="7" spans="1:10" ht="45">
      <c r="A7" s="85" t="s">
        <v>64</v>
      </c>
      <c r="B7" s="85" t="s">
        <v>326</v>
      </c>
      <c r="C7" s="85" t="s">
        <v>327</v>
      </c>
      <c r="D7" s="85" t="s">
        <v>227</v>
      </c>
      <c r="E7" s="85" t="s">
        <v>331</v>
      </c>
      <c r="F7" s="85" t="s">
        <v>335</v>
      </c>
      <c r="G7" s="74" t="s">
        <v>10</v>
      </c>
      <c r="H7" s="74" t="s">
        <v>9</v>
      </c>
      <c r="I7" s="74" t="s">
        <v>376</v>
      </c>
      <c r="J7" s="211" t="s">
        <v>334</v>
      </c>
    </row>
    <row r="8" spans="1:10" ht="15">
      <c r="A8" s="93">
        <v>1</v>
      </c>
      <c r="B8" s="425" t="s">
        <v>515</v>
      </c>
      <c r="C8" s="425" t="s">
        <v>516</v>
      </c>
      <c r="D8" s="426" t="s">
        <v>517</v>
      </c>
      <c r="E8" s="93" t="s">
        <v>518</v>
      </c>
      <c r="F8" s="93" t="s">
        <v>334</v>
      </c>
      <c r="G8" s="427">
        <v>640</v>
      </c>
      <c r="H8" s="427">
        <v>640</v>
      </c>
      <c r="I8" s="427">
        <v>125.44</v>
      </c>
      <c r="J8" s="211" t="s">
        <v>0</v>
      </c>
    </row>
    <row r="9" spans="1:10" ht="16.5">
      <c r="A9" s="93">
        <v>2</v>
      </c>
      <c r="B9" s="428" t="s">
        <v>519</v>
      </c>
      <c r="C9" s="428" t="s">
        <v>520</v>
      </c>
      <c r="D9" s="429" t="s">
        <v>521</v>
      </c>
      <c r="E9" s="93" t="s">
        <v>522</v>
      </c>
      <c r="F9" s="93" t="s">
        <v>334</v>
      </c>
      <c r="G9" s="430">
        <v>0</v>
      </c>
      <c r="H9" s="430">
        <v>0</v>
      </c>
      <c r="I9" s="430">
        <f>G9*20%</f>
        <v>0</v>
      </c>
    </row>
    <row r="10" spans="1:10" ht="30">
      <c r="A10" s="93">
        <v>3</v>
      </c>
      <c r="B10" s="428" t="s">
        <v>523</v>
      </c>
      <c r="C10" s="428" t="s">
        <v>524</v>
      </c>
      <c r="D10" s="426" t="s">
        <v>525</v>
      </c>
      <c r="E10" s="431" t="s">
        <v>526</v>
      </c>
      <c r="F10" s="93" t="s">
        <v>334</v>
      </c>
      <c r="G10" s="427">
        <v>1148</v>
      </c>
      <c r="H10" s="427">
        <v>1148</v>
      </c>
      <c r="I10" s="427">
        <v>225.01</v>
      </c>
    </row>
    <row r="11" spans="1:10" ht="15">
      <c r="A11" s="93">
        <v>4</v>
      </c>
      <c r="B11" s="432" t="s">
        <v>527</v>
      </c>
      <c r="C11" s="432" t="s">
        <v>528</v>
      </c>
      <c r="D11" s="426" t="s">
        <v>529</v>
      </c>
      <c r="E11" s="93" t="s">
        <v>530</v>
      </c>
      <c r="F11" s="93" t="s">
        <v>334</v>
      </c>
      <c r="G11" s="435">
        <v>1148</v>
      </c>
      <c r="H11" s="435">
        <v>1148</v>
      </c>
      <c r="I11" s="427">
        <v>225.01</v>
      </c>
    </row>
    <row r="12" spans="1:10" ht="16.5">
      <c r="A12" s="93">
        <v>5</v>
      </c>
      <c r="B12" s="428" t="s">
        <v>531</v>
      </c>
      <c r="C12" s="428" t="s">
        <v>532</v>
      </c>
      <c r="D12" s="429" t="s">
        <v>533</v>
      </c>
      <c r="E12" s="93" t="s">
        <v>534</v>
      </c>
      <c r="F12" s="93" t="s">
        <v>334</v>
      </c>
      <c r="G12" s="427">
        <v>638</v>
      </c>
      <c r="H12" s="427">
        <v>638</v>
      </c>
      <c r="I12" s="427">
        <v>125.05</v>
      </c>
    </row>
    <row r="13" spans="1:10" ht="15">
      <c r="A13" s="93">
        <v>6</v>
      </c>
      <c r="B13" s="432" t="s">
        <v>535</v>
      </c>
      <c r="C13" s="432" t="s">
        <v>536</v>
      </c>
      <c r="D13" s="434" t="s">
        <v>537</v>
      </c>
      <c r="E13" s="93" t="s">
        <v>538</v>
      </c>
      <c r="F13" s="93" t="s">
        <v>334</v>
      </c>
      <c r="G13" s="427">
        <v>1148</v>
      </c>
      <c r="H13" s="427">
        <v>1148</v>
      </c>
      <c r="I13" s="427">
        <v>225.01</v>
      </c>
    </row>
    <row r="14" spans="1:10" ht="15">
      <c r="A14" s="93">
        <v>7</v>
      </c>
      <c r="B14" s="425" t="s">
        <v>515</v>
      </c>
      <c r="C14" s="425" t="s">
        <v>516</v>
      </c>
      <c r="D14" s="426" t="s">
        <v>517</v>
      </c>
      <c r="E14" s="93" t="s">
        <v>518</v>
      </c>
      <c r="F14" s="93" t="s">
        <v>334</v>
      </c>
      <c r="G14" s="427">
        <v>958.88</v>
      </c>
      <c r="H14" s="427">
        <v>958.88</v>
      </c>
      <c r="I14" s="427">
        <v>187.94</v>
      </c>
    </row>
    <row r="15" spans="1:10" ht="16.5">
      <c r="A15" s="93">
        <v>8</v>
      </c>
      <c r="B15" s="428" t="s">
        <v>519</v>
      </c>
      <c r="C15" s="428" t="s">
        <v>520</v>
      </c>
      <c r="D15" s="429" t="s">
        <v>521</v>
      </c>
      <c r="E15" s="93" t="s">
        <v>522</v>
      </c>
      <c r="F15" s="93" t="s">
        <v>334</v>
      </c>
      <c r="G15" s="430">
        <v>1148</v>
      </c>
      <c r="H15" s="430">
        <v>1148</v>
      </c>
      <c r="I15" s="430">
        <v>225.01</v>
      </c>
    </row>
    <row r="16" spans="1:10" ht="30">
      <c r="A16" s="93">
        <v>9</v>
      </c>
      <c r="B16" s="428" t="s">
        <v>523</v>
      </c>
      <c r="C16" s="428" t="s">
        <v>524</v>
      </c>
      <c r="D16" s="426" t="s">
        <v>525</v>
      </c>
      <c r="E16" s="431" t="s">
        <v>526</v>
      </c>
      <c r="F16" s="93" t="s">
        <v>334</v>
      </c>
      <c r="G16" s="427">
        <v>1148</v>
      </c>
      <c r="H16" s="427">
        <v>1148</v>
      </c>
      <c r="I16" s="427">
        <v>225.01</v>
      </c>
    </row>
    <row r="17" spans="1:9" ht="15">
      <c r="A17" s="93">
        <v>10</v>
      </c>
      <c r="B17" s="432" t="s">
        <v>527</v>
      </c>
      <c r="C17" s="432" t="s">
        <v>528</v>
      </c>
      <c r="D17" s="426" t="s">
        <v>529</v>
      </c>
      <c r="E17" s="93" t="s">
        <v>530</v>
      </c>
      <c r="F17" s="93" t="s">
        <v>334</v>
      </c>
      <c r="G17" s="433">
        <v>1148</v>
      </c>
      <c r="H17" s="433">
        <v>1148</v>
      </c>
      <c r="I17" s="427">
        <v>225.01</v>
      </c>
    </row>
    <row r="18" spans="1:9" ht="16.5">
      <c r="A18" s="93">
        <v>11</v>
      </c>
      <c r="B18" s="428" t="s">
        <v>531</v>
      </c>
      <c r="C18" s="428" t="s">
        <v>532</v>
      </c>
      <c r="D18" s="429" t="s">
        <v>533</v>
      </c>
      <c r="E18" s="93" t="s">
        <v>534</v>
      </c>
      <c r="F18" s="93" t="s">
        <v>334</v>
      </c>
      <c r="G18" s="427">
        <v>638</v>
      </c>
      <c r="H18" s="427">
        <v>638</v>
      </c>
      <c r="I18" s="427">
        <v>125.05</v>
      </c>
    </row>
    <row r="19" spans="1:9" ht="15">
      <c r="A19" s="93">
        <v>12</v>
      </c>
      <c r="B19" s="432" t="s">
        <v>535</v>
      </c>
      <c r="C19" s="432" t="s">
        <v>536</v>
      </c>
      <c r="D19" s="434" t="s">
        <v>537</v>
      </c>
      <c r="E19" s="93" t="s">
        <v>538</v>
      </c>
      <c r="F19" s="93" t="s">
        <v>334</v>
      </c>
      <c r="G19" s="427">
        <v>1148</v>
      </c>
      <c r="H19" s="427">
        <v>1148</v>
      </c>
      <c r="I19" s="427">
        <v>225.01</v>
      </c>
    </row>
    <row r="20" spans="1:9" ht="15">
      <c r="A20" s="93">
        <v>13</v>
      </c>
      <c r="B20" s="93" t="s">
        <v>539</v>
      </c>
      <c r="C20" s="93" t="s">
        <v>540</v>
      </c>
      <c r="D20" s="434" t="s">
        <v>541</v>
      </c>
      <c r="E20" s="498" t="s">
        <v>542</v>
      </c>
      <c r="F20" s="93" t="s">
        <v>334</v>
      </c>
      <c r="G20" s="435">
        <v>625</v>
      </c>
      <c r="H20" s="435">
        <v>625</v>
      </c>
      <c r="I20" s="436">
        <v>122.5</v>
      </c>
    </row>
    <row r="21" spans="1:9" ht="15">
      <c r="A21" s="93">
        <v>14</v>
      </c>
      <c r="B21" s="82"/>
      <c r="C21" s="82"/>
      <c r="D21" s="82"/>
      <c r="E21" s="82"/>
      <c r="F21" s="93"/>
      <c r="G21" s="4"/>
      <c r="H21" s="4"/>
      <c r="I21" s="4"/>
    </row>
    <row r="22" spans="1:9" ht="30">
      <c r="A22" s="93"/>
      <c r="B22" s="93" t="s">
        <v>543</v>
      </c>
      <c r="C22" s="93"/>
      <c r="D22" s="93"/>
      <c r="E22" s="93"/>
      <c r="F22" s="93"/>
      <c r="G22" s="436">
        <v>835.19</v>
      </c>
      <c r="H22" s="436">
        <f>G22</f>
        <v>835.19</v>
      </c>
      <c r="I22" s="4"/>
    </row>
    <row r="23" spans="1:9" ht="15">
      <c r="A23" s="93"/>
      <c r="B23" s="82"/>
      <c r="C23" s="82"/>
      <c r="D23" s="82"/>
      <c r="E23" s="82"/>
      <c r="F23" s="93"/>
      <c r="G23" s="4"/>
      <c r="H23" s="4"/>
      <c r="I23" s="4"/>
    </row>
    <row r="24" spans="1:9" ht="15">
      <c r="A24" s="93"/>
      <c r="B24" s="82" t="s">
        <v>544</v>
      </c>
      <c r="C24" s="82"/>
      <c r="D24" s="82"/>
      <c r="E24" s="82"/>
      <c r="F24" s="93"/>
      <c r="G24" s="437">
        <f>SUM(G8:G22)</f>
        <v>12371.070000000002</v>
      </c>
      <c r="H24" s="437">
        <f>SUM(H8:H22)</f>
        <v>12371.070000000002</v>
      </c>
      <c r="I24" s="437">
        <f>SUM(I8:I22)</f>
        <v>2261.0500000000002</v>
      </c>
    </row>
    <row r="25" spans="1:9" ht="15">
      <c r="A25" s="93"/>
      <c r="B25" s="82"/>
      <c r="C25" s="82"/>
      <c r="D25" s="82"/>
      <c r="E25" s="82"/>
      <c r="F25" s="93"/>
      <c r="G25" s="4"/>
      <c r="H25" s="4"/>
      <c r="I25" s="4"/>
    </row>
    <row r="26" spans="1:9" ht="30">
      <c r="A26" s="93"/>
      <c r="B26" s="14" t="s">
        <v>545</v>
      </c>
      <c r="C26" s="14"/>
      <c r="D26" s="14"/>
      <c r="E26" s="14"/>
      <c r="F26" s="15"/>
      <c r="G26" s="437">
        <v>37250</v>
      </c>
      <c r="H26" s="437">
        <v>37250</v>
      </c>
      <c r="I26" s="437">
        <f>'[2]ფორმა 5.2'!$I$19+'[3]ფორმა 5.2'!$I$12</f>
        <v>7329</v>
      </c>
    </row>
    <row r="27" spans="1:9" ht="15">
      <c r="A27" s="82" t="s">
        <v>271</v>
      </c>
      <c r="B27" s="82"/>
      <c r="C27" s="82"/>
      <c r="D27" s="82"/>
      <c r="E27" s="82"/>
      <c r="F27" s="93"/>
      <c r="G27" s="4"/>
      <c r="H27" s="4"/>
      <c r="I27" s="4"/>
    </row>
    <row r="28" spans="1:9" ht="15">
      <c r="A28" s="82"/>
      <c r="B28" s="94"/>
      <c r="C28" s="94"/>
      <c r="D28" s="94"/>
      <c r="E28" s="94"/>
      <c r="F28" s="82" t="s">
        <v>422</v>
      </c>
      <c r="G28" s="81">
        <f>SUM(G8:G27)</f>
        <v>61992.14</v>
      </c>
      <c r="H28" s="81">
        <f>SUM(H8:H27)</f>
        <v>61992.14</v>
      </c>
      <c r="I28" s="81">
        <f>SUM(I8:I27)</f>
        <v>11851.1</v>
      </c>
    </row>
    <row r="29" spans="1:9" ht="15">
      <c r="A29" s="210" t="s">
        <v>440</v>
      </c>
      <c r="B29" s="210"/>
      <c r="C29" s="209"/>
      <c r="D29" s="209"/>
      <c r="E29" s="209"/>
      <c r="F29" s="209"/>
      <c r="G29" s="209"/>
      <c r="H29" s="178"/>
      <c r="I29" s="178"/>
    </row>
    <row r="30" spans="1:9">
      <c r="A30" s="207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84" t="s">
        <v>107</v>
      </c>
      <c r="B31" s="184"/>
      <c r="C31" s="178"/>
      <c r="D31" s="178"/>
      <c r="E31" s="178"/>
      <c r="F31" s="178"/>
      <c r="G31" s="178"/>
      <c r="H31" s="178"/>
      <c r="I31" s="178"/>
    </row>
    <row r="32" spans="1:9" ht="15">
      <c r="A32" s="178"/>
      <c r="B32" s="178"/>
      <c r="C32" s="178"/>
      <c r="D32" s="178"/>
      <c r="E32" s="182"/>
      <c r="F32" s="182"/>
      <c r="G32" s="182"/>
      <c r="H32" s="178"/>
      <c r="I32" s="178"/>
    </row>
    <row r="33" spans="1:9" ht="15">
      <c r="A33" s="184"/>
      <c r="B33" s="184"/>
      <c r="C33" s="184" t="s">
        <v>375</v>
      </c>
      <c r="D33" s="184"/>
      <c r="E33" s="184"/>
      <c r="F33" s="184"/>
      <c r="G33" s="184"/>
      <c r="H33" s="178"/>
      <c r="I33" s="178"/>
    </row>
    <row r="34" spans="1:9" ht="15">
      <c r="A34" s="178"/>
      <c r="B34" s="178"/>
      <c r="C34" s="178" t="s">
        <v>374</v>
      </c>
      <c r="D34" s="178"/>
      <c r="E34" s="178"/>
      <c r="F34" s="178"/>
      <c r="G34" s="178"/>
      <c r="H34" s="178"/>
      <c r="I34" s="178"/>
    </row>
    <row r="35" spans="1:9">
      <c r="A35" s="186"/>
      <c r="B35" s="186"/>
      <c r="C35" s="186" t="s">
        <v>139</v>
      </c>
      <c r="D35" s="186"/>
      <c r="E35" s="186"/>
      <c r="F35" s="186"/>
      <c r="G35" s="186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8:C19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view="pageBreakPreview" topLeftCell="A13" zoomScale="80" zoomScaleSheetLayoutView="80" workbookViewId="0">
      <selection activeCell="D17" sqref="D17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style="530" customWidth="1"/>
    <col min="5" max="5" width="14.7109375" customWidth="1"/>
    <col min="6" max="6" width="15.140625" customWidth="1"/>
    <col min="7" max="7" width="22" customWidth="1"/>
    <col min="8" max="8" width="12" customWidth="1"/>
  </cols>
  <sheetData>
    <row r="1" spans="1:10" ht="15">
      <c r="A1" s="69" t="s">
        <v>441</v>
      </c>
      <c r="B1" s="72"/>
      <c r="C1" s="72"/>
      <c r="D1" s="526"/>
      <c r="E1" s="72"/>
      <c r="F1" s="72"/>
      <c r="G1" s="552" t="s">
        <v>109</v>
      </c>
      <c r="H1" s="552"/>
      <c r="I1" s="353"/>
    </row>
    <row r="2" spans="1:10" ht="15">
      <c r="A2" s="71" t="s">
        <v>140</v>
      </c>
      <c r="B2" s="72"/>
      <c r="C2" s="72"/>
      <c r="D2" s="526"/>
      <c r="E2" s="72"/>
      <c r="F2" s="72"/>
      <c r="G2" s="550" t="str">
        <f>'ფორმა N1'!K2</f>
        <v>01/01/2019-31/12/2019</v>
      </c>
      <c r="H2" s="550"/>
      <c r="I2" s="71"/>
    </row>
    <row r="3" spans="1:10" ht="15">
      <c r="A3" s="71"/>
      <c r="B3" s="71"/>
      <c r="C3" s="71"/>
      <c r="D3" s="503"/>
      <c r="E3" s="71"/>
      <c r="F3" s="71"/>
      <c r="G3" s="258"/>
      <c r="H3" s="258"/>
      <c r="I3" s="353"/>
    </row>
    <row r="4" spans="1:10" ht="15">
      <c r="A4" s="72" t="s">
        <v>269</v>
      </c>
      <c r="B4" s="72"/>
      <c r="C4" s="72"/>
      <c r="D4" s="526"/>
      <c r="E4" s="72"/>
      <c r="F4" s="72"/>
      <c r="G4" s="71"/>
      <c r="H4" s="71"/>
      <c r="I4" s="71"/>
    </row>
    <row r="5" spans="1:10" ht="15">
      <c r="A5" s="422" t="str">
        <f>'ფორმა N1'!A5</f>
        <v>პ/გ  "ახალი ქრისტიან დემოკრატები"</v>
      </c>
      <c r="B5" s="75"/>
      <c r="C5" s="75"/>
      <c r="D5" s="527"/>
      <c r="E5" s="75"/>
      <c r="F5" s="75"/>
      <c r="G5" s="76"/>
      <c r="H5" s="76"/>
      <c r="I5" s="76"/>
    </row>
    <row r="6" spans="1:10" ht="15">
      <c r="A6" s="72"/>
      <c r="B6" s="72"/>
      <c r="C6" s="72"/>
      <c r="D6" s="526"/>
      <c r="E6" s="72"/>
      <c r="F6" s="72"/>
      <c r="G6" s="71"/>
      <c r="H6" s="71"/>
      <c r="I6" s="71"/>
    </row>
    <row r="7" spans="1:10" ht="15">
      <c r="A7" s="257"/>
      <c r="B7" s="257"/>
      <c r="C7" s="257"/>
      <c r="D7" s="453"/>
      <c r="E7" s="257"/>
      <c r="F7" s="257"/>
      <c r="G7" s="73"/>
      <c r="H7" s="73"/>
      <c r="I7" s="353"/>
    </row>
    <row r="8" spans="1:10" ht="45">
      <c r="A8" s="349" t="s">
        <v>64</v>
      </c>
      <c r="B8" s="74" t="s">
        <v>326</v>
      </c>
      <c r="C8" s="85" t="s">
        <v>327</v>
      </c>
      <c r="D8" s="85" t="s">
        <v>227</v>
      </c>
      <c r="E8" s="85" t="s">
        <v>330</v>
      </c>
      <c r="F8" s="85" t="s">
        <v>329</v>
      </c>
      <c r="G8" s="85" t="s">
        <v>371</v>
      </c>
      <c r="H8" s="74" t="s">
        <v>10</v>
      </c>
      <c r="I8" s="74" t="s">
        <v>9</v>
      </c>
    </row>
    <row r="9" spans="1:10" ht="15">
      <c r="A9" s="350"/>
      <c r="B9" s="440" t="s">
        <v>546</v>
      </c>
      <c r="C9" s="440" t="s">
        <v>547</v>
      </c>
      <c r="D9" s="438" t="s">
        <v>548</v>
      </c>
      <c r="E9" s="93" t="s">
        <v>549</v>
      </c>
      <c r="F9" s="93" t="s">
        <v>550</v>
      </c>
      <c r="G9" s="15" t="s">
        <v>551</v>
      </c>
      <c r="H9" s="436">
        <v>60</v>
      </c>
      <c r="I9" s="436">
        <f>H9</f>
        <v>60</v>
      </c>
      <c r="J9" s="556">
        <v>200</v>
      </c>
    </row>
    <row r="10" spans="1:10" ht="15">
      <c r="A10" s="350"/>
      <c r="B10" s="440" t="s">
        <v>552</v>
      </c>
      <c r="C10" s="440" t="s">
        <v>553</v>
      </c>
      <c r="D10" s="438" t="s">
        <v>554</v>
      </c>
      <c r="E10" s="93" t="s">
        <v>549</v>
      </c>
      <c r="F10" s="93" t="s">
        <v>550</v>
      </c>
      <c r="G10" s="15" t="s">
        <v>551</v>
      </c>
      <c r="H10" s="436">
        <v>60</v>
      </c>
      <c r="I10" s="436">
        <f t="shared" ref="I10:I21" si="0">H10</f>
        <v>60</v>
      </c>
      <c r="J10" s="556"/>
    </row>
    <row r="11" spans="1:10" ht="15">
      <c r="A11" s="350"/>
      <c r="B11" s="440" t="s">
        <v>555</v>
      </c>
      <c r="C11" s="440" t="s">
        <v>556</v>
      </c>
      <c r="D11" s="478" t="s">
        <v>557</v>
      </c>
      <c r="E11" s="93" t="s">
        <v>549</v>
      </c>
      <c r="F11" s="93" t="s">
        <v>550</v>
      </c>
      <c r="G11" s="15" t="s">
        <v>558</v>
      </c>
      <c r="H11" s="436">
        <v>80</v>
      </c>
      <c r="I11" s="436">
        <f t="shared" si="0"/>
        <v>80</v>
      </c>
      <c r="J11" s="556"/>
    </row>
    <row r="12" spans="1:10" ht="15">
      <c r="A12" s="350"/>
      <c r="B12" s="440" t="s">
        <v>559</v>
      </c>
      <c r="C12" s="440" t="s">
        <v>560</v>
      </c>
      <c r="D12" s="438" t="s">
        <v>561</v>
      </c>
      <c r="E12" s="93" t="s">
        <v>549</v>
      </c>
      <c r="F12" s="93" t="s">
        <v>562</v>
      </c>
      <c r="G12" s="15" t="s">
        <v>563</v>
      </c>
      <c r="H12" s="436">
        <v>45</v>
      </c>
      <c r="I12" s="436">
        <f t="shared" si="0"/>
        <v>45</v>
      </c>
      <c r="J12" s="556">
        <v>500</v>
      </c>
    </row>
    <row r="13" spans="1:10" ht="15">
      <c r="A13" s="350"/>
      <c r="B13" s="440" t="s">
        <v>564</v>
      </c>
      <c r="C13" s="440" t="s">
        <v>560</v>
      </c>
      <c r="D13" s="438" t="s">
        <v>565</v>
      </c>
      <c r="E13" s="93" t="s">
        <v>549</v>
      </c>
      <c r="F13" s="93" t="s">
        <v>562</v>
      </c>
      <c r="G13" s="15" t="s">
        <v>563</v>
      </c>
      <c r="H13" s="436">
        <v>45</v>
      </c>
      <c r="I13" s="436">
        <f t="shared" si="0"/>
        <v>45</v>
      </c>
      <c r="J13" s="556"/>
    </row>
    <row r="14" spans="1:10" ht="15">
      <c r="A14" s="350"/>
      <c r="B14" s="440" t="s">
        <v>566</v>
      </c>
      <c r="C14" s="440" t="s">
        <v>567</v>
      </c>
      <c r="D14" s="438" t="s">
        <v>568</v>
      </c>
      <c r="E14" s="93" t="s">
        <v>549</v>
      </c>
      <c r="F14" s="93" t="s">
        <v>562</v>
      </c>
      <c r="G14" s="15" t="s">
        <v>563</v>
      </c>
      <c r="H14" s="436">
        <v>45</v>
      </c>
      <c r="I14" s="436">
        <f t="shared" si="0"/>
        <v>45</v>
      </c>
      <c r="J14" s="556"/>
    </row>
    <row r="15" spans="1:10" ht="15">
      <c r="A15" s="350"/>
      <c r="B15" s="441" t="s">
        <v>555</v>
      </c>
      <c r="C15" s="441" t="s">
        <v>556</v>
      </c>
      <c r="D15" s="438" t="s">
        <v>557</v>
      </c>
      <c r="E15" s="93" t="s">
        <v>549</v>
      </c>
      <c r="F15" s="93" t="s">
        <v>562</v>
      </c>
      <c r="G15" s="15" t="s">
        <v>563</v>
      </c>
      <c r="H15" s="436">
        <v>45</v>
      </c>
      <c r="I15" s="436">
        <f t="shared" si="0"/>
        <v>45</v>
      </c>
      <c r="J15" s="556"/>
    </row>
    <row r="16" spans="1:10" ht="15">
      <c r="A16" s="350"/>
      <c r="B16" s="441" t="s">
        <v>531</v>
      </c>
      <c r="C16" s="441" t="s">
        <v>532</v>
      </c>
      <c r="D16" s="438" t="s">
        <v>533</v>
      </c>
      <c r="E16" s="93" t="s">
        <v>549</v>
      </c>
      <c r="F16" s="93" t="s">
        <v>562</v>
      </c>
      <c r="G16" s="15" t="s">
        <v>569</v>
      </c>
      <c r="H16" s="436">
        <v>60</v>
      </c>
      <c r="I16" s="436">
        <f t="shared" si="0"/>
        <v>60</v>
      </c>
      <c r="J16" s="556"/>
    </row>
    <row r="17" spans="1:10" ht="15">
      <c r="A17" s="350"/>
      <c r="B17" s="442" t="s">
        <v>570</v>
      </c>
      <c r="C17" s="442" t="s">
        <v>571</v>
      </c>
      <c r="D17" s="438" t="s">
        <v>572</v>
      </c>
      <c r="E17" s="93" t="s">
        <v>549</v>
      </c>
      <c r="F17" s="93" t="s">
        <v>562</v>
      </c>
      <c r="G17" s="15" t="s">
        <v>569</v>
      </c>
      <c r="H17" s="436">
        <v>60</v>
      </c>
      <c r="I17" s="436">
        <f t="shared" si="0"/>
        <v>60</v>
      </c>
      <c r="J17" s="556"/>
    </row>
    <row r="18" spans="1:10" ht="15">
      <c r="A18" s="350"/>
      <c r="B18" s="441" t="s">
        <v>573</v>
      </c>
      <c r="C18" s="441" t="s">
        <v>520</v>
      </c>
      <c r="D18" s="438" t="s">
        <v>521</v>
      </c>
      <c r="E18" s="93" t="s">
        <v>549</v>
      </c>
      <c r="F18" s="93" t="s">
        <v>562</v>
      </c>
      <c r="G18" s="15" t="s">
        <v>569</v>
      </c>
      <c r="H18" s="436">
        <v>60</v>
      </c>
      <c r="I18" s="436">
        <f t="shared" si="0"/>
        <v>60</v>
      </c>
      <c r="J18" s="556"/>
    </row>
    <row r="19" spans="1:10" ht="15">
      <c r="A19" s="350"/>
      <c r="B19" s="441" t="s">
        <v>574</v>
      </c>
      <c r="C19" s="441" t="s">
        <v>575</v>
      </c>
      <c r="D19" s="438" t="s">
        <v>576</v>
      </c>
      <c r="E19" s="93" t="s">
        <v>549</v>
      </c>
      <c r="F19" s="93" t="s">
        <v>562</v>
      </c>
      <c r="G19" s="15" t="s">
        <v>569</v>
      </c>
      <c r="H19" s="436">
        <v>70</v>
      </c>
      <c r="I19" s="436">
        <f t="shared" si="0"/>
        <v>70</v>
      </c>
      <c r="J19" s="556"/>
    </row>
    <row r="20" spans="1:10" ht="15">
      <c r="A20" s="350"/>
      <c r="B20" s="441" t="s">
        <v>577</v>
      </c>
      <c r="C20" s="441" t="s">
        <v>578</v>
      </c>
      <c r="D20" s="438" t="s">
        <v>579</v>
      </c>
      <c r="E20" s="93" t="s">
        <v>549</v>
      </c>
      <c r="F20" s="93" t="s">
        <v>562</v>
      </c>
      <c r="G20" s="15" t="s">
        <v>580</v>
      </c>
      <c r="H20" s="436">
        <v>70</v>
      </c>
      <c r="I20" s="436">
        <f t="shared" si="0"/>
        <v>70</v>
      </c>
      <c r="J20" s="556"/>
    </row>
    <row r="21" spans="1:10" ht="15">
      <c r="A21" s="350"/>
      <c r="B21" s="441" t="s">
        <v>531</v>
      </c>
      <c r="C21" s="441" t="s">
        <v>532</v>
      </c>
      <c r="D21" s="438" t="s">
        <v>533</v>
      </c>
      <c r="E21" s="93" t="s">
        <v>549</v>
      </c>
      <c r="F21" s="93" t="s">
        <v>562</v>
      </c>
      <c r="G21" s="15" t="s">
        <v>569</v>
      </c>
      <c r="H21" s="436">
        <v>60</v>
      </c>
      <c r="I21" s="436">
        <f t="shared" si="0"/>
        <v>60</v>
      </c>
      <c r="J21" s="443">
        <v>60</v>
      </c>
    </row>
    <row r="22" spans="1:10" ht="15">
      <c r="A22" s="350"/>
      <c r="B22" s="442" t="s">
        <v>531</v>
      </c>
      <c r="C22" s="442" t="s">
        <v>532</v>
      </c>
      <c r="D22" s="438" t="s">
        <v>533</v>
      </c>
      <c r="E22" s="93" t="s">
        <v>549</v>
      </c>
      <c r="F22" s="93" t="s">
        <v>581</v>
      </c>
      <c r="G22" s="444" t="s">
        <v>582</v>
      </c>
      <c r="H22" s="445">
        <v>100</v>
      </c>
      <c r="I22" s="445">
        <v>100</v>
      </c>
      <c r="J22" s="556">
        <v>800</v>
      </c>
    </row>
    <row r="23" spans="1:10" ht="15">
      <c r="A23" s="350"/>
      <c r="B23" s="441" t="s">
        <v>574</v>
      </c>
      <c r="C23" s="441" t="s">
        <v>575</v>
      </c>
      <c r="D23" s="438" t="s">
        <v>576</v>
      </c>
      <c r="E23" s="93" t="s">
        <v>549</v>
      </c>
      <c r="F23" s="93" t="s">
        <v>581</v>
      </c>
      <c r="G23" s="444" t="s">
        <v>582</v>
      </c>
      <c r="H23" s="445">
        <v>100</v>
      </c>
      <c r="I23" s="445">
        <v>100</v>
      </c>
      <c r="J23" s="556"/>
    </row>
    <row r="24" spans="1:10" ht="15">
      <c r="A24" s="350"/>
      <c r="B24" s="441" t="s">
        <v>583</v>
      </c>
      <c r="C24" s="441" t="s">
        <v>584</v>
      </c>
      <c r="D24" s="532" t="s">
        <v>585</v>
      </c>
      <c r="E24" s="93" t="s">
        <v>549</v>
      </c>
      <c r="F24" s="93" t="s">
        <v>581</v>
      </c>
      <c r="G24" s="444" t="s">
        <v>582</v>
      </c>
      <c r="H24" s="445">
        <v>100</v>
      </c>
      <c r="I24" s="445">
        <v>100</v>
      </c>
      <c r="J24" s="556"/>
    </row>
    <row r="25" spans="1:10" ht="15">
      <c r="A25" s="350"/>
      <c r="B25" s="442" t="s">
        <v>570</v>
      </c>
      <c r="C25" s="442" t="s">
        <v>571</v>
      </c>
      <c r="D25" s="438" t="s">
        <v>572</v>
      </c>
      <c r="E25" s="93" t="s">
        <v>549</v>
      </c>
      <c r="F25" s="93" t="s">
        <v>581</v>
      </c>
      <c r="G25" s="444" t="s">
        <v>582</v>
      </c>
      <c r="H25" s="445">
        <v>100</v>
      </c>
      <c r="I25" s="445">
        <v>100</v>
      </c>
      <c r="J25" s="556"/>
    </row>
    <row r="26" spans="1:10" ht="15">
      <c r="A26" s="350"/>
      <c r="B26" s="440" t="s">
        <v>586</v>
      </c>
      <c r="C26" s="440" t="s">
        <v>587</v>
      </c>
      <c r="D26" s="438" t="s">
        <v>588</v>
      </c>
      <c r="E26" s="93" t="s">
        <v>549</v>
      </c>
      <c r="F26" s="93" t="s">
        <v>589</v>
      </c>
      <c r="G26" s="444" t="s">
        <v>582</v>
      </c>
      <c r="H26" s="445">
        <v>100</v>
      </c>
      <c r="I26" s="445">
        <v>100</v>
      </c>
      <c r="J26" s="556"/>
    </row>
    <row r="27" spans="1:10" ht="15">
      <c r="A27" s="350"/>
      <c r="B27" s="440" t="s">
        <v>590</v>
      </c>
      <c r="C27" s="440" t="s">
        <v>591</v>
      </c>
      <c r="D27" s="439" t="s">
        <v>529</v>
      </c>
      <c r="E27" s="93" t="s">
        <v>549</v>
      </c>
      <c r="F27" s="93" t="s">
        <v>589</v>
      </c>
      <c r="G27" s="444" t="s">
        <v>582</v>
      </c>
      <c r="H27" s="445">
        <v>100</v>
      </c>
      <c r="I27" s="445">
        <v>100</v>
      </c>
      <c r="J27" s="556"/>
    </row>
    <row r="28" spans="1:10" ht="15">
      <c r="A28" s="350"/>
      <c r="B28" s="440" t="s">
        <v>592</v>
      </c>
      <c r="C28" s="440" t="s">
        <v>520</v>
      </c>
      <c r="D28" s="438" t="s">
        <v>521</v>
      </c>
      <c r="E28" s="93" t="s">
        <v>549</v>
      </c>
      <c r="F28" s="93" t="s">
        <v>593</v>
      </c>
      <c r="G28" s="444" t="s">
        <v>582</v>
      </c>
      <c r="H28" s="445">
        <v>100</v>
      </c>
      <c r="I28" s="445">
        <v>100</v>
      </c>
      <c r="J28" s="556"/>
    </row>
    <row r="29" spans="1:10" ht="15">
      <c r="A29" s="350"/>
      <c r="B29" s="440" t="s">
        <v>559</v>
      </c>
      <c r="C29" s="440" t="s">
        <v>560</v>
      </c>
      <c r="D29" s="438" t="s">
        <v>561</v>
      </c>
      <c r="E29" s="93" t="s">
        <v>549</v>
      </c>
      <c r="F29" s="93" t="s">
        <v>593</v>
      </c>
      <c r="G29" s="444" t="s">
        <v>582</v>
      </c>
      <c r="H29" s="445">
        <v>100</v>
      </c>
      <c r="I29" s="445">
        <v>100</v>
      </c>
      <c r="J29" s="556"/>
    </row>
    <row r="30" spans="1:10" ht="15">
      <c r="A30" s="350"/>
      <c r="B30" s="440" t="s">
        <v>577</v>
      </c>
      <c r="C30" s="440" t="s">
        <v>578</v>
      </c>
      <c r="D30" s="438" t="s">
        <v>579</v>
      </c>
      <c r="E30" s="93" t="s">
        <v>549</v>
      </c>
      <c r="F30" s="93" t="s">
        <v>593</v>
      </c>
      <c r="G30" s="444" t="s">
        <v>582</v>
      </c>
      <c r="H30" s="445">
        <v>100</v>
      </c>
      <c r="I30" s="445">
        <v>100</v>
      </c>
      <c r="J30" s="443">
        <v>100</v>
      </c>
    </row>
    <row r="31" spans="1:10" ht="15">
      <c r="A31" s="350"/>
      <c r="B31" s="351"/>
      <c r="C31" s="82"/>
      <c r="D31" s="528"/>
      <c r="E31" s="82"/>
      <c r="F31" s="82"/>
      <c r="G31" s="82"/>
      <c r="H31" s="4"/>
      <c r="I31" s="4"/>
    </row>
    <row r="32" spans="1:10" ht="15">
      <c r="A32" s="350"/>
      <c r="B32" s="351"/>
      <c r="C32" s="82"/>
      <c r="D32" s="528"/>
      <c r="E32" s="82"/>
      <c r="F32" s="82"/>
      <c r="G32" s="82"/>
      <c r="H32" s="4"/>
      <c r="I32" s="4"/>
    </row>
    <row r="33" spans="1:9" ht="15">
      <c r="A33" s="350"/>
      <c r="B33" s="351"/>
      <c r="C33" s="82"/>
      <c r="D33" s="528"/>
      <c r="E33" s="82"/>
      <c r="F33" s="82"/>
      <c r="G33" s="82"/>
      <c r="H33" s="4"/>
      <c r="I33" s="4"/>
    </row>
    <row r="34" spans="1:9" ht="15">
      <c r="A34" s="350"/>
      <c r="B34" s="351"/>
      <c r="C34" s="82"/>
      <c r="D34" s="528"/>
      <c r="E34" s="82"/>
      <c r="F34" s="82"/>
      <c r="G34" s="82"/>
      <c r="H34" s="4"/>
      <c r="I34" s="4"/>
    </row>
    <row r="35" spans="1:9" ht="15">
      <c r="A35" s="350"/>
      <c r="B35" s="351"/>
      <c r="C35" s="82"/>
      <c r="D35" s="528"/>
      <c r="E35" s="82"/>
      <c r="F35" s="82"/>
      <c r="G35" s="82"/>
      <c r="H35" s="4"/>
      <c r="I35" s="4"/>
    </row>
    <row r="36" spans="1:9" ht="15">
      <c r="A36" s="350"/>
      <c r="B36" s="351"/>
      <c r="C36" s="82"/>
      <c r="D36" s="528"/>
      <c r="E36" s="82"/>
      <c r="F36" s="82"/>
      <c r="G36" s="82"/>
      <c r="H36" s="4"/>
      <c r="I36" s="4"/>
    </row>
    <row r="37" spans="1:9" ht="15">
      <c r="A37" s="350"/>
      <c r="B37" s="351"/>
      <c r="C37" s="82"/>
      <c r="D37" s="528"/>
      <c r="E37" s="82"/>
      <c r="F37" s="82"/>
      <c r="G37" s="82"/>
      <c r="H37" s="4"/>
      <c r="I37" s="4"/>
    </row>
    <row r="38" spans="1:9" ht="15">
      <c r="A38" s="350"/>
      <c r="B38" s="351"/>
      <c r="C38" s="82"/>
      <c r="D38" s="528"/>
      <c r="E38" s="82"/>
      <c r="F38" s="82"/>
      <c r="G38" s="82"/>
      <c r="H38" s="4"/>
      <c r="I38" s="4"/>
    </row>
    <row r="39" spans="1:9" ht="15">
      <c r="A39" s="350"/>
      <c r="B39" s="351"/>
      <c r="C39" s="82"/>
      <c r="D39" s="528"/>
      <c r="E39" s="82"/>
      <c r="F39" s="82"/>
      <c r="G39" s="82"/>
      <c r="H39" s="4"/>
      <c r="I39" s="4"/>
    </row>
    <row r="40" spans="1:9" ht="15">
      <c r="A40" s="350"/>
      <c r="B40" s="351"/>
      <c r="C40" s="82"/>
      <c r="D40" s="528"/>
      <c r="E40" s="82"/>
      <c r="F40" s="82"/>
      <c r="G40" s="82"/>
      <c r="H40" s="4"/>
      <c r="I40" s="4"/>
    </row>
    <row r="41" spans="1:9" ht="15">
      <c r="A41" s="350"/>
      <c r="B41" s="351"/>
      <c r="C41" s="82"/>
      <c r="D41" s="528"/>
      <c r="E41" s="82"/>
      <c r="F41" s="82"/>
      <c r="G41" s="82"/>
      <c r="H41" s="4"/>
      <c r="I41" s="4"/>
    </row>
    <row r="42" spans="1:9" ht="15">
      <c r="A42" s="350"/>
      <c r="B42" s="351"/>
      <c r="C42" s="82"/>
      <c r="D42" s="528"/>
      <c r="E42" s="82"/>
      <c r="F42" s="82"/>
      <c r="G42" s="82"/>
      <c r="H42" s="4"/>
      <c r="I42" s="4"/>
    </row>
    <row r="43" spans="1:9" ht="15">
      <c r="A43" s="350"/>
      <c r="B43" s="351"/>
      <c r="C43" s="82"/>
      <c r="D43" s="528"/>
      <c r="E43" s="82"/>
      <c r="F43" s="82"/>
      <c r="G43" s="82"/>
      <c r="H43" s="4"/>
      <c r="I43" s="4"/>
    </row>
    <row r="44" spans="1:9" ht="15">
      <c r="A44" s="350"/>
      <c r="B44" s="352"/>
      <c r="C44" s="94"/>
      <c r="D44" s="529"/>
      <c r="E44" s="94"/>
      <c r="F44" s="94"/>
      <c r="G44" s="94" t="s">
        <v>325</v>
      </c>
      <c r="H44" s="81">
        <f>SUM(H9:H43)</f>
        <v>1660</v>
      </c>
      <c r="I44" s="81">
        <f>SUM(I9:I43)</f>
        <v>1660</v>
      </c>
    </row>
    <row r="45" spans="1:9" ht="15">
      <c r="A45" s="40"/>
      <c r="B45" s="40"/>
      <c r="C45" s="40"/>
      <c r="D45" s="66"/>
      <c r="E45" s="40"/>
      <c r="F45" s="40"/>
      <c r="G45" s="2"/>
      <c r="H45" s="2"/>
    </row>
    <row r="46" spans="1:9" ht="15">
      <c r="A46" s="195" t="s">
        <v>442</v>
      </c>
      <c r="B46" s="40"/>
      <c r="C46" s="40"/>
      <c r="D46" s="66"/>
      <c r="E46" s="40"/>
      <c r="F46" s="40"/>
      <c r="G46" s="2"/>
      <c r="H46" s="2"/>
    </row>
    <row r="47" spans="1:9" ht="15">
      <c r="A47" s="195"/>
      <c r="B47" s="40"/>
      <c r="C47" s="40"/>
      <c r="D47" s="66"/>
      <c r="E47" s="40"/>
      <c r="F47" s="40"/>
      <c r="G47" s="2"/>
      <c r="H47" s="2"/>
    </row>
    <row r="48" spans="1:9" ht="15">
      <c r="A48" s="195"/>
      <c r="B48" s="2"/>
      <c r="C48" s="2"/>
      <c r="D48" s="533"/>
      <c r="E48" s="2"/>
      <c r="F48" s="2"/>
      <c r="G48" s="2"/>
      <c r="H48" s="2"/>
    </row>
    <row r="49" spans="1:8" ht="15">
      <c r="A49" s="195"/>
      <c r="B49" s="2"/>
      <c r="C49" s="2"/>
      <c r="D49" s="533"/>
      <c r="E49" s="2"/>
      <c r="F49" s="2"/>
      <c r="G49" s="2"/>
      <c r="H49" s="2"/>
    </row>
    <row r="50" spans="1:8">
      <c r="A50" s="23"/>
      <c r="B50" s="23"/>
      <c r="C50" s="23"/>
      <c r="D50" s="534"/>
      <c r="E50" s="23"/>
      <c r="F50" s="23"/>
      <c r="G50" s="23"/>
      <c r="H50" s="23"/>
    </row>
    <row r="51" spans="1:8" ht="15">
      <c r="A51" s="64" t="s">
        <v>107</v>
      </c>
      <c r="B51" s="2"/>
      <c r="C51" s="2"/>
      <c r="D51" s="533"/>
      <c r="E51" s="2"/>
      <c r="F51" s="2"/>
      <c r="G51" s="2"/>
      <c r="H51" s="2"/>
    </row>
    <row r="52" spans="1:8" ht="15">
      <c r="A52" s="2"/>
      <c r="B52" s="2"/>
      <c r="C52" s="2"/>
      <c r="D52" s="533"/>
      <c r="E52" s="2"/>
      <c r="F52" s="2"/>
      <c r="G52" s="2"/>
      <c r="H52" s="2"/>
    </row>
    <row r="53" spans="1:8" ht="15">
      <c r="A53" s="2"/>
      <c r="B53" s="2"/>
      <c r="C53" s="2"/>
      <c r="D53" s="533"/>
      <c r="E53" s="2"/>
      <c r="F53" s="2"/>
      <c r="G53" s="2"/>
      <c r="H53" s="12"/>
    </row>
    <row r="54" spans="1:8" ht="15">
      <c r="A54" s="64"/>
      <c r="B54" s="64" t="s">
        <v>266</v>
      </c>
      <c r="C54" s="64"/>
      <c r="D54" s="66"/>
      <c r="E54" s="64"/>
      <c r="F54" s="64"/>
      <c r="G54" s="2"/>
      <c r="H54" s="12"/>
    </row>
    <row r="55" spans="1:8" ht="15">
      <c r="A55" s="2"/>
      <c r="B55" s="2" t="s">
        <v>265</v>
      </c>
      <c r="C55" s="2"/>
      <c r="D55" s="533"/>
      <c r="E55" s="2"/>
      <c r="F55" s="2"/>
      <c r="G55" s="2"/>
      <c r="H55" s="12"/>
    </row>
    <row r="56" spans="1:8">
      <c r="A56" s="61"/>
      <c r="B56" s="61" t="s">
        <v>139</v>
      </c>
      <c r="C56" s="61"/>
      <c r="D56" s="535"/>
      <c r="E56" s="61"/>
      <c r="F56" s="61"/>
    </row>
  </sheetData>
  <mergeCells count="5">
    <mergeCell ref="G1:H1"/>
    <mergeCell ref="G2:H2"/>
    <mergeCell ref="J9:J11"/>
    <mergeCell ref="J12:J20"/>
    <mergeCell ref="J22:J29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17:C17 B25:C25 B22:C22">
      <formula1>1</formula1>
      <formula2>70</formula2>
    </dataValidation>
  </dataValidations>
  <printOptions gridLines="1"/>
  <pageMargins left="0.25" right="0.25" top="0.75" bottom="0.75" header="0.3" footer="0.3"/>
  <pageSetup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69" t="s">
        <v>443</v>
      </c>
      <c r="B1" s="69"/>
      <c r="C1" s="72"/>
      <c r="D1" s="72"/>
      <c r="E1" s="72"/>
      <c r="F1" s="72"/>
      <c r="G1" s="552" t="s">
        <v>109</v>
      </c>
      <c r="H1" s="552"/>
    </row>
    <row r="2" spans="1:10" ht="15">
      <c r="A2" s="71" t="s">
        <v>140</v>
      </c>
      <c r="B2" s="69"/>
      <c r="C2" s="72"/>
      <c r="D2" s="72"/>
      <c r="E2" s="72"/>
      <c r="F2" s="72"/>
      <c r="G2" s="550" t="str">
        <f>'ფორმა N1'!K2</f>
        <v>01/01/2019-31/12/2019</v>
      </c>
      <c r="H2" s="550"/>
    </row>
    <row r="3" spans="1:10" ht="15">
      <c r="A3" s="71"/>
      <c r="B3" s="71"/>
      <c r="C3" s="71"/>
      <c r="D3" s="71"/>
      <c r="E3" s="71"/>
      <c r="F3" s="71"/>
      <c r="G3" s="258"/>
      <c r="H3" s="258"/>
    </row>
    <row r="4" spans="1:10" ht="15">
      <c r="A4" s="72" t="s">
        <v>269</v>
      </c>
      <c r="B4" s="72"/>
      <c r="C4" s="72"/>
      <c r="D4" s="72"/>
      <c r="E4" s="72"/>
      <c r="F4" s="72"/>
      <c r="G4" s="71"/>
      <c r="H4" s="71"/>
    </row>
    <row r="5" spans="1:10" ht="15">
      <c r="A5" s="422" t="str">
        <f>'ფორმა N1'!A5</f>
        <v>პ/გ  "ახალი ქრისტიან დემოკრატები"</v>
      </c>
      <c r="B5" s="75"/>
      <c r="C5" s="75"/>
      <c r="D5" s="75"/>
      <c r="E5" s="75"/>
      <c r="F5" s="75"/>
      <c r="G5" s="76"/>
      <c r="H5" s="76"/>
    </row>
    <row r="6" spans="1:10" ht="15">
      <c r="A6" s="72"/>
      <c r="B6" s="72"/>
      <c r="C6" s="72"/>
      <c r="D6" s="72"/>
      <c r="E6" s="72"/>
      <c r="F6" s="72"/>
      <c r="G6" s="71"/>
      <c r="H6" s="71"/>
    </row>
    <row r="7" spans="1:10" ht="15">
      <c r="A7" s="257"/>
      <c r="B7" s="257"/>
      <c r="C7" s="257"/>
      <c r="D7" s="257"/>
      <c r="E7" s="257"/>
      <c r="F7" s="257"/>
      <c r="G7" s="73"/>
      <c r="H7" s="73"/>
    </row>
    <row r="8" spans="1:10" ht="30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335</v>
      </c>
      <c r="F8" s="85" t="s">
        <v>328</v>
      </c>
      <c r="G8" s="74" t="s">
        <v>10</v>
      </c>
      <c r="H8" s="74" t="s">
        <v>9</v>
      </c>
      <c r="J8" s="211" t="s">
        <v>334</v>
      </c>
    </row>
    <row r="9" spans="1:10" ht="15">
      <c r="A9" s="93"/>
      <c r="B9" s="93"/>
      <c r="C9" s="93"/>
      <c r="D9" s="93"/>
      <c r="E9" s="93"/>
      <c r="F9" s="93"/>
      <c r="G9" s="4"/>
      <c r="H9" s="4"/>
      <c r="J9" s="211" t="s">
        <v>0</v>
      </c>
    </row>
    <row r="10" spans="1:10" ht="15">
      <c r="A10" s="93"/>
      <c r="B10" s="93"/>
      <c r="C10" s="93"/>
      <c r="D10" s="93"/>
      <c r="E10" s="93"/>
      <c r="F10" s="93"/>
      <c r="G10" s="4"/>
      <c r="H10" s="4"/>
    </row>
    <row r="11" spans="1:10" ht="15">
      <c r="A11" s="82"/>
      <c r="B11" s="82"/>
      <c r="C11" s="82"/>
      <c r="D11" s="82"/>
      <c r="E11" s="82"/>
      <c r="F11" s="82"/>
      <c r="G11" s="4"/>
      <c r="H11" s="4"/>
    </row>
    <row r="12" spans="1:10" ht="15">
      <c r="A12" s="82"/>
      <c r="B12" s="82"/>
      <c r="C12" s="82"/>
      <c r="D12" s="82"/>
      <c r="E12" s="82"/>
      <c r="F12" s="82"/>
      <c r="G12" s="4"/>
      <c r="H12" s="4"/>
    </row>
    <row r="13" spans="1:10" ht="15">
      <c r="A13" s="82"/>
      <c r="B13" s="82"/>
      <c r="C13" s="82"/>
      <c r="D13" s="82"/>
      <c r="E13" s="82"/>
      <c r="F13" s="82"/>
      <c r="G13" s="4"/>
      <c r="H13" s="4"/>
    </row>
    <row r="14" spans="1:10" ht="15">
      <c r="A14" s="82"/>
      <c r="B14" s="82"/>
      <c r="C14" s="82"/>
      <c r="D14" s="82"/>
      <c r="E14" s="82"/>
      <c r="F14" s="82"/>
      <c r="G14" s="4"/>
      <c r="H14" s="4"/>
    </row>
    <row r="15" spans="1:10" ht="15">
      <c r="A15" s="82"/>
      <c r="B15" s="82"/>
      <c r="C15" s="82"/>
      <c r="D15" s="82"/>
      <c r="E15" s="82"/>
      <c r="F15" s="82"/>
      <c r="G15" s="4"/>
      <c r="H15" s="4"/>
    </row>
    <row r="16" spans="1:10" ht="15">
      <c r="A16" s="82"/>
      <c r="B16" s="82"/>
      <c r="C16" s="82"/>
      <c r="D16" s="82"/>
      <c r="E16" s="82"/>
      <c r="F16" s="82"/>
      <c r="G16" s="4"/>
      <c r="H16" s="4"/>
    </row>
    <row r="17" spans="1:8" ht="15">
      <c r="A17" s="82"/>
      <c r="B17" s="82"/>
      <c r="C17" s="82"/>
      <c r="D17" s="82"/>
      <c r="E17" s="82"/>
      <c r="F17" s="82"/>
      <c r="G17" s="4"/>
      <c r="H17" s="4"/>
    </row>
    <row r="18" spans="1:8" ht="15">
      <c r="A18" s="82"/>
      <c r="B18" s="82"/>
      <c r="C18" s="82"/>
      <c r="D18" s="82"/>
      <c r="E18" s="82"/>
      <c r="F18" s="82"/>
      <c r="G18" s="4"/>
      <c r="H18" s="4"/>
    </row>
    <row r="19" spans="1:8" ht="15">
      <c r="A19" s="82"/>
      <c r="B19" s="82"/>
      <c r="C19" s="82"/>
      <c r="D19" s="82"/>
      <c r="E19" s="82"/>
      <c r="F19" s="82"/>
      <c r="G19" s="4"/>
      <c r="H19" s="4"/>
    </row>
    <row r="20" spans="1:8" ht="15">
      <c r="A20" s="82"/>
      <c r="B20" s="82"/>
      <c r="C20" s="82"/>
      <c r="D20" s="82"/>
      <c r="E20" s="82"/>
      <c r="F20" s="82"/>
      <c r="G20" s="4"/>
      <c r="H20" s="4"/>
    </row>
    <row r="21" spans="1:8" ht="15">
      <c r="A21" s="82"/>
      <c r="B21" s="82"/>
      <c r="C21" s="82"/>
      <c r="D21" s="82"/>
      <c r="E21" s="82"/>
      <c r="F21" s="82"/>
      <c r="G21" s="4"/>
      <c r="H21" s="4"/>
    </row>
    <row r="22" spans="1:8" ht="15">
      <c r="A22" s="82"/>
      <c r="B22" s="82"/>
      <c r="C22" s="82"/>
      <c r="D22" s="82"/>
      <c r="E22" s="82"/>
      <c r="F22" s="82"/>
      <c r="G22" s="4"/>
      <c r="H22" s="4"/>
    </row>
    <row r="23" spans="1:8" ht="15">
      <c r="A23" s="82"/>
      <c r="B23" s="82"/>
      <c r="C23" s="82"/>
      <c r="D23" s="82"/>
      <c r="E23" s="82"/>
      <c r="F23" s="82"/>
      <c r="G23" s="4"/>
      <c r="H23" s="4"/>
    </row>
    <row r="24" spans="1:8" ht="15">
      <c r="A24" s="82"/>
      <c r="B24" s="82"/>
      <c r="C24" s="82"/>
      <c r="D24" s="82"/>
      <c r="E24" s="82"/>
      <c r="F24" s="82"/>
      <c r="G24" s="4"/>
      <c r="H24" s="4"/>
    </row>
    <row r="25" spans="1:8" ht="15">
      <c r="A25" s="82"/>
      <c r="B25" s="82"/>
      <c r="C25" s="82"/>
      <c r="D25" s="82"/>
      <c r="E25" s="82"/>
      <c r="F25" s="82"/>
      <c r="G25" s="4"/>
      <c r="H25" s="4"/>
    </row>
    <row r="26" spans="1:8" ht="15">
      <c r="A26" s="82"/>
      <c r="B26" s="82"/>
      <c r="C26" s="82"/>
      <c r="D26" s="82"/>
      <c r="E26" s="82"/>
      <c r="F26" s="82"/>
      <c r="G26" s="4"/>
      <c r="H26" s="4"/>
    </row>
    <row r="27" spans="1:8" ht="15">
      <c r="A27" s="82"/>
      <c r="B27" s="82"/>
      <c r="C27" s="82"/>
      <c r="D27" s="82"/>
      <c r="E27" s="82"/>
      <c r="F27" s="82"/>
      <c r="G27" s="4"/>
      <c r="H27" s="4"/>
    </row>
    <row r="28" spans="1:8" ht="15">
      <c r="A28" s="82"/>
      <c r="B28" s="82"/>
      <c r="C28" s="82"/>
      <c r="D28" s="82"/>
      <c r="E28" s="82"/>
      <c r="F28" s="82"/>
      <c r="G28" s="4"/>
      <c r="H28" s="4"/>
    </row>
    <row r="29" spans="1:8" ht="15">
      <c r="A29" s="82"/>
      <c r="B29" s="82"/>
      <c r="C29" s="82"/>
      <c r="D29" s="82"/>
      <c r="E29" s="82"/>
      <c r="F29" s="82"/>
      <c r="G29" s="4"/>
      <c r="H29" s="4"/>
    </row>
    <row r="30" spans="1:8" ht="15">
      <c r="A30" s="82"/>
      <c r="B30" s="82"/>
      <c r="C30" s="82"/>
      <c r="D30" s="82"/>
      <c r="E30" s="82"/>
      <c r="F30" s="82"/>
      <c r="G30" s="4"/>
      <c r="H30" s="4"/>
    </row>
    <row r="31" spans="1:8" ht="15">
      <c r="A31" s="82"/>
      <c r="B31" s="82"/>
      <c r="C31" s="82"/>
      <c r="D31" s="82"/>
      <c r="E31" s="82"/>
      <c r="F31" s="82"/>
      <c r="G31" s="4"/>
      <c r="H31" s="4"/>
    </row>
    <row r="32" spans="1:8" ht="15">
      <c r="A32" s="82"/>
      <c r="B32" s="82"/>
      <c r="C32" s="82"/>
      <c r="D32" s="82"/>
      <c r="E32" s="82"/>
      <c r="F32" s="82"/>
      <c r="G32" s="4"/>
      <c r="H32" s="4"/>
    </row>
    <row r="33" spans="1:9" ht="15">
      <c r="A33" s="82"/>
      <c r="B33" s="82"/>
      <c r="C33" s="82"/>
      <c r="D33" s="82"/>
      <c r="E33" s="82"/>
      <c r="F33" s="82"/>
      <c r="G33" s="4"/>
      <c r="H33" s="4"/>
    </row>
    <row r="34" spans="1:9" ht="15">
      <c r="A34" s="82"/>
      <c r="B34" s="94"/>
      <c r="C34" s="94"/>
      <c r="D34" s="94"/>
      <c r="E34" s="94"/>
      <c r="F34" s="94" t="s">
        <v>333</v>
      </c>
      <c r="G34" s="81">
        <f>SUM(G9:G33)</f>
        <v>0</v>
      </c>
      <c r="H34" s="81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78"/>
      <c r="I35" s="178"/>
    </row>
    <row r="36" spans="1:9" ht="15">
      <c r="A36" s="210" t="s">
        <v>444</v>
      </c>
      <c r="B36" s="210"/>
      <c r="C36" s="209"/>
      <c r="D36" s="209"/>
      <c r="E36" s="209"/>
      <c r="F36" s="209"/>
      <c r="G36" s="209"/>
      <c r="H36" s="178"/>
      <c r="I36" s="178"/>
    </row>
    <row r="37" spans="1:9" ht="15">
      <c r="A37" s="210"/>
      <c r="B37" s="210"/>
      <c r="C37" s="209"/>
      <c r="D37" s="209"/>
      <c r="E37" s="209"/>
      <c r="F37" s="209"/>
      <c r="G37" s="209"/>
      <c r="H37" s="178"/>
      <c r="I37" s="178"/>
    </row>
    <row r="38" spans="1:9" ht="15">
      <c r="A38" s="210"/>
      <c r="B38" s="210"/>
      <c r="C38" s="178"/>
      <c r="D38" s="178"/>
      <c r="E38" s="178"/>
      <c r="F38" s="178"/>
      <c r="G38" s="178"/>
      <c r="H38" s="178"/>
      <c r="I38" s="178"/>
    </row>
    <row r="39" spans="1:9" ht="15">
      <c r="A39" s="210"/>
      <c r="B39" s="210"/>
      <c r="C39" s="178"/>
      <c r="D39" s="178"/>
      <c r="E39" s="178"/>
      <c r="F39" s="178"/>
      <c r="G39" s="178"/>
      <c r="H39" s="178"/>
      <c r="I39" s="178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400</v>
      </c>
      <c r="D44" s="184"/>
      <c r="E44" s="209"/>
      <c r="F44" s="184"/>
      <c r="G44" s="184"/>
      <c r="H44" s="178"/>
      <c r="I44" s="185"/>
    </row>
    <row r="45" spans="1:9" ht="15">
      <c r="A45" s="178"/>
      <c r="B45" s="178"/>
      <c r="C45" s="178" t="s">
        <v>265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139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79" customWidth="1"/>
    <col min="2" max="2" width="20.28515625" style="179" bestFit="1" customWidth="1"/>
    <col min="3" max="3" width="20.85546875" style="179" bestFit="1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558" t="s">
        <v>445</v>
      </c>
      <c r="B2" s="558"/>
      <c r="C2" s="558"/>
      <c r="D2" s="558"/>
      <c r="E2" s="558"/>
      <c r="F2" s="340"/>
      <c r="G2" s="72"/>
      <c r="H2" s="72"/>
      <c r="I2" s="72"/>
      <c r="J2" s="72"/>
      <c r="K2" s="258"/>
      <c r="L2" s="259"/>
      <c r="M2" s="259" t="s">
        <v>109</v>
      </c>
    </row>
    <row r="3" spans="1:13" ht="15">
      <c r="A3" s="71" t="s">
        <v>140</v>
      </c>
      <c r="B3" s="71"/>
      <c r="C3" s="69"/>
      <c r="D3" s="72"/>
      <c r="E3" s="72"/>
      <c r="F3" s="72"/>
      <c r="G3" s="72"/>
      <c r="H3" s="72"/>
      <c r="I3" s="72"/>
      <c r="J3" s="72"/>
      <c r="K3" s="258"/>
      <c r="L3" s="550" t="str">
        <f>'ფორმა N1'!K2</f>
        <v>01/01/2019-31/12/2019</v>
      </c>
      <c r="M3" s="550"/>
    </row>
    <row r="4" spans="1:13" ht="15">
      <c r="A4" s="71"/>
      <c r="B4" s="71"/>
      <c r="C4" s="71"/>
      <c r="D4" s="69"/>
      <c r="E4" s="69"/>
      <c r="F4" s="69"/>
      <c r="G4" s="69"/>
      <c r="H4" s="69"/>
      <c r="I4" s="69"/>
      <c r="J4" s="69"/>
      <c r="K4" s="258"/>
      <c r="L4" s="258"/>
      <c r="M4" s="258"/>
    </row>
    <row r="5" spans="1:13" ht="15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5">
      <c r="A6" s="422" t="str">
        <f>'ფორმა N1'!A5</f>
        <v>პ/გ  "ახალი ქრისტიან დემოკრატები"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5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5">
      <c r="A8" s="257"/>
      <c r="B8" s="367"/>
      <c r="C8" s="257"/>
      <c r="D8" s="257"/>
      <c r="E8" s="257"/>
      <c r="F8" s="257"/>
      <c r="G8" s="257"/>
      <c r="H8" s="257"/>
      <c r="I8" s="257"/>
      <c r="J8" s="257"/>
      <c r="K8" s="73"/>
      <c r="L8" s="73"/>
      <c r="M8" s="73"/>
    </row>
    <row r="9" spans="1:13" ht="45">
      <c r="A9" s="85" t="s">
        <v>64</v>
      </c>
      <c r="B9" s="85" t="s">
        <v>481</v>
      </c>
      <c r="C9" s="85" t="s">
        <v>446</v>
      </c>
      <c r="D9" s="85" t="s">
        <v>447</v>
      </c>
      <c r="E9" s="85" t="s">
        <v>448</v>
      </c>
      <c r="F9" s="85" t="s">
        <v>449</v>
      </c>
      <c r="G9" s="85" t="s">
        <v>450</v>
      </c>
      <c r="H9" s="85" t="s">
        <v>451</v>
      </c>
      <c r="I9" s="85" t="s">
        <v>452</v>
      </c>
      <c r="J9" s="85" t="s">
        <v>453</v>
      </c>
      <c r="K9" s="85" t="s">
        <v>454</v>
      </c>
      <c r="L9" s="85" t="s">
        <v>455</v>
      </c>
      <c r="M9" s="85" t="s">
        <v>311</v>
      </c>
    </row>
    <row r="10" spans="1:13" ht="15">
      <c r="A10" s="93">
        <v>1</v>
      </c>
      <c r="B10" s="374"/>
      <c r="C10" s="341"/>
      <c r="D10" s="93"/>
      <c r="E10" s="93"/>
      <c r="F10" s="93"/>
      <c r="G10" s="93"/>
      <c r="H10" s="93"/>
      <c r="I10" s="93"/>
      <c r="J10" s="93"/>
      <c r="K10" s="4"/>
      <c r="L10" s="4"/>
      <c r="M10" s="93"/>
    </row>
    <row r="11" spans="1:13" ht="15">
      <c r="A11" s="93">
        <v>2</v>
      </c>
      <c r="B11" s="374"/>
      <c r="C11" s="341"/>
      <c r="D11" s="93"/>
      <c r="E11" s="93"/>
      <c r="F11" s="93"/>
      <c r="G11" s="93"/>
      <c r="H11" s="93"/>
      <c r="I11" s="93"/>
      <c r="J11" s="93"/>
      <c r="K11" s="4"/>
      <c r="L11" s="4"/>
      <c r="M11" s="93"/>
    </row>
    <row r="12" spans="1:13" ht="15">
      <c r="A12" s="93">
        <v>3</v>
      </c>
      <c r="B12" s="374"/>
      <c r="C12" s="341"/>
      <c r="D12" s="82"/>
      <c r="E12" s="82"/>
      <c r="F12" s="82"/>
      <c r="G12" s="82"/>
      <c r="H12" s="82"/>
      <c r="I12" s="82"/>
      <c r="J12" s="82"/>
      <c r="K12" s="4"/>
      <c r="L12" s="4"/>
      <c r="M12" s="82"/>
    </row>
    <row r="13" spans="1:13" ht="15">
      <c r="A13" s="93">
        <v>4</v>
      </c>
      <c r="B13" s="374"/>
      <c r="C13" s="341"/>
      <c r="D13" s="82"/>
      <c r="E13" s="82"/>
      <c r="F13" s="82"/>
      <c r="G13" s="82"/>
      <c r="H13" s="82"/>
      <c r="I13" s="82"/>
      <c r="J13" s="82"/>
      <c r="K13" s="4"/>
      <c r="L13" s="4"/>
      <c r="M13" s="82"/>
    </row>
    <row r="14" spans="1:13" ht="15">
      <c r="A14" s="93">
        <v>5</v>
      </c>
      <c r="B14" s="374"/>
      <c r="C14" s="341"/>
      <c r="D14" s="82"/>
      <c r="E14" s="82"/>
      <c r="F14" s="82"/>
      <c r="G14" s="82"/>
      <c r="H14" s="82"/>
      <c r="I14" s="82"/>
      <c r="J14" s="82"/>
      <c r="K14" s="4"/>
      <c r="L14" s="4"/>
      <c r="M14" s="82"/>
    </row>
    <row r="15" spans="1:13" ht="15">
      <c r="A15" s="93">
        <v>6</v>
      </c>
      <c r="B15" s="374"/>
      <c r="C15" s="341"/>
      <c r="D15" s="82"/>
      <c r="E15" s="82"/>
      <c r="F15" s="82"/>
      <c r="G15" s="82"/>
      <c r="H15" s="82"/>
      <c r="I15" s="82"/>
      <c r="J15" s="82"/>
      <c r="K15" s="4"/>
      <c r="L15" s="4"/>
      <c r="M15" s="82"/>
    </row>
    <row r="16" spans="1:13" ht="15">
      <c r="A16" s="93">
        <v>7</v>
      </c>
      <c r="B16" s="374"/>
      <c r="C16" s="341"/>
      <c r="D16" s="82"/>
      <c r="E16" s="82"/>
      <c r="F16" s="82"/>
      <c r="G16" s="82"/>
      <c r="H16" s="82"/>
      <c r="I16" s="82"/>
      <c r="J16" s="82"/>
      <c r="K16" s="4"/>
      <c r="L16" s="4"/>
      <c r="M16" s="82"/>
    </row>
    <row r="17" spans="1:13" ht="15">
      <c r="A17" s="93">
        <v>8</v>
      </c>
      <c r="B17" s="374"/>
      <c r="C17" s="341"/>
      <c r="D17" s="82"/>
      <c r="E17" s="82"/>
      <c r="F17" s="82"/>
      <c r="G17" s="82"/>
      <c r="H17" s="82"/>
      <c r="I17" s="82"/>
      <c r="J17" s="82"/>
      <c r="K17" s="4"/>
      <c r="L17" s="4"/>
      <c r="M17" s="82"/>
    </row>
    <row r="18" spans="1:13" ht="15">
      <c r="A18" s="93">
        <v>9</v>
      </c>
      <c r="B18" s="374"/>
      <c r="C18" s="341"/>
      <c r="D18" s="82"/>
      <c r="E18" s="82"/>
      <c r="F18" s="82"/>
      <c r="G18" s="82"/>
      <c r="H18" s="82"/>
      <c r="I18" s="82"/>
      <c r="J18" s="82"/>
      <c r="K18" s="4"/>
      <c r="L18" s="4"/>
      <c r="M18" s="82"/>
    </row>
    <row r="19" spans="1:13" ht="15">
      <c r="A19" s="93">
        <v>10</v>
      </c>
      <c r="B19" s="374"/>
      <c r="C19" s="341"/>
      <c r="D19" s="82"/>
      <c r="E19" s="82"/>
      <c r="F19" s="82"/>
      <c r="G19" s="82"/>
      <c r="H19" s="82"/>
      <c r="I19" s="82"/>
      <c r="J19" s="82"/>
      <c r="K19" s="4"/>
      <c r="L19" s="4"/>
      <c r="M19" s="82"/>
    </row>
    <row r="20" spans="1:13" ht="15">
      <c r="A20" s="93">
        <v>11</v>
      </c>
      <c r="B20" s="374"/>
      <c r="C20" s="341"/>
      <c r="D20" s="82"/>
      <c r="E20" s="82"/>
      <c r="F20" s="82"/>
      <c r="G20" s="82"/>
      <c r="H20" s="82"/>
      <c r="I20" s="82"/>
      <c r="J20" s="82"/>
      <c r="K20" s="4"/>
      <c r="L20" s="4"/>
      <c r="M20" s="82"/>
    </row>
    <row r="21" spans="1:13" ht="15">
      <c r="A21" s="93">
        <v>12</v>
      </c>
      <c r="B21" s="374"/>
      <c r="C21" s="341"/>
      <c r="D21" s="82"/>
      <c r="E21" s="82"/>
      <c r="F21" s="82"/>
      <c r="G21" s="82"/>
      <c r="H21" s="82"/>
      <c r="I21" s="82"/>
      <c r="J21" s="82"/>
      <c r="K21" s="4"/>
      <c r="L21" s="4"/>
      <c r="M21" s="82"/>
    </row>
    <row r="22" spans="1:13" ht="15">
      <c r="A22" s="93">
        <v>13</v>
      </c>
      <c r="B22" s="374"/>
      <c r="C22" s="341"/>
      <c r="D22" s="82"/>
      <c r="E22" s="82"/>
      <c r="F22" s="82"/>
      <c r="G22" s="82"/>
      <c r="H22" s="82"/>
      <c r="I22" s="82"/>
      <c r="J22" s="82"/>
      <c r="K22" s="4"/>
      <c r="L22" s="4"/>
      <c r="M22" s="82"/>
    </row>
    <row r="23" spans="1:13" ht="15">
      <c r="A23" s="93">
        <v>14</v>
      </c>
      <c r="B23" s="374"/>
      <c r="C23" s="341"/>
      <c r="D23" s="82"/>
      <c r="E23" s="82"/>
      <c r="F23" s="82"/>
      <c r="G23" s="82"/>
      <c r="H23" s="82"/>
      <c r="I23" s="82"/>
      <c r="J23" s="82"/>
      <c r="K23" s="4"/>
      <c r="L23" s="4"/>
      <c r="M23" s="82"/>
    </row>
    <row r="24" spans="1:13" ht="15">
      <c r="A24" s="93">
        <v>15</v>
      </c>
      <c r="B24" s="374"/>
      <c r="C24" s="341"/>
      <c r="D24" s="82"/>
      <c r="E24" s="82"/>
      <c r="F24" s="82"/>
      <c r="G24" s="82"/>
      <c r="H24" s="82"/>
      <c r="I24" s="82"/>
      <c r="J24" s="82"/>
      <c r="K24" s="4"/>
      <c r="L24" s="4"/>
      <c r="M24" s="82"/>
    </row>
    <row r="25" spans="1:13" ht="15">
      <c r="A25" s="93">
        <v>16</v>
      </c>
      <c r="B25" s="374"/>
      <c r="C25" s="341"/>
      <c r="D25" s="82"/>
      <c r="E25" s="82"/>
      <c r="F25" s="82"/>
      <c r="G25" s="82"/>
      <c r="H25" s="82"/>
      <c r="I25" s="82"/>
      <c r="J25" s="82"/>
      <c r="K25" s="4"/>
      <c r="L25" s="4"/>
      <c r="M25" s="82"/>
    </row>
    <row r="26" spans="1:13" ht="15">
      <c r="A26" s="93">
        <v>17</v>
      </c>
      <c r="B26" s="374"/>
      <c r="C26" s="341"/>
      <c r="D26" s="82"/>
      <c r="E26" s="82"/>
      <c r="F26" s="82"/>
      <c r="G26" s="82"/>
      <c r="H26" s="82"/>
      <c r="I26" s="82"/>
      <c r="J26" s="82"/>
      <c r="K26" s="4"/>
      <c r="L26" s="4"/>
      <c r="M26" s="82"/>
    </row>
    <row r="27" spans="1:13" ht="15">
      <c r="A27" s="93">
        <v>18</v>
      </c>
      <c r="B27" s="374"/>
      <c r="C27" s="341"/>
      <c r="D27" s="82"/>
      <c r="E27" s="82"/>
      <c r="F27" s="82"/>
      <c r="G27" s="82"/>
      <c r="H27" s="82"/>
      <c r="I27" s="82"/>
      <c r="J27" s="82"/>
      <c r="K27" s="4"/>
      <c r="L27" s="4"/>
      <c r="M27" s="82"/>
    </row>
    <row r="28" spans="1:13" ht="15">
      <c r="A28" s="93">
        <v>19</v>
      </c>
      <c r="B28" s="374"/>
      <c r="C28" s="341"/>
      <c r="D28" s="82"/>
      <c r="E28" s="82"/>
      <c r="F28" s="82"/>
      <c r="G28" s="82"/>
      <c r="H28" s="82"/>
      <c r="I28" s="82"/>
      <c r="J28" s="82"/>
      <c r="K28" s="4"/>
      <c r="L28" s="4"/>
      <c r="M28" s="82"/>
    </row>
    <row r="29" spans="1:13" ht="15">
      <c r="A29" s="93">
        <v>20</v>
      </c>
      <c r="B29" s="374"/>
      <c r="C29" s="341"/>
      <c r="D29" s="82"/>
      <c r="E29" s="82"/>
      <c r="F29" s="82"/>
      <c r="G29" s="82"/>
      <c r="H29" s="82"/>
      <c r="I29" s="82"/>
      <c r="J29" s="82"/>
      <c r="K29" s="4"/>
      <c r="L29" s="4"/>
      <c r="M29" s="82"/>
    </row>
    <row r="30" spans="1:13" ht="15">
      <c r="A30" s="93">
        <v>21</v>
      </c>
      <c r="B30" s="374"/>
      <c r="C30" s="341"/>
      <c r="D30" s="82"/>
      <c r="E30" s="82"/>
      <c r="F30" s="82"/>
      <c r="G30" s="82"/>
      <c r="H30" s="82"/>
      <c r="I30" s="82"/>
      <c r="J30" s="82"/>
      <c r="K30" s="4"/>
      <c r="L30" s="4"/>
      <c r="M30" s="82"/>
    </row>
    <row r="31" spans="1:13" ht="15">
      <c r="A31" s="93">
        <v>22</v>
      </c>
      <c r="B31" s="374"/>
      <c r="C31" s="341"/>
      <c r="D31" s="82"/>
      <c r="E31" s="82"/>
      <c r="F31" s="82"/>
      <c r="G31" s="82"/>
      <c r="H31" s="82"/>
      <c r="I31" s="82"/>
      <c r="J31" s="82"/>
      <c r="K31" s="4"/>
      <c r="L31" s="4"/>
      <c r="M31" s="82"/>
    </row>
    <row r="32" spans="1:13" ht="15">
      <c r="A32" s="93">
        <v>23</v>
      </c>
      <c r="B32" s="374"/>
      <c r="C32" s="341"/>
      <c r="D32" s="82"/>
      <c r="E32" s="82"/>
      <c r="F32" s="82"/>
      <c r="G32" s="82"/>
      <c r="H32" s="82"/>
      <c r="I32" s="82"/>
      <c r="J32" s="82"/>
      <c r="K32" s="4"/>
      <c r="L32" s="4"/>
      <c r="M32" s="82"/>
    </row>
    <row r="33" spans="1:13" ht="15">
      <c r="A33" s="93">
        <v>24</v>
      </c>
      <c r="B33" s="374"/>
      <c r="C33" s="341"/>
      <c r="D33" s="82"/>
      <c r="E33" s="82"/>
      <c r="F33" s="82"/>
      <c r="G33" s="82"/>
      <c r="H33" s="82"/>
      <c r="I33" s="82"/>
      <c r="J33" s="82"/>
      <c r="K33" s="4"/>
      <c r="L33" s="4"/>
      <c r="M33" s="82"/>
    </row>
    <row r="34" spans="1:13" ht="15">
      <c r="A34" s="82" t="s">
        <v>271</v>
      </c>
      <c r="B34" s="375"/>
      <c r="C34" s="341"/>
      <c r="D34" s="82"/>
      <c r="E34" s="82"/>
      <c r="F34" s="82"/>
      <c r="G34" s="82"/>
      <c r="H34" s="82"/>
      <c r="I34" s="82"/>
      <c r="J34" s="82"/>
      <c r="K34" s="4"/>
      <c r="L34" s="4"/>
      <c r="M34" s="82"/>
    </row>
    <row r="35" spans="1:13" ht="15">
      <c r="A35" s="82"/>
      <c r="B35" s="375"/>
      <c r="C35" s="341"/>
      <c r="D35" s="94"/>
      <c r="E35" s="94"/>
      <c r="F35" s="94"/>
      <c r="G35" s="94"/>
      <c r="H35" s="82"/>
      <c r="I35" s="82"/>
      <c r="J35" s="82"/>
      <c r="K35" s="82" t="s">
        <v>456</v>
      </c>
      <c r="L35" s="81">
        <f>SUM(L10:L34)</f>
        <v>0</v>
      </c>
      <c r="M35" s="82"/>
    </row>
    <row r="36" spans="1:13" ht="1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8"/>
    </row>
    <row r="37" spans="1:13" ht="15">
      <c r="A37" s="210" t="s">
        <v>457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8"/>
    </row>
    <row r="38" spans="1:13" ht="15">
      <c r="A38" s="210" t="s">
        <v>458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8"/>
    </row>
    <row r="39" spans="1:13" ht="15">
      <c r="A39" s="195" t="s">
        <v>459</v>
      </c>
      <c r="B39" s="195"/>
      <c r="C39" s="210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>
      <c r="A40" s="195" t="s">
        <v>460</v>
      </c>
      <c r="B40" s="195"/>
      <c r="C40" s="210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" customHeight="1">
      <c r="A41" s="563" t="s">
        <v>477</v>
      </c>
      <c r="B41" s="563"/>
      <c r="C41" s="563"/>
      <c r="D41" s="563"/>
      <c r="E41" s="563"/>
      <c r="F41" s="563"/>
      <c r="G41" s="563"/>
      <c r="H41" s="563"/>
      <c r="I41" s="563"/>
      <c r="J41" s="563"/>
      <c r="K41" s="563"/>
      <c r="L41" s="563"/>
    </row>
    <row r="42" spans="1:13" ht="15" customHeight="1">
      <c r="A42" s="563"/>
      <c r="B42" s="563"/>
      <c r="C42" s="563"/>
      <c r="D42" s="563"/>
      <c r="E42" s="563"/>
      <c r="F42" s="563"/>
      <c r="G42" s="563"/>
      <c r="H42" s="563"/>
      <c r="I42" s="563"/>
      <c r="J42" s="563"/>
      <c r="K42" s="563"/>
      <c r="L42" s="563"/>
    </row>
    <row r="43" spans="1:13" ht="12.75" customHeight="1">
      <c r="A43" s="365"/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</row>
    <row r="44" spans="1:13" ht="15">
      <c r="A44" s="559" t="s">
        <v>107</v>
      </c>
      <c r="B44" s="559"/>
      <c r="C44" s="559"/>
      <c r="D44" s="342"/>
      <c r="E44" s="343"/>
      <c r="F44" s="343"/>
      <c r="G44" s="342"/>
      <c r="H44" s="342"/>
      <c r="I44" s="342"/>
      <c r="J44" s="342"/>
      <c r="K44" s="342"/>
      <c r="L44" s="178"/>
    </row>
    <row r="45" spans="1:13" ht="15">
      <c r="A45" s="342"/>
      <c r="B45" s="342"/>
      <c r="C45" s="343"/>
      <c r="D45" s="342"/>
      <c r="E45" s="343"/>
      <c r="F45" s="343"/>
      <c r="G45" s="342"/>
      <c r="H45" s="342"/>
      <c r="I45" s="342"/>
      <c r="J45" s="342"/>
      <c r="K45" s="344"/>
      <c r="L45" s="178"/>
    </row>
    <row r="46" spans="1:13" ht="15" customHeight="1">
      <c r="A46" s="342"/>
      <c r="B46" s="342"/>
      <c r="C46" s="343"/>
      <c r="D46" s="560" t="s">
        <v>263</v>
      </c>
      <c r="E46" s="560"/>
      <c r="F46" s="345"/>
      <c r="G46" s="346"/>
      <c r="H46" s="561" t="s">
        <v>461</v>
      </c>
      <c r="I46" s="561"/>
      <c r="J46" s="561"/>
      <c r="K46" s="347"/>
      <c r="L46" s="178"/>
    </row>
    <row r="47" spans="1:13" ht="15">
      <c r="A47" s="342"/>
      <c r="B47" s="342"/>
      <c r="C47" s="343"/>
      <c r="D47" s="342"/>
      <c r="E47" s="343"/>
      <c r="F47" s="343"/>
      <c r="G47" s="342"/>
      <c r="H47" s="562"/>
      <c r="I47" s="562"/>
      <c r="J47" s="562"/>
      <c r="K47" s="347"/>
      <c r="L47" s="178"/>
    </row>
    <row r="48" spans="1:13" ht="15">
      <c r="A48" s="342"/>
      <c r="B48" s="342"/>
      <c r="C48" s="343"/>
      <c r="D48" s="557" t="s">
        <v>139</v>
      </c>
      <c r="E48" s="557"/>
      <c r="F48" s="345"/>
      <c r="G48" s="346"/>
      <c r="H48" s="342"/>
      <c r="I48" s="342"/>
      <c r="J48" s="342"/>
      <c r="K48" s="342"/>
      <c r="L48" s="17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P27" sqref="P27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69" t="s">
        <v>424</v>
      </c>
      <c r="B1" s="71"/>
      <c r="C1" s="565" t="s">
        <v>109</v>
      </c>
      <c r="D1" s="565"/>
    </row>
    <row r="2" spans="1:5">
      <c r="A2" s="69" t="s">
        <v>425</v>
      </c>
      <c r="B2" s="71"/>
      <c r="C2" s="550" t="str">
        <f>'ფორმა N1'!K2</f>
        <v>01/01/2019-31/12/2019</v>
      </c>
      <c r="D2" s="551"/>
    </row>
    <row r="3" spans="1:5">
      <c r="A3" s="71" t="s">
        <v>140</v>
      </c>
      <c r="B3" s="71"/>
      <c r="C3" s="70"/>
      <c r="D3" s="70"/>
    </row>
    <row r="4" spans="1:5">
      <c r="A4" s="69"/>
      <c r="B4" s="71"/>
      <c r="C4" s="70"/>
      <c r="D4" s="70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2"/>
      <c r="D5" s="71"/>
      <c r="E5" s="5"/>
    </row>
    <row r="6" spans="1:5">
      <c r="A6" s="113" t="str">
        <f>'ფორმა N1'!A5</f>
        <v>პ/გ  "ახალი ქრისტიან დემოკრატები"</v>
      </c>
      <c r="B6" s="114"/>
      <c r="C6" s="114"/>
      <c r="D6" s="55"/>
      <c r="E6" s="5"/>
    </row>
    <row r="7" spans="1:5">
      <c r="A7" s="72"/>
      <c r="B7" s="72"/>
      <c r="C7" s="72"/>
      <c r="D7" s="71"/>
      <c r="E7" s="5"/>
    </row>
    <row r="8" spans="1:5" s="6" customFormat="1">
      <c r="A8" s="95"/>
      <c r="B8" s="95"/>
      <c r="C8" s="73"/>
      <c r="D8" s="73"/>
    </row>
    <row r="9" spans="1:5" s="6" customFormat="1" ht="30">
      <c r="A9" s="101" t="s">
        <v>64</v>
      </c>
      <c r="B9" s="74" t="s">
        <v>11</v>
      </c>
      <c r="C9" s="74" t="s">
        <v>10</v>
      </c>
      <c r="D9" s="74" t="s">
        <v>9</v>
      </c>
    </row>
    <row r="10" spans="1:5" s="7" customFormat="1">
      <c r="A10" s="13">
        <v>1</v>
      </c>
      <c r="B10" s="13" t="s">
        <v>108</v>
      </c>
      <c r="C10" s="77">
        <f>SUM(C11,C14,C17,C20:C22)</f>
        <v>0</v>
      </c>
      <c r="D10" s="77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77">
        <f>SUM(C12:C13)</f>
        <v>0</v>
      </c>
      <c r="D11" s="77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77">
        <f>SUM(C15:C16)</f>
        <v>0</v>
      </c>
      <c r="D14" s="77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77">
        <f>SUM(C18:C19)</f>
        <v>0</v>
      </c>
      <c r="D17" s="77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4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4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1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9" t="s">
        <v>426</v>
      </c>
      <c r="B1" s="72"/>
      <c r="C1" s="552" t="s">
        <v>109</v>
      </c>
      <c r="D1" s="552"/>
      <c r="E1" s="86"/>
    </row>
    <row r="2" spans="1:5" s="6" customFormat="1">
      <c r="A2" s="69" t="s">
        <v>423</v>
      </c>
      <c r="B2" s="72"/>
      <c r="C2" s="550" t="str">
        <f>'ფორმა N1'!K2</f>
        <v>01/01/2019-31/12/2019</v>
      </c>
      <c r="D2" s="550"/>
      <c r="E2" s="86"/>
    </row>
    <row r="3" spans="1:5" s="6" customFormat="1">
      <c r="A3" s="71" t="s">
        <v>140</v>
      </c>
      <c r="B3" s="69"/>
      <c r="C3" s="154"/>
      <c r="D3" s="154"/>
      <c r="E3" s="86"/>
    </row>
    <row r="4" spans="1:5" s="6" customFormat="1">
      <c r="A4" s="71"/>
      <c r="B4" s="71"/>
      <c r="C4" s="154"/>
      <c r="D4" s="154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422" t="str">
        <f>'ფორმა N1'!A5</f>
        <v>პ/გ  "ახალი ქრისტიან დემოკრატები"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53"/>
      <c r="B8" s="153"/>
      <c r="C8" s="73"/>
      <c r="D8" s="73"/>
      <c r="E8" s="86"/>
    </row>
    <row r="9" spans="1:5" s="6" customFormat="1" ht="30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8">
      <c r="A10" s="93" t="s">
        <v>292</v>
      </c>
      <c r="B10" s="93"/>
      <c r="C10" s="4"/>
      <c r="D10" s="4"/>
      <c r="E10" s="88"/>
    </row>
    <row r="11" spans="1:5" s="10" customFormat="1">
      <c r="A11" s="93" t="s">
        <v>293</v>
      </c>
      <c r="B11" s="93"/>
      <c r="C11" s="4"/>
      <c r="D11" s="4"/>
      <c r="E11" s="89"/>
    </row>
    <row r="12" spans="1:5" s="10" customFormat="1">
      <c r="A12" s="93" t="s">
        <v>294</v>
      </c>
      <c r="B12" s="82"/>
      <c r="C12" s="4"/>
      <c r="D12" s="4"/>
      <c r="E12" s="89"/>
    </row>
    <row r="13" spans="1:5" s="10" customFormat="1">
      <c r="A13" s="82" t="s">
        <v>273</v>
      </c>
      <c r="B13" s="82"/>
      <c r="C13" s="4"/>
      <c r="D13" s="4"/>
      <c r="E13" s="89"/>
    </row>
    <row r="14" spans="1:5" s="10" customFormat="1">
      <c r="A14" s="82" t="s">
        <v>273</v>
      </c>
      <c r="B14" s="82"/>
      <c r="C14" s="4"/>
      <c r="D14" s="4"/>
      <c r="E14" s="89"/>
    </row>
    <row r="15" spans="1:5" s="10" customFormat="1">
      <c r="A15" s="82" t="s">
        <v>273</v>
      </c>
      <c r="B15" s="82"/>
      <c r="C15" s="4"/>
      <c r="D15" s="4"/>
      <c r="E15" s="89"/>
    </row>
    <row r="16" spans="1:5" s="10" customFormat="1">
      <c r="A16" s="82" t="s">
        <v>273</v>
      </c>
      <c r="B16" s="82"/>
      <c r="C16" s="4"/>
      <c r="D16" s="4"/>
      <c r="E16" s="89"/>
    </row>
    <row r="17" spans="1:9">
      <c r="A17" s="94"/>
      <c r="B17" s="94" t="s">
        <v>321</v>
      </c>
      <c r="C17" s="81">
        <f>SUM(C10:C16)</f>
        <v>0</v>
      </c>
      <c r="D17" s="81">
        <f>SUM(D10:D16)</f>
        <v>0</v>
      </c>
      <c r="E17" s="91"/>
    </row>
    <row r="18" spans="1:9">
      <c r="A18" s="40"/>
      <c r="B18" s="40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5"/>
    </row>
    <row r="22" spans="1:9">
      <c r="A22" s="195" t="s">
        <v>383</v>
      </c>
    </row>
    <row r="23" spans="1:9" s="23" customFormat="1" ht="12.75"/>
    <row r="24" spans="1:9">
      <c r="A24" s="64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4"/>
      <c r="B27" s="64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1"/>
      <c r="B29" s="61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3" zoomScale="80" zoomScaleNormal="100" zoomScaleSheetLayoutView="80" workbookViewId="0">
      <selection activeCell="I65" sqref="I65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9" t="s">
        <v>224</v>
      </c>
      <c r="B1" s="115"/>
      <c r="C1" s="566" t="s">
        <v>198</v>
      </c>
      <c r="D1" s="566"/>
      <c r="E1" s="100"/>
    </row>
    <row r="2" spans="1:5">
      <c r="A2" s="71" t="s">
        <v>140</v>
      </c>
      <c r="B2" s="115"/>
      <c r="C2" s="72"/>
      <c r="D2" s="206" t="str">
        <f>'ფორმა N1'!K2</f>
        <v>01/01/2019-31/12/2019</v>
      </c>
      <c r="E2" s="100"/>
    </row>
    <row r="3" spans="1:5">
      <c r="A3" s="111"/>
      <c r="B3" s="115"/>
      <c r="C3" s="72"/>
      <c r="D3" s="72"/>
      <c r="E3" s="100"/>
    </row>
    <row r="4" spans="1: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3"/>
    </row>
    <row r="5" spans="1:5">
      <c r="A5" s="113" t="str">
        <f>'ფორმა N1'!A5</f>
        <v>პ/გ  "ახალი ქრისტიან დემოკრატები"</v>
      </c>
      <c r="B5" s="114"/>
      <c r="C5" s="114"/>
      <c r="D5" s="55"/>
      <c r="E5" s="103"/>
    </row>
    <row r="6" spans="1:5">
      <c r="A6" s="72"/>
      <c r="B6" s="71"/>
      <c r="C6" s="71"/>
      <c r="D6" s="71"/>
      <c r="E6" s="103"/>
    </row>
    <row r="7" spans="1:5">
      <c r="A7" s="110"/>
      <c r="B7" s="116"/>
      <c r="C7" s="117"/>
      <c r="D7" s="117"/>
      <c r="E7" s="100"/>
    </row>
    <row r="8" spans="1:5" ht="45">
      <c r="A8" s="118" t="s">
        <v>113</v>
      </c>
      <c r="B8" s="118" t="s">
        <v>190</v>
      </c>
      <c r="C8" s="118" t="s">
        <v>298</v>
      </c>
      <c r="D8" s="118" t="s">
        <v>252</v>
      </c>
      <c r="E8" s="100"/>
    </row>
    <row r="9" spans="1:5">
      <c r="A9" s="45"/>
      <c r="B9" s="46"/>
      <c r="C9" s="147"/>
      <c r="D9" s="147"/>
      <c r="E9" s="100"/>
    </row>
    <row r="10" spans="1:5">
      <c r="A10" s="47" t="s">
        <v>191</v>
      </c>
      <c r="B10" s="48"/>
      <c r="C10" s="540">
        <f>SUM(C11,C34)</f>
        <v>17684.2</v>
      </c>
      <c r="D10" s="119">
        <f>SUM(D11,D34)</f>
        <v>12925.23</v>
      </c>
      <c r="E10" s="100"/>
    </row>
    <row r="11" spans="1:5">
      <c r="A11" s="49" t="s">
        <v>192</v>
      </c>
      <c r="B11" s="50"/>
      <c r="C11" s="80">
        <f>SUM(C12:C32)</f>
        <v>2910.43</v>
      </c>
      <c r="D11" s="80">
        <f>SUM(D12:D32)</f>
        <v>4.7300000000000004</v>
      </c>
      <c r="E11" s="100"/>
    </row>
    <row r="12" spans="1:5">
      <c r="A12" s="53">
        <v>1110</v>
      </c>
      <c r="B12" s="52" t="s">
        <v>142</v>
      </c>
      <c r="C12" s="8"/>
      <c r="D12" s="8"/>
      <c r="E12" s="100"/>
    </row>
    <row r="13" spans="1:5">
      <c r="A13" s="53">
        <v>1120</v>
      </c>
      <c r="B13" s="52" t="s">
        <v>143</v>
      </c>
      <c r="C13" s="8"/>
      <c r="D13" s="8"/>
      <c r="E13" s="100"/>
    </row>
    <row r="14" spans="1:5">
      <c r="A14" s="53">
        <v>1211</v>
      </c>
      <c r="B14" s="52" t="s">
        <v>144</v>
      </c>
      <c r="C14" s="8">
        <v>2910.43</v>
      </c>
      <c r="D14" s="8">
        <v>4.7300000000000004</v>
      </c>
      <c r="E14" s="100"/>
    </row>
    <row r="15" spans="1:5">
      <c r="A15" s="53">
        <v>1212</v>
      </c>
      <c r="B15" s="52" t="s">
        <v>145</v>
      </c>
      <c r="C15" s="8"/>
      <c r="D15" s="8"/>
      <c r="E15" s="100"/>
    </row>
    <row r="16" spans="1:5">
      <c r="A16" s="53">
        <v>1213</v>
      </c>
      <c r="B16" s="52" t="s">
        <v>146</v>
      </c>
      <c r="C16" s="8"/>
      <c r="D16" s="8"/>
      <c r="E16" s="100"/>
    </row>
    <row r="17" spans="1:5">
      <c r="A17" s="53">
        <v>1214</v>
      </c>
      <c r="B17" s="52" t="s">
        <v>147</v>
      </c>
      <c r="C17" s="8"/>
      <c r="D17" s="8"/>
      <c r="E17" s="100"/>
    </row>
    <row r="18" spans="1:5">
      <c r="A18" s="53">
        <v>1215</v>
      </c>
      <c r="B18" s="52" t="s">
        <v>148</v>
      </c>
      <c r="C18" s="8"/>
      <c r="D18" s="8"/>
      <c r="E18" s="100"/>
    </row>
    <row r="19" spans="1:5">
      <c r="A19" s="53">
        <v>1300</v>
      </c>
      <c r="B19" s="52" t="s">
        <v>149</v>
      </c>
      <c r="C19" s="8"/>
      <c r="D19" s="8"/>
      <c r="E19" s="100"/>
    </row>
    <row r="20" spans="1:5">
      <c r="A20" s="53">
        <v>1410</v>
      </c>
      <c r="B20" s="52" t="s">
        <v>150</v>
      </c>
      <c r="C20" s="8"/>
      <c r="D20" s="8"/>
      <c r="E20" s="100"/>
    </row>
    <row r="21" spans="1:5">
      <c r="A21" s="53">
        <v>1421</v>
      </c>
      <c r="B21" s="52" t="s">
        <v>151</v>
      </c>
      <c r="C21" s="8"/>
      <c r="D21" s="8"/>
      <c r="E21" s="100"/>
    </row>
    <row r="22" spans="1:5">
      <c r="A22" s="53">
        <v>1422</v>
      </c>
      <c r="B22" s="52" t="s">
        <v>152</v>
      </c>
      <c r="C22" s="8"/>
      <c r="D22" s="8"/>
      <c r="E22" s="100"/>
    </row>
    <row r="23" spans="1:5">
      <c r="A23" s="53">
        <v>1423</v>
      </c>
      <c r="B23" s="52" t="s">
        <v>153</v>
      </c>
      <c r="C23" s="8"/>
      <c r="D23" s="8"/>
      <c r="E23" s="100"/>
    </row>
    <row r="24" spans="1:5">
      <c r="A24" s="53">
        <v>1431</v>
      </c>
      <c r="B24" s="52" t="s">
        <v>154</v>
      </c>
      <c r="C24" s="8"/>
      <c r="D24" s="8"/>
      <c r="E24" s="100"/>
    </row>
    <row r="25" spans="1:5">
      <c r="A25" s="53">
        <v>1432</v>
      </c>
      <c r="B25" s="52" t="s">
        <v>155</v>
      </c>
      <c r="C25" s="8"/>
      <c r="D25" s="8"/>
      <c r="E25" s="100"/>
    </row>
    <row r="26" spans="1:5">
      <c r="A26" s="53">
        <v>1433</v>
      </c>
      <c r="B26" s="52" t="s">
        <v>156</v>
      </c>
      <c r="C26" s="8"/>
      <c r="D26" s="8"/>
      <c r="E26" s="100"/>
    </row>
    <row r="27" spans="1:5">
      <c r="A27" s="53">
        <v>1441</v>
      </c>
      <c r="B27" s="52" t="s">
        <v>157</v>
      </c>
      <c r="C27" s="8"/>
      <c r="D27" s="8"/>
      <c r="E27" s="100"/>
    </row>
    <row r="28" spans="1:5">
      <c r="A28" s="53">
        <v>1442</v>
      </c>
      <c r="B28" s="52" t="s">
        <v>158</v>
      </c>
      <c r="C28" s="8"/>
      <c r="D28" s="8"/>
      <c r="E28" s="100"/>
    </row>
    <row r="29" spans="1:5">
      <c r="A29" s="53">
        <v>1443</v>
      </c>
      <c r="B29" s="52" t="s">
        <v>159</v>
      </c>
      <c r="C29" s="8"/>
      <c r="D29" s="8"/>
      <c r="E29" s="100"/>
    </row>
    <row r="30" spans="1:5">
      <c r="A30" s="53">
        <v>1444</v>
      </c>
      <c r="B30" s="52" t="s">
        <v>160</v>
      </c>
      <c r="C30" s="8"/>
      <c r="D30" s="8"/>
      <c r="E30" s="100"/>
    </row>
    <row r="31" spans="1:5">
      <c r="A31" s="53">
        <v>1445</v>
      </c>
      <c r="B31" s="52" t="s">
        <v>161</v>
      </c>
      <c r="C31" s="8"/>
      <c r="D31" s="8"/>
      <c r="E31" s="100"/>
    </row>
    <row r="32" spans="1:5">
      <c r="A32" s="53">
        <v>1446</v>
      </c>
      <c r="B32" s="52" t="s">
        <v>162</v>
      </c>
      <c r="C32" s="8"/>
      <c r="D32" s="8"/>
      <c r="E32" s="100"/>
    </row>
    <row r="33" spans="1:5">
      <c r="A33" s="31"/>
      <c r="E33" s="100"/>
    </row>
    <row r="34" spans="1:5">
      <c r="A34" s="54" t="s">
        <v>193</v>
      </c>
      <c r="B34" s="52"/>
      <c r="C34" s="80">
        <f>SUM(C35:C42)</f>
        <v>14773.77</v>
      </c>
      <c r="D34" s="537">
        <f>SUM(D35:D42)</f>
        <v>12920.5</v>
      </c>
      <c r="E34" s="100"/>
    </row>
    <row r="35" spans="1:5">
      <c r="A35" s="53">
        <v>2110</v>
      </c>
      <c r="B35" s="52" t="s">
        <v>100</v>
      </c>
      <c r="C35" s="8"/>
      <c r="D35" s="8"/>
      <c r="E35" s="100"/>
    </row>
    <row r="36" spans="1:5">
      <c r="A36" s="53">
        <v>2120</v>
      </c>
      <c r="B36" s="52" t="s">
        <v>163</v>
      </c>
      <c r="C36" s="8">
        <v>12070.77</v>
      </c>
      <c r="D36" s="539">
        <v>10217.5</v>
      </c>
      <c r="E36" s="100"/>
    </row>
    <row r="37" spans="1:5">
      <c r="A37" s="53">
        <v>2130</v>
      </c>
      <c r="B37" s="52" t="s">
        <v>101</v>
      </c>
      <c r="C37" s="8"/>
      <c r="D37" s="8"/>
      <c r="E37" s="100"/>
    </row>
    <row r="38" spans="1:5">
      <c r="A38" s="53">
        <v>2140</v>
      </c>
      <c r="B38" s="52" t="s">
        <v>389</v>
      </c>
      <c r="C38" s="8"/>
      <c r="D38" s="8"/>
      <c r="E38" s="100"/>
    </row>
    <row r="39" spans="1:5">
      <c r="A39" s="53">
        <v>2150</v>
      </c>
      <c r="B39" s="52" t="s">
        <v>393</v>
      </c>
      <c r="C39" s="538">
        <v>2703</v>
      </c>
      <c r="D39" s="538">
        <v>2703</v>
      </c>
      <c r="E39" s="100"/>
    </row>
    <row r="40" spans="1:5">
      <c r="A40" s="53">
        <v>2220</v>
      </c>
      <c r="B40" s="52" t="s">
        <v>102</v>
      </c>
      <c r="C40" s="8"/>
      <c r="D40" s="8"/>
      <c r="E40" s="100"/>
    </row>
    <row r="41" spans="1:5">
      <c r="A41" s="53">
        <v>2300</v>
      </c>
      <c r="B41" s="52" t="s">
        <v>164</v>
      </c>
      <c r="C41" s="8"/>
      <c r="D41" s="8"/>
      <c r="E41" s="100"/>
    </row>
    <row r="42" spans="1:5">
      <c r="A42" s="53">
        <v>2400</v>
      </c>
      <c r="B42" s="52" t="s">
        <v>165</v>
      </c>
      <c r="C42" s="8"/>
      <c r="D42" s="8"/>
      <c r="E42" s="100"/>
    </row>
    <row r="43" spans="1:5">
      <c r="A43" s="32"/>
      <c r="E43" s="100"/>
    </row>
    <row r="44" spans="1:5">
      <c r="A44" s="51" t="s">
        <v>197</v>
      </c>
      <c r="B44" s="52"/>
      <c r="C44" s="537">
        <f>SUM(C45,C64)</f>
        <v>17684.2</v>
      </c>
      <c r="D44" s="80">
        <f>SUM(D45,D64)</f>
        <v>12925.23</v>
      </c>
      <c r="E44" s="100"/>
    </row>
    <row r="45" spans="1:5">
      <c r="A45" s="54" t="s">
        <v>194</v>
      </c>
      <c r="B45" s="52"/>
      <c r="C45" s="80">
        <f>SUM(C46:C61)</f>
        <v>0</v>
      </c>
      <c r="D45" s="80">
        <f>SUM(D46:D61)</f>
        <v>0</v>
      </c>
      <c r="E45" s="100"/>
    </row>
    <row r="46" spans="1:5">
      <c r="A46" s="53">
        <v>3100</v>
      </c>
      <c r="B46" s="52" t="s">
        <v>166</v>
      </c>
      <c r="C46" s="8"/>
      <c r="D46" s="8"/>
      <c r="E46" s="100"/>
    </row>
    <row r="47" spans="1:5">
      <c r="A47" s="53">
        <v>3210</v>
      </c>
      <c r="B47" s="52" t="s">
        <v>167</v>
      </c>
      <c r="C47" s="8"/>
      <c r="D47" s="8"/>
      <c r="E47" s="100"/>
    </row>
    <row r="48" spans="1:5">
      <c r="A48" s="53">
        <v>3221</v>
      </c>
      <c r="B48" s="52" t="s">
        <v>168</v>
      </c>
      <c r="C48" s="8"/>
      <c r="D48" s="8"/>
      <c r="E48" s="100"/>
    </row>
    <row r="49" spans="1:5">
      <c r="A49" s="53">
        <v>3222</v>
      </c>
      <c r="B49" s="52" t="s">
        <v>169</v>
      </c>
      <c r="C49" s="8"/>
      <c r="D49" s="8"/>
      <c r="E49" s="100"/>
    </row>
    <row r="50" spans="1:5">
      <c r="A50" s="53">
        <v>3223</v>
      </c>
      <c r="B50" s="52" t="s">
        <v>170</v>
      </c>
      <c r="C50" s="8"/>
      <c r="D50" s="8"/>
      <c r="E50" s="100"/>
    </row>
    <row r="51" spans="1:5">
      <c r="A51" s="53">
        <v>3224</v>
      </c>
      <c r="B51" s="52" t="s">
        <v>171</v>
      </c>
      <c r="C51" s="8"/>
      <c r="D51" s="8"/>
      <c r="E51" s="100"/>
    </row>
    <row r="52" spans="1:5">
      <c r="A52" s="53">
        <v>3231</v>
      </c>
      <c r="B52" s="52" t="s">
        <v>172</v>
      </c>
      <c r="C52" s="8"/>
      <c r="D52" s="8"/>
      <c r="E52" s="100"/>
    </row>
    <row r="53" spans="1:5">
      <c r="A53" s="53">
        <v>3232</v>
      </c>
      <c r="B53" s="52" t="s">
        <v>173</v>
      </c>
      <c r="C53" s="8"/>
      <c r="D53" s="8"/>
      <c r="E53" s="100"/>
    </row>
    <row r="54" spans="1:5">
      <c r="A54" s="53">
        <v>3234</v>
      </c>
      <c r="B54" s="52" t="s">
        <v>174</v>
      </c>
      <c r="C54" s="8"/>
      <c r="D54" s="8"/>
      <c r="E54" s="100"/>
    </row>
    <row r="55" spans="1:5" ht="30">
      <c r="A55" s="53">
        <v>3236</v>
      </c>
      <c r="B55" s="52" t="s">
        <v>189</v>
      </c>
      <c r="C55" s="8"/>
      <c r="D55" s="8"/>
      <c r="E55" s="100"/>
    </row>
    <row r="56" spans="1:5" ht="45">
      <c r="A56" s="53">
        <v>3237</v>
      </c>
      <c r="B56" s="52" t="s">
        <v>175</v>
      </c>
      <c r="C56" s="8"/>
      <c r="D56" s="8"/>
      <c r="E56" s="100"/>
    </row>
    <row r="57" spans="1:5">
      <c r="A57" s="53">
        <v>3241</v>
      </c>
      <c r="B57" s="52" t="s">
        <v>176</v>
      </c>
      <c r="C57" s="8"/>
      <c r="D57" s="8"/>
      <c r="E57" s="100"/>
    </row>
    <row r="58" spans="1:5">
      <c r="A58" s="53">
        <v>3242</v>
      </c>
      <c r="B58" s="52" t="s">
        <v>177</v>
      </c>
      <c r="C58" s="8"/>
      <c r="D58" s="8"/>
      <c r="E58" s="100"/>
    </row>
    <row r="59" spans="1:5">
      <c r="A59" s="53">
        <v>3243</v>
      </c>
      <c r="B59" s="52" t="s">
        <v>178</v>
      </c>
      <c r="C59" s="8"/>
      <c r="D59" s="8"/>
      <c r="E59" s="100"/>
    </row>
    <row r="60" spans="1:5">
      <c r="A60" s="53">
        <v>3245</v>
      </c>
      <c r="B60" s="52" t="s">
        <v>179</v>
      </c>
      <c r="C60" s="8"/>
      <c r="D60" s="8"/>
      <c r="E60" s="100"/>
    </row>
    <row r="61" spans="1:5">
      <c r="A61" s="53">
        <v>3246</v>
      </c>
      <c r="B61" s="52" t="s">
        <v>180</v>
      </c>
      <c r="C61" s="8"/>
      <c r="D61" s="8"/>
      <c r="E61" s="100"/>
    </row>
    <row r="62" spans="1:5">
      <c r="A62" s="32"/>
      <c r="E62" s="100"/>
    </row>
    <row r="63" spans="1:5">
      <c r="A63" s="33"/>
      <c r="E63" s="100"/>
    </row>
    <row r="64" spans="1:5">
      <c r="A64" s="54" t="s">
        <v>195</v>
      </c>
      <c r="B64" s="52"/>
      <c r="C64" s="537">
        <f>SUM(C66:C67)</f>
        <v>17684.2</v>
      </c>
      <c r="D64" s="80">
        <f>SUM(D66:D67)</f>
        <v>12925.23</v>
      </c>
      <c r="E64" s="100"/>
    </row>
    <row r="65" spans="1:5">
      <c r="A65" s="53">
        <v>5100</v>
      </c>
      <c r="B65" s="52" t="s">
        <v>250</v>
      </c>
      <c r="C65" s="8"/>
      <c r="D65" s="8"/>
      <c r="E65" s="100"/>
    </row>
    <row r="66" spans="1:5">
      <c r="A66" s="53">
        <v>5220</v>
      </c>
      <c r="B66" s="52" t="s">
        <v>402</v>
      </c>
      <c r="C66" s="536">
        <v>17684.2</v>
      </c>
      <c r="D66" s="8">
        <v>12925.23</v>
      </c>
      <c r="E66" s="100"/>
    </row>
    <row r="67" spans="1:5">
      <c r="A67" s="53">
        <v>5230</v>
      </c>
      <c r="B67" s="52" t="s">
        <v>403</v>
      </c>
      <c r="C67" s="8"/>
      <c r="D67" s="8"/>
      <c r="E67" s="100"/>
    </row>
    <row r="68" spans="1:5">
      <c r="A68" s="32"/>
      <c r="E68" s="100"/>
    </row>
    <row r="69" spans="1:5">
      <c r="A69" s="2"/>
      <c r="E69" s="100"/>
    </row>
    <row r="70" spans="1:5">
      <c r="A70" s="51" t="s">
        <v>196</v>
      </c>
      <c r="B70" s="52"/>
      <c r="C70" s="8"/>
      <c r="D70" s="8"/>
      <c r="E70" s="100"/>
    </row>
    <row r="71" spans="1:5" ht="30">
      <c r="A71" s="53">
        <v>1</v>
      </c>
      <c r="B71" s="52" t="s">
        <v>181</v>
      </c>
      <c r="C71" s="8"/>
      <c r="D71" s="8"/>
      <c r="E71" s="100"/>
    </row>
    <row r="72" spans="1:5">
      <c r="A72" s="53">
        <v>2</v>
      </c>
      <c r="B72" s="52" t="s">
        <v>182</v>
      </c>
      <c r="C72" s="8"/>
      <c r="D72" s="8"/>
      <c r="E72" s="100"/>
    </row>
    <row r="73" spans="1:5">
      <c r="A73" s="53">
        <v>3</v>
      </c>
      <c r="B73" s="52" t="s">
        <v>183</v>
      </c>
      <c r="C73" s="8"/>
      <c r="D73" s="8"/>
      <c r="E73" s="100"/>
    </row>
    <row r="74" spans="1:5">
      <c r="A74" s="53">
        <v>4</v>
      </c>
      <c r="B74" s="52" t="s">
        <v>353</v>
      </c>
      <c r="C74" s="8"/>
      <c r="D74" s="8"/>
      <c r="E74" s="100"/>
    </row>
    <row r="75" spans="1:5">
      <c r="A75" s="53">
        <v>5</v>
      </c>
      <c r="B75" s="52" t="s">
        <v>184</v>
      </c>
      <c r="C75" s="8"/>
      <c r="D75" s="8"/>
      <c r="E75" s="100"/>
    </row>
    <row r="76" spans="1:5">
      <c r="A76" s="53">
        <v>6</v>
      </c>
      <c r="B76" s="52" t="s">
        <v>185</v>
      </c>
      <c r="C76" s="8"/>
      <c r="D76" s="8"/>
      <c r="E76" s="100"/>
    </row>
    <row r="77" spans="1:5">
      <c r="A77" s="53">
        <v>7</v>
      </c>
      <c r="B77" s="52" t="s">
        <v>186</v>
      </c>
      <c r="C77" s="8"/>
      <c r="D77" s="8"/>
      <c r="E77" s="100"/>
    </row>
    <row r="78" spans="1:5">
      <c r="A78" s="53">
        <v>8</v>
      </c>
      <c r="B78" s="52" t="s">
        <v>187</v>
      </c>
      <c r="C78" s="8"/>
      <c r="D78" s="8"/>
      <c r="E78" s="100"/>
    </row>
    <row r="79" spans="1:5">
      <c r="A79" s="53">
        <v>9</v>
      </c>
      <c r="B79" s="52" t="s">
        <v>188</v>
      </c>
      <c r="C79" s="8"/>
      <c r="D79" s="8"/>
      <c r="E79" s="100"/>
    </row>
    <row r="83" spans="1:9">
      <c r="A83" s="2"/>
      <c r="B83" s="2"/>
    </row>
    <row r="84" spans="1:9">
      <c r="A84" s="64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1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0" sqref="H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9" t="s">
        <v>420</v>
      </c>
      <c r="B1" s="71"/>
      <c r="C1" s="71"/>
      <c r="D1" s="71"/>
      <c r="E1" s="71"/>
      <c r="F1" s="71"/>
      <c r="G1" s="71"/>
      <c r="H1" s="71"/>
      <c r="I1" s="552" t="s">
        <v>109</v>
      </c>
      <c r="J1" s="552"/>
      <c r="K1" s="100"/>
    </row>
    <row r="2" spans="1:11">
      <c r="A2" s="71" t="s">
        <v>140</v>
      </c>
      <c r="B2" s="71"/>
      <c r="C2" s="71"/>
      <c r="D2" s="71"/>
      <c r="E2" s="71"/>
      <c r="F2" s="71"/>
      <c r="G2" s="71"/>
      <c r="H2" s="71"/>
      <c r="I2" s="550" t="str">
        <f>'ფორმა N1'!K2</f>
        <v>01/01/2019-31/12/2019</v>
      </c>
      <c r="J2" s="551"/>
      <c r="K2" s="100"/>
    </row>
    <row r="3" spans="1:11">
      <c r="A3" s="71"/>
      <c r="B3" s="71"/>
      <c r="C3" s="71"/>
      <c r="D3" s="71"/>
      <c r="E3" s="71"/>
      <c r="F3" s="71"/>
      <c r="G3" s="71"/>
      <c r="H3" s="71"/>
      <c r="I3" s="70"/>
      <c r="J3" s="70"/>
      <c r="K3" s="100"/>
    </row>
    <row r="4" spans="1:11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20"/>
      <c r="G4" s="71"/>
      <c r="H4" s="71"/>
      <c r="I4" s="71"/>
      <c r="J4" s="71"/>
      <c r="K4" s="100"/>
    </row>
    <row r="5" spans="1:11">
      <c r="A5" s="203" t="str">
        <f>'ფორმა N1'!A5</f>
        <v>პ/გ  "ახალი ქრისტიან დემოკრატები"</v>
      </c>
      <c r="B5" s="361"/>
      <c r="C5" s="361"/>
      <c r="D5" s="361"/>
      <c r="E5" s="361"/>
      <c r="F5" s="362"/>
      <c r="G5" s="361"/>
      <c r="H5" s="361"/>
      <c r="I5" s="361"/>
      <c r="J5" s="361"/>
      <c r="K5" s="100"/>
    </row>
    <row r="6" spans="1:11">
      <c r="A6" s="72"/>
      <c r="B6" s="72"/>
      <c r="C6" s="71"/>
      <c r="D6" s="71"/>
      <c r="E6" s="71"/>
      <c r="F6" s="120"/>
      <c r="G6" s="71"/>
      <c r="H6" s="71"/>
      <c r="I6" s="71"/>
      <c r="J6" s="71"/>
      <c r="K6" s="100"/>
    </row>
    <row r="7" spans="1:11">
      <c r="A7" s="121"/>
      <c r="B7" s="117"/>
      <c r="C7" s="117"/>
      <c r="D7" s="117"/>
      <c r="E7" s="117"/>
      <c r="F7" s="117"/>
      <c r="G7" s="117"/>
      <c r="H7" s="117"/>
      <c r="I7" s="117"/>
      <c r="J7" s="117"/>
      <c r="K7" s="100"/>
    </row>
    <row r="8" spans="1:11" s="27" customFormat="1" ht="45">
      <c r="A8" s="123" t="s">
        <v>64</v>
      </c>
      <c r="B8" s="123" t="s">
        <v>111</v>
      </c>
      <c r="C8" s="124" t="s">
        <v>113</v>
      </c>
      <c r="D8" s="124" t="s">
        <v>270</v>
      </c>
      <c r="E8" s="124" t="s">
        <v>112</v>
      </c>
      <c r="F8" s="122" t="s">
        <v>251</v>
      </c>
      <c r="G8" s="122" t="s">
        <v>289</v>
      </c>
      <c r="H8" s="122" t="s">
        <v>290</v>
      </c>
      <c r="I8" s="122" t="s">
        <v>252</v>
      </c>
      <c r="J8" s="125" t="s">
        <v>114</v>
      </c>
      <c r="K8" s="100"/>
    </row>
    <row r="9" spans="1:11" s="27" customFormat="1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0"/>
    </row>
    <row r="10" spans="1:11" s="27" customFormat="1" ht="30">
      <c r="A10" s="148">
        <v>1</v>
      </c>
      <c r="B10" s="59" t="s">
        <v>596</v>
      </c>
      <c r="C10" s="149" t="s">
        <v>597</v>
      </c>
      <c r="D10" s="150" t="s">
        <v>598</v>
      </c>
      <c r="E10" s="146" t="s">
        <v>599</v>
      </c>
      <c r="F10" s="28">
        <f>'ფორმა N7'!C14</f>
        <v>2910.43</v>
      </c>
      <c r="G10" s="28">
        <f>'ფორმა N2'!D9+'ფორმა N3'!D9</f>
        <v>152497.53999999998</v>
      </c>
      <c r="H10" s="490">
        <f>'ფორმა N4'!D9+'ფორმა N5'!D9</f>
        <v>155403.24</v>
      </c>
      <c r="I10" s="490">
        <f>F10+G10-H10</f>
        <v>4.7299999999813735</v>
      </c>
      <c r="J10" s="28"/>
      <c r="K10" s="100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  <c r="J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>
      <c r="A15" s="99"/>
      <c r="B15" s="213" t="s">
        <v>107</v>
      </c>
      <c r="C15" s="99"/>
      <c r="D15" s="99"/>
      <c r="E15" s="99"/>
      <c r="F15" s="214"/>
      <c r="G15" s="99"/>
      <c r="H15" s="99"/>
      <c r="I15" s="99"/>
      <c r="J15" s="99"/>
    </row>
    <row r="16" spans="1:11">
      <c r="A16" s="99"/>
      <c r="B16" s="99"/>
      <c r="C16" s="99"/>
      <c r="D16" s="99"/>
      <c r="E16" s="99"/>
      <c r="F16" s="96"/>
      <c r="G16" s="96"/>
      <c r="H16" s="96"/>
      <c r="I16" s="96"/>
      <c r="J16" s="96"/>
    </row>
    <row r="17" spans="1:10">
      <c r="A17" s="99"/>
      <c r="B17" s="99"/>
      <c r="C17" s="255"/>
      <c r="D17" s="99"/>
      <c r="E17" s="99"/>
      <c r="F17" s="255"/>
      <c r="G17" s="256"/>
      <c r="H17" s="256"/>
      <c r="I17" s="96"/>
      <c r="J17" s="96"/>
    </row>
    <row r="18" spans="1:10">
      <c r="A18" s="96"/>
      <c r="B18" s="99"/>
      <c r="C18" s="215" t="s">
        <v>263</v>
      </c>
      <c r="D18" s="215"/>
      <c r="E18" s="99"/>
      <c r="F18" s="99" t="s">
        <v>268</v>
      </c>
      <c r="G18" s="96"/>
      <c r="H18" s="96"/>
      <c r="I18" s="96"/>
      <c r="J18" s="96"/>
    </row>
    <row r="19" spans="1:10">
      <c r="A19" s="96"/>
      <c r="B19" s="99"/>
      <c r="C19" s="216" t="s">
        <v>139</v>
      </c>
      <c r="D19" s="99"/>
      <c r="E19" s="99"/>
      <c r="F19" s="99" t="s">
        <v>264</v>
      </c>
      <c r="G19" s="96"/>
      <c r="H19" s="96"/>
      <c r="I19" s="96"/>
      <c r="J19" s="96"/>
    </row>
    <row r="20" spans="1:10" customFormat="1">
      <c r="A20" s="96"/>
      <c r="B20" s="99"/>
      <c r="C20" s="99"/>
      <c r="D20" s="216"/>
      <c r="E20" s="96"/>
      <c r="F20" s="96"/>
      <c r="G20" s="96"/>
      <c r="H20" s="96"/>
      <c r="I20" s="96"/>
      <c r="J20" s="96"/>
    </row>
    <row r="21" spans="1:10" customFormat="1" ht="12.75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C28" sqref="C2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9" t="s">
        <v>296</v>
      </c>
      <c r="B1" s="71"/>
      <c r="C1" s="552" t="s">
        <v>109</v>
      </c>
      <c r="D1" s="552"/>
      <c r="E1" s="103"/>
    </row>
    <row r="2" spans="1:7">
      <c r="A2" s="71" t="s">
        <v>140</v>
      </c>
      <c r="B2" s="71"/>
      <c r="C2" s="550" t="str">
        <f>'ფორმა N1'!K2</f>
        <v>01/01/2019-31/12/2019</v>
      </c>
      <c r="D2" s="551"/>
      <c r="E2" s="103"/>
    </row>
    <row r="3" spans="1:7">
      <c r="A3" s="69"/>
      <c r="B3" s="71"/>
      <c r="C3" s="70"/>
      <c r="D3" s="70"/>
      <c r="E3" s="103"/>
    </row>
    <row r="4" spans="1:7">
      <c r="A4" s="72" t="s">
        <v>269</v>
      </c>
      <c r="B4" s="97"/>
      <c r="C4" s="98"/>
      <c r="D4" s="71"/>
      <c r="E4" s="103"/>
    </row>
    <row r="5" spans="1:7">
      <c r="A5" s="219" t="str">
        <f>'ფორმა N1'!A5</f>
        <v>პ/გ  "ახალი ქრისტიან დემოკრატები"</v>
      </c>
      <c r="B5" s="12"/>
      <c r="C5" s="12"/>
      <c r="E5" s="103"/>
    </row>
    <row r="6" spans="1:7">
      <c r="A6" s="99"/>
      <c r="B6" s="99"/>
      <c r="C6" s="99"/>
      <c r="D6" s="100"/>
      <c r="E6" s="103"/>
    </row>
    <row r="7" spans="1:7">
      <c r="A7" s="71"/>
      <c r="B7" s="71"/>
      <c r="C7" s="71"/>
      <c r="D7" s="71"/>
      <c r="E7" s="103"/>
    </row>
    <row r="8" spans="1:7" s="6" customFormat="1" ht="39" customHeight="1">
      <c r="A8" s="101" t="s">
        <v>64</v>
      </c>
      <c r="B8" s="74" t="s">
        <v>244</v>
      </c>
      <c r="C8" s="74" t="s">
        <v>66</v>
      </c>
      <c r="D8" s="74" t="s">
        <v>67</v>
      </c>
      <c r="E8" s="103"/>
    </row>
    <row r="9" spans="1:7" s="7" customFormat="1" ht="16.5" customHeight="1">
      <c r="A9" s="220">
        <v>1</v>
      </c>
      <c r="B9" s="220" t="s">
        <v>65</v>
      </c>
      <c r="C9" s="80">
        <f>SUM(C10,C26)</f>
        <v>93729.54</v>
      </c>
      <c r="D9" s="80">
        <f>SUM(D10,D26)</f>
        <v>93729.54</v>
      </c>
      <c r="E9" s="103"/>
    </row>
    <row r="10" spans="1:7" s="7" customFormat="1" ht="16.5" customHeight="1">
      <c r="A10" s="82">
        <v>1.1000000000000001</v>
      </c>
      <c r="B10" s="82" t="s">
        <v>80</v>
      </c>
      <c r="C10" s="80">
        <f>SUM(C11,C12,C16,C19,C25,C26)</f>
        <v>93729.54</v>
      </c>
      <c r="D10" s="80">
        <f>SUM(D11,D12,D16,D19,D24,D25)</f>
        <v>93729.54</v>
      </c>
      <c r="E10" s="103"/>
    </row>
    <row r="11" spans="1:7" s="9" customFormat="1" ht="16.5" customHeight="1">
      <c r="A11" s="83" t="s">
        <v>30</v>
      </c>
      <c r="B11" s="83" t="s">
        <v>79</v>
      </c>
      <c r="C11" s="8"/>
      <c r="D11" s="8"/>
      <c r="E11" s="103"/>
    </row>
    <row r="12" spans="1:7" s="10" customFormat="1" ht="16.5" customHeight="1">
      <c r="A12" s="83" t="s">
        <v>31</v>
      </c>
      <c r="B12" s="83" t="s">
        <v>302</v>
      </c>
      <c r="C12" s="102">
        <f>SUM(C14:C15)</f>
        <v>0</v>
      </c>
      <c r="D12" s="102">
        <f>SUM(D14:D15)</f>
        <v>0</v>
      </c>
      <c r="E12" s="103"/>
      <c r="G12" s="63"/>
    </row>
    <row r="13" spans="1:7" s="3" customFormat="1" ht="16.5" customHeight="1">
      <c r="A13" s="92" t="s">
        <v>81</v>
      </c>
      <c r="B13" s="92" t="s">
        <v>305</v>
      </c>
      <c r="C13" s="8"/>
      <c r="D13" s="8"/>
      <c r="E13" s="103"/>
    </row>
    <row r="14" spans="1:7" s="3" customFormat="1" ht="16.5" customHeight="1">
      <c r="A14" s="92" t="s">
        <v>470</v>
      </c>
      <c r="B14" s="92" t="s">
        <v>469</v>
      </c>
      <c r="C14" s="8"/>
      <c r="D14" s="8"/>
      <c r="E14" s="103"/>
    </row>
    <row r="15" spans="1:7" s="3" customFormat="1" ht="16.5" customHeight="1">
      <c r="A15" s="92" t="s">
        <v>471</v>
      </c>
      <c r="B15" s="92" t="s">
        <v>97</v>
      </c>
      <c r="C15" s="8"/>
      <c r="D15" s="8"/>
      <c r="E15" s="103"/>
    </row>
    <row r="16" spans="1:7" s="3" customFormat="1" ht="16.5" customHeight="1">
      <c r="A16" s="83" t="s">
        <v>82</v>
      </c>
      <c r="B16" s="83" t="s">
        <v>83</v>
      </c>
      <c r="C16" s="102">
        <f>SUM(C17:C18)</f>
        <v>93562</v>
      </c>
      <c r="D16" s="102">
        <f>SUM(D17:D18)</f>
        <v>93562</v>
      </c>
      <c r="E16" s="103"/>
    </row>
    <row r="17" spans="1:5" s="3" customFormat="1" ht="16.5" customHeight="1">
      <c r="A17" s="92" t="s">
        <v>84</v>
      </c>
      <c r="B17" s="92" t="s">
        <v>86</v>
      </c>
      <c r="C17" s="8">
        <v>72520</v>
      </c>
      <c r="D17" s="8">
        <f>C17</f>
        <v>72520</v>
      </c>
      <c r="E17" s="103"/>
    </row>
    <row r="18" spans="1:5" s="3" customFormat="1" ht="30">
      <c r="A18" s="92" t="s">
        <v>85</v>
      </c>
      <c r="B18" s="92" t="s">
        <v>110</v>
      </c>
      <c r="C18" s="8">
        <v>21042</v>
      </c>
      <c r="D18" s="8">
        <f>C18</f>
        <v>21042</v>
      </c>
      <c r="E18" s="103"/>
    </row>
    <row r="19" spans="1:5" s="3" customFormat="1" ht="16.5" customHeight="1">
      <c r="A19" s="83" t="s">
        <v>87</v>
      </c>
      <c r="B19" s="83" t="s">
        <v>395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>
      <c r="A20" s="92" t="s">
        <v>88</v>
      </c>
      <c r="B20" s="92" t="s">
        <v>89</v>
      </c>
      <c r="C20" s="8"/>
      <c r="D20" s="8"/>
      <c r="E20" s="103"/>
    </row>
    <row r="21" spans="1:5" s="3" customFormat="1" ht="30">
      <c r="A21" s="92" t="s">
        <v>92</v>
      </c>
      <c r="B21" s="92" t="s">
        <v>90</v>
      </c>
      <c r="C21" s="8"/>
      <c r="D21" s="8"/>
      <c r="E21" s="103"/>
    </row>
    <row r="22" spans="1:5" s="3" customFormat="1" ht="16.5" customHeight="1">
      <c r="A22" s="92" t="s">
        <v>93</v>
      </c>
      <c r="B22" s="92" t="s">
        <v>91</v>
      </c>
      <c r="C22" s="8"/>
      <c r="D22" s="8"/>
      <c r="E22" s="103"/>
    </row>
    <row r="23" spans="1:5" s="3" customFormat="1" ht="16.5" customHeight="1">
      <c r="A23" s="92" t="s">
        <v>94</v>
      </c>
      <c r="B23" s="92" t="s">
        <v>412</v>
      </c>
      <c r="C23" s="8"/>
      <c r="D23" s="8"/>
      <c r="E23" s="103"/>
    </row>
    <row r="24" spans="1:5" s="3" customFormat="1" ht="16.5" customHeight="1">
      <c r="A24" s="83" t="s">
        <v>95</v>
      </c>
      <c r="B24" s="83" t="s">
        <v>413</v>
      </c>
      <c r="C24" s="246"/>
      <c r="D24" s="8"/>
      <c r="E24" s="103"/>
    </row>
    <row r="25" spans="1:5" s="3" customFormat="1">
      <c r="A25" s="83" t="s">
        <v>246</v>
      </c>
      <c r="B25" s="83" t="s">
        <v>740</v>
      </c>
      <c r="C25" s="8">
        <v>167.54</v>
      </c>
      <c r="D25" s="8">
        <v>167.54</v>
      </c>
      <c r="E25" s="103"/>
    </row>
    <row r="26" spans="1:5" ht="16.5" customHeight="1">
      <c r="A26" s="82">
        <v>1.2</v>
      </c>
      <c r="B26" s="82" t="s">
        <v>96</v>
      </c>
      <c r="C26" s="80">
        <f>SUM(C27,C35)</f>
        <v>0</v>
      </c>
      <c r="D26" s="80">
        <f>SUM(D27,D35)</f>
        <v>0</v>
      </c>
      <c r="E26" s="103"/>
    </row>
    <row r="27" spans="1:5" ht="16.5" customHeight="1">
      <c r="A27" s="83" t="s">
        <v>32</v>
      </c>
      <c r="B27" s="83" t="s">
        <v>305</v>
      </c>
      <c r="C27" s="102">
        <f>SUM(C28:C30)</f>
        <v>0</v>
      </c>
      <c r="D27" s="102">
        <f>SUM(D28:D30)</f>
        <v>0</v>
      </c>
      <c r="E27" s="103"/>
    </row>
    <row r="28" spans="1:5">
      <c r="A28" s="228" t="s">
        <v>98</v>
      </c>
      <c r="B28" s="228" t="s">
        <v>303</v>
      </c>
      <c r="C28" s="8"/>
      <c r="D28" s="8"/>
      <c r="E28" s="103"/>
    </row>
    <row r="29" spans="1:5">
      <c r="A29" s="228" t="s">
        <v>99</v>
      </c>
      <c r="B29" s="228" t="s">
        <v>306</v>
      </c>
      <c r="C29" s="8"/>
      <c r="D29" s="8"/>
      <c r="E29" s="103"/>
    </row>
    <row r="30" spans="1:5">
      <c r="A30" s="228" t="s">
        <v>421</v>
      </c>
      <c r="B30" s="228" t="s">
        <v>304</v>
      </c>
      <c r="C30" s="8"/>
      <c r="D30" s="8"/>
      <c r="E30" s="103"/>
    </row>
    <row r="31" spans="1:5">
      <c r="A31" s="83" t="s">
        <v>33</v>
      </c>
      <c r="B31" s="83" t="s">
        <v>469</v>
      </c>
      <c r="C31" s="102">
        <f>SUM(C32:C34)</f>
        <v>0</v>
      </c>
      <c r="D31" s="102">
        <f>SUM(D32:D34)</f>
        <v>0</v>
      </c>
      <c r="E31" s="103"/>
    </row>
    <row r="32" spans="1:5">
      <c r="A32" s="228" t="s">
        <v>12</v>
      </c>
      <c r="B32" s="228" t="s">
        <v>472</v>
      </c>
      <c r="C32" s="8"/>
      <c r="D32" s="8"/>
      <c r="E32" s="103"/>
    </row>
    <row r="33" spans="1:9">
      <c r="A33" s="228" t="s">
        <v>13</v>
      </c>
      <c r="B33" s="228" t="s">
        <v>473</v>
      </c>
      <c r="C33" s="8"/>
      <c r="D33" s="8"/>
      <c r="E33" s="103"/>
    </row>
    <row r="34" spans="1:9">
      <c r="A34" s="228" t="s">
        <v>276</v>
      </c>
      <c r="B34" s="228" t="s">
        <v>474</v>
      </c>
      <c r="C34" s="8"/>
      <c r="D34" s="8"/>
      <c r="E34" s="103"/>
    </row>
    <row r="35" spans="1:9">
      <c r="A35" s="83" t="s">
        <v>34</v>
      </c>
      <c r="B35" s="242" t="s">
        <v>418</v>
      </c>
      <c r="C35" s="8"/>
      <c r="D35" s="8"/>
      <c r="E35" s="103"/>
    </row>
    <row r="36" spans="1:9">
      <c r="D36" s="27"/>
      <c r="E36" s="104"/>
      <c r="F36" s="27"/>
    </row>
    <row r="37" spans="1:9">
      <c r="A37" s="1"/>
      <c r="D37" s="27"/>
      <c r="E37" s="104"/>
      <c r="F37" s="27"/>
    </row>
    <row r="38" spans="1:9">
      <c r="D38" s="27"/>
      <c r="E38" s="104"/>
      <c r="F38" s="27"/>
    </row>
    <row r="39" spans="1:9">
      <c r="D39" s="27"/>
      <c r="E39" s="104"/>
      <c r="F39" s="27"/>
    </row>
    <row r="40" spans="1:9">
      <c r="A40" s="64" t="s">
        <v>107</v>
      </c>
      <c r="D40" s="27"/>
      <c r="E40" s="104"/>
      <c r="F40" s="27"/>
    </row>
    <row r="41" spans="1:9">
      <c r="D41" s="27"/>
      <c r="E41" s="105"/>
      <c r="F41" s="105"/>
      <c r="G41"/>
      <c r="H41"/>
      <c r="I41"/>
    </row>
    <row r="42" spans="1:9">
      <c r="D42" s="106"/>
      <c r="E42" s="105"/>
      <c r="F42" s="105"/>
      <c r="G42"/>
      <c r="H42"/>
      <c r="I42"/>
    </row>
    <row r="43" spans="1:9">
      <c r="A43"/>
      <c r="B43" s="64" t="s">
        <v>266</v>
      </c>
      <c r="D43" s="106"/>
      <c r="E43" s="105"/>
      <c r="F43" s="105"/>
      <c r="G43"/>
      <c r="H43"/>
      <c r="I43"/>
    </row>
    <row r="44" spans="1:9">
      <c r="A44"/>
      <c r="B44" s="2" t="s">
        <v>265</v>
      </c>
      <c r="D44" s="106"/>
      <c r="E44" s="105"/>
      <c r="F44" s="105"/>
      <c r="G44"/>
      <c r="H44"/>
      <c r="I44"/>
    </row>
    <row r="45" spans="1:9" customFormat="1" ht="12.75">
      <c r="B45" s="61" t="s">
        <v>139</v>
      </c>
      <c r="D45" s="105"/>
      <c r="E45" s="105"/>
      <c r="F45" s="105"/>
    </row>
    <row r="46" spans="1:9">
      <c r="D46" s="27"/>
      <c r="E46" s="104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topLeftCell="A7" zoomScale="80" zoomScaleNormal="100" zoomScaleSheetLayoutView="80" workbookViewId="0">
      <selection activeCell="F30" sqref="F30"/>
    </sheetView>
  </sheetViews>
  <sheetFormatPr defaultRowHeight="15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>
      <c r="A1" s="69" t="s">
        <v>356</v>
      </c>
      <c r="B1" s="71"/>
      <c r="C1" s="71"/>
      <c r="D1" s="71"/>
      <c r="E1" s="71"/>
      <c r="F1" s="71"/>
      <c r="G1" s="157" t="s">
        <v>109</v>
      </c>
      <c r="H1" s="158"/>
    </row>
    <row r="2" spans="1:8">
      <c r="A2" s="71" t="s">
        <v>140</v>
      </c>
      <c r="B2" s="71"/>
      <c r="C2" s="71"/>
      <c r="D2" s="71"/>
      <c r="E2" s="71"/>
      <c r="F2" s="71"/>
      <c r="G2" s="159" t="str">
        <f>'ფორმა N1'!K2</f>
        <v>01/01/2019-31/12/2019</v>
      </c>
      <c r="H2" s="158"/>
    </row>
    <row r="3" spans="1:8">
      <c r="A3" s="71"/>
      <c r="B3" s="71"/>
      <c r="C3" s="71"/>
      <c r="D3" s="71"/>
      <c r="E3" s="71"/>
      <c r="F3" s="71"/>
      <c r="G3" s="97"/>
      <c r="H3" s="158"/>
    </row>
    <row r="4" spans="1:8">
      <c r="A4" s="72" t="str">
        <f>'[4]ფორმა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9"/>
    </row>
    <row r="5" spans="1:8">
      <c r="A5" s="203" t="str">
        <f>'ფორმა N1'!A5</f>
        <v>პ/გ  "ახალი ქრისტიან დემოკრატები"</v>
      </c>
      <c r="B5" s="203"/>
      <c r="C5" s="203"/>
      <c r="D5" s="203"/>
      <c r="E5" s="203"/>
      <c r="F5" s="203"/>
      <c r="G5" s="203"/>
      <c r="H5" s="99"/>
    </row>
    <row r="6" spans="1:8">
      <c r="A6" s="72"/>
      <c r="B6" s="71"/>
      <c r="C6" s="71"/>
      <c r="D6" s="71"/>
      <c r="E6" s="71"/>
      <c r="F6" s="71"/>
      <c r="G6" s="71"/>
      <c r="H6" s="99"/>
    </row>
    <row r="7" spans="1:8">
      <c r="A7" s="71"/>
      <c r="B7" s="71"/>
      <c r="C7" s="71"/>
      <c r="D7" s="71"/>
      <c r="E7" s="71"/>
      <c r="F7" s="71"/>
      <c r="G7" s="71"/>
      <c r="H7" s="100"/>
    </row>
    <row r="8" spans="1:8" ht="45.75" customHeight="1">
      <c r="A8" s="160" t="s">
        <v>307</v>
      </c>
      <c r="B8" s="160" t="s">
        <v>141</v>
      </c>
      <c r="C8" s="161" t="s">
        <v>354</v>
      </c>
      <c r="D8" s="161" t="s">
        <v>355</v>
      </c>
      <c r="E8" s="161" t="s">
        <v>270</v>
      </c>
      <c r="F8" s="160" t="s">
        <v>312</v>
      </c>
      <c r="G8" s="161" t="s">
        <v>308</v>
      </c>
      <c r="H8" s="100"/>
    </row>
    <row r="9" spans="1:8">
      <c r="A9" s="162" t="s">
        <v>309</v>
      </c>
      <c r="B9" s="163"/>
      <c r="C9" s="164"/>
      <c r="D9" s="165"/>
      <c r="E9" s="165"/>
      <c r="F9" s="165"/>
      <c r="G9" s="166"/>
      <c r="H9" s="100"/>
    </row>
    <row r="10" spans="1:8" ht="30">
      <c r="A10" s="163">
        <v>1</v>
      </c>
      <c r="B10" s="446" t="s">
        <v>594</v>
      </c>
      <c r="C10" s="447">
        <v>20601</v>
      </c>
      <c r="D10" s="448">
        <v>20601</v>
      </c>
      <c r="E10" s="448" t="s">
        <v>221</v>
      </c>
      <c r="F10" s="448" t="s">
        <v>595</v>
      </c>
      <c r="G10" s="169">
        <f>IF(ISBLANK(B10),"",G9+C10-D10)</f>
        <v>0</v>
      </c>
      <c r="H10" s="100"/>
    </row>
    <row r="11" spans="1:8" ht="15.75">
      <c r="A11" s="163">
        <v>2</v>
      </c>
      <c r="B11" s="146" t="s">
        <v>741</v>
      </c>
      <c r="C11" s="167">
        <v>2000</v>
      </c>
      <c r="D11" s="168">
        <v>2000</v>
      </c>
      <c r="E11" s="168" t="s">
        <v>221</v>
      </c>
      <c r="F11" s="168" t="s">
        <v>498</v>
      </c>
      <c r="G11" s="169">
        <f t="shared" ref="G11:G38" si="0">IF(ISBLANK(B11),"",G10+C11-D11)</f>
        <v>0</v>
      </c>
      <c r="H11" s="100"/>
    </row>
    <row r="12" spans="1:8" ht="15.75">
      <c r="A12" s="163">
        <v>3</v>
      </c>
      <c r="B12" s="146">
        <v>43771</v>
      </c>
      <c r="C12" s="167">
        <v>500</v>
      </c>
      <c r="D12" s="168">
        <v>500</v>
      </c>
      <c r="E12" s="168" t="s">
        <v>221</v>
      </c>
      <c r="F12" s="168" t="s">
        <v>498</v>
      </c>
      <c r="G12" s="169">
        <f t="shared" si="0"/>
        <v>0</v>
      </c>
      <c r="H12" s="100"/>
    </row>
    <row r="13" spans="1:8" ht="15.75">
      <c r="A13" s="163">
        <v>4</v>
      </c>
      <c r="B13" s="146" t="s">
        <v>742</v>
      </c>
      <c r="C13" s="167">
        <v>1000</v>
      </c>
      <c r="D13" s="168">
        <v>1000</v>
      </c>
      <c r="E13" s="168" t="s">
        <v>221</v>
      </c>
      <c r="F13" s="168" t="s">
        <v>498</v>
      </c>
      <c r="G13" s="169">
        <f t="shared" si="0"/>
        <v>0</v>
      </c>
      <c r="H13" s="100"/>
    </row>
    <row r="14" spans="1:8" ht="15.75">
      <c r="A14" s="163">
        <v>5</v>
      </c>
      <c r="B14" s="146" t="s">
        <v>743</v>
      </c>
      <c r="C14" s="167">
        <v>200</v>
      </c>
      <c r="D14" s="168">
        <v>200</v>
      </c>
      <c r="E14" s="168" t="s">
        <v>221</v>
      </c>
      <c r="F14" s="168" t="s">
        <v>498</v>
      </c>
      <c r="G14" s="169">
        <f t="shared" si="0"/>
        <v>0</v>
      </c>
      <c r="H14" s="100"/>
    </row>
    <row r="15" spans="1:8" ht="15.75">
      <c r="A15" s="163">
        <v>6</v>
      </c>
      <c r="B15" s="146">
        <v>43528</v>
      </c>
      <c r="C15" s="167">
        <v>500</v>
      </c>
      <c r="D15" s="168">
        <v>500</v>
      </c>
      <c r="E15" s="168" t="s">
        <v>221</v>
      </c>
      <c r="F15" s="168" t="s">
        <v>498</v>
      </c>
      <c r="G15" s="169">
        <f t="shared" si="0"/>
        <v>0</v>
      </c>
      <c r="H15" s="100"/>
    </row>
    <row r="16" spans="1:8" ht="15.75">
      <c r="A16" s="163">
        <v>7</v>
      </c>
      <c r="B16" s="146" t="s">
        <v>744</v>
      </c>
      <c r="C16" s="167">
        <v>60</v>
      </c>
      <c r="D16" s="168">
        <v>60</v>
      </c>
      <c r="E16" s="168" t="s">
        <v>221</v>
      </c>
      <c r="F16" s="168" t="s">
        <v>498</v>
      </c>
      <c r="G16" s="169">
        <f t="shared" si="0"/>
        <v>0</v>
      </c>
      <c r="H16" s="100"/>
    </row>
    <row r="17" spans="1:8" ht="15.75">
      <c r="A17" s="163">
        <v>8</v>
      </c>
      <c r="B17" s="146" t="s">
        <v>745</v>
      </c>
      <c r="C17" s="167">
        <v>800</v>
      </c>
      <c r="D17" s="168">
        <v>800</v>
      </c>
      <c r="E17" s="168" t="s">
        <v>221</v>
      </c>
      <c r="F17" s="168" t="s">
        <v>498</v>
      </c>
      <c r="G17" s="169">
        <f t="shared" si="0"/>
        <v>0</v>
      </c>
      <c r="H17" s="100"/>
    </row>
    <row r="18" spans="1:8" ht="15.75">
      <c r="A18" s="163">
        <v>9</v>
      </c>
      <c r="B18" s="146" t="s">
        <v>746</v>
      </c>
      <c r="C18" s="167">
        <v>100</v>
      </c>
      <c r="D18" s="168">
        <v>100</v>
      </c>
      <c r="E18" s="168" t="s">
        <v>221</v>
      </c>
      <c r="F18" s="168" t="s">
        <v>498</v>
      </c>
      <c r="G18" s="169">
        <f t="shared" si="0"/>
        <v>0</v>
      </c>
      <c r="H18" s="100"/>
    </row>
    <row r="19" spans="1:8" ht="15.75">
      <c r="A19" s="163">
        <v>10</v>
      </c>
      <c r="B19" s="146">
        <v>43745</v>
      </c>
      <c r="C19" s="167">
        <v>4185</v>
      </c>
      <c r="D19" s="168">
        <v>4185</v>
      </c>
      <c r="E19" s="168" t="s">
        <v>221</v>
      </c>
      <c r="F19" s="168" t="s">
        <v>498</v>
      </c>
      <c r="G19" s="169">
        <f t="shared" si="0"/>
        <v>0</v>
      </c>
      <c r="H19" s="100"/>
    </row>
    <row r="20" spans="1:8" ht="15.75">
      <c r="A20" s="163">
        <v>11</v>
      </c>
      <c r="B20" s="146" t="s">
        <v>747</v>
      </c>
      <c r="C20" s="167">
        <v>1200</v>
      </c>
      <c r="D20" s="168">
        <v>1200</v>
      </c>
      <c r="E20" s="168" t="s">
        <v>221</v>
      </c>
      <c r="F20" s="168" t="s">
        <v>498</v>
      </c>
      <c r="G20" s="169">
        <f t="shared" si="0"/>
        <v>0</v>
      </c>
      <c r="H20" s="100"/>
    </row>
    <row r="21" spans="1:8" ht="15.75">
      <c r="A21" s="163">
        <v>12</v>
      </c>
      <c r="B21" s="146">
        <v>43778</v>
      </c>
      <c r="C21" s="167">
        <v>500</v>
      </c>
      <c r="D21" s="168">
        <v>500</v>
      </c>
      <c r="E21" s="168" t="s">
        <v>221</v>
      </c>
      <c r="F21" s="168" t="s">
        <v>498</v>
      </c>
      <c r="G21" s="169">
        <f t="shared" si="0"/>
        <v>0</v>
      </c>
      <c r="H21" s="100"/>
    </row>
    <row r="22" spans="1:8" ht="15.75">
      <c r="A22" s="163">
        <v>13</v>
      </c>
      <c r="B22" s="146">
        <v>43656</v>
      </c>
      <c r="C22" s="167">
        <v>1500</v>
      </c>
      <c r="D22" s="168">
        <v>1500</v>
      </c>
      <c r="E22" s="168" t="s">
        <v>221</v>
      </c>
      <c r="F22" s="168" t="s">
        <v>498</v>
      </c>
      <c r="G22" s="169">
        <f t="shared" si="0"/>
        <v>0</v>
      </c>
      <c r="H22" s="100"/>
    </row>
    <row r="23" spans="1:8" ht="15.75">
      <c r="A23" s="163">
        <v>14</v>
      </c>
      <c r="B23" s="146" t="s">
        <v>748</v>
      </c>
      <c r="C23" s="167">
        <v>300</v>
      </c>
      <c r="D23" s="168">
        <v>300</v>
      </c>
      <c r="E23" s="168" t="s">
        <v>221</v>
      </c>
      <c r="F23" s="168" t="s">
        <v>498</v>
      </c>
      <c r="G23" s="169">
        <f t="shared" si="0"/>
        <v>0</v>
      </c>
      <c r="H23" s="100"/>
    </row>
    <row r="24" spans="1:8" ht="15.75">
      <c r="A24" s="163">
        <v>15</v>
      </c>
      <c r="B24" s="146" t="s">
        <v>749</v>
      </c>
      <c r="C24" s="167">
        <v>1100</v>
      </c>
      <c r="D24" s="168">
        <v>1100</v>
      </c>
      <c r="E24" s="168" t="s">
        <v>221</v>
      </c>
      <c r="F24" s="168" t="s">
        <v>498</v>
      </c>
      <c r="G24" s="169">
        <f t="shared" si="0"/>
        <v>0</v>
      </c>
      <c r="H24" s="100"/>
    </row>
    <row r="25" spans="1:8" ht="15.75">
      <c r="A25" s="163">
        <v>16</v>
      </c>
      <c r="B25" s="146" t="s">
        <v>750</v>
      </c>
      <c r="C25" s="167">
        <v>100</v>
      </c>
      <c r="D25" s="168">
        <v>100</v>
      </c>
      <c r="E25" s="168" t="s">
        <v>221</v>
      </c>
      <c r="F25" s="168" t="s">
        <v>498</v>
      </c>
      <c r="G25" s="169">
        <f t="shared" si="0"/>
        <v>0</v>
      </c>
      <c r="H25" s="100"/>
    </row>
    <row r="26" spans="1:8" ht="15.75">
      <c r="A26" s="163">
        <v>17</v>
      </c>
      <c r="B26" s="146" t="s">
        <v>751</v>
      </c>
      <c r="C26" s="167">
        <v>400</v>
      </c>
      <c r="D26" s="168">
        <v>400</v>
      </c>
      <c r="E26" s="168" t="s">
        <v>221</v>
      </c>
      <c r="F26" s="168" t="s">
        <v>498</v>
      </c>
      <c r="G26" s="169">
        <f t="shared" si="0"/>
        <v>0</v>
      </c>
      <c r="H26" s="100"/>
    </row>
    <row r="27" spans="1:8" ht="15.75">
      <c r="A27" s="163">
        <v>18</v>
      </c>
      <c r="B27" s="146" t="s">
        <v>752</v>
      </c>
      <c r="C27" s="167">
        <v>200</v>
      </c>
      <c r="D27" s="168">
        <v>200</v>
      </c>
      <c r="E27" s="168" t="s">
        <v>221</v>
      </c>
      <c r="F27" s="168" t="s">
        <v>498</v>
      </c>
      <c r="G27" s="169">
        <f t="shared" si="0"/>
        <v>0</v>
      </c>
      <c r="H27" s="100"/>
    </row>
    <row r="28" spans="1:8" ht="15.75">
      <c r="A28" s="163">
        <v>19</v>
      </c>
      <c r="B28" s="146">
        <v>43811</v>
      </c>
      <c r="C28" s="167">
        <v>100</v>
      </c>
      <c r="D28" s="168">
        <v>100</v>
      </c>
      <c r="E28" s="168" t="s">
        <v>221</v>
      </c>
      <c r="F28" s="168" t="s">
        <v>498</v>
      </c>
      <c r="G28" s="169">
        <f t="shared" si="0"/>
        <v>0</v>
      </c>
      <c r="H28" s="100"/>
    </row>
    <row r="29" spans="1:8" ht="15.75">
      <c r="A29" s="163">
        <v>20</v>
      </c>
      <c r="B29" s="146"/>
      <c r="C29" s="167"/>
      <c r="D29" s="168"/>
      <c r="E29" s="168"/>
      <c r="F29" s="168"/>
      <c r="G29" s="169" t="str">
        <f t="shared" si="0"/>
        <v/>
      </c>
      <c r="H29" s="100"/>
    </row>
    <row r="30" spans="1:8" ht="15.75">
      <c r="A30" s="163">
        <v>21</v>
      </c>
      <c r="B30" s="146"/>
      <c r="C30" s="170"/>
      <c r="D30" s="171"/>
      <c r="E30" s="171"/>
      <c r="F30" s="171"/>
      <c r="G30" s="169" t="str">
        <f t="shared" si="0"/>
        <v/>
      </c>
      <c r="H30" s="100"/>
    </row>
    <row r="31" spans="1:8" ht="15.75">
      <c r="A31" s="163">
        <v>22</v>
      </c>
      <c r="B31" s="146"/>
      <c r="C31" s="170"/>
      <c r="D31" s="171"/>
      <c r="E31" s="171"/>
      <c r="F31" s="171"/>
      <c r="G31" s="169" t="str">
        <f t="shared" si="0"/>
        <v/>
      </c>
      <c r="H31" s="100"/>
    </row>
    <row r="32" spans="1:8" ht="15.75">
      <c r="A32" s="163">
        <v>23</v>
      </c>
      <c r="B32" s="146"/>
      <c r="C32" s="170"/>
      <c r="D32" s="171"/>
      <c r="E32" s="171"/>
      <c r="F32" s="171"/>
      <c r="G32" s="169" t="str">
        <f t="shared" si="0"/>
        <v/>
      </c>
      <c r="H32" s="100"/>
    </row>
    <row r="33" spans="1:10" ht="15.75">
      <c r="A33" s="163">
        <v>24</v>
      </c>
      <c r="B33" s="146"/>
      <c r="C33" s="170"/>
      <c r="D33" s="171"/>
      <c r="E33" s="171"/>
      <c r="F33" s="171"/>
      <c r="G33" s="169" t="str">
        <f t="shared" si="0"/>
        <v/>
      </c>
      <c r="H33" s="100"/>
    </row>
    <row r="34" spans="1:10" ht="15.75">
      <c r="A34" s="163">
        <v>25</v>
      </c>
      <c r="B34" s="146"/>
      <c r="C34" s="170"/>
      <c r="D34" s="171"/>
      <c r="E34" s="171"/>
      <c r="F34" s="171"/>
      <c r="G34" s="169" t="str">
        <f t="shared" si="0"/>
        <v/>
      </c>
      <c r="H34" s="100"/>
    </row>
    <row r="35" spans="1:10" ht="15.75">
      <c r="A35" s="163">
        <v>26</v>
      </c>
      <c r="B35" s="146"/>
      <c r="C35" s="170"/>
      <c r="D35" s="171"/>
      <c r="E35" s="171"/>
      <c r="F35" s="171"/>
      <c r="G35" s="169" t="str">
        <f t="shared" si="0"/>
        <v/>
      </c>
      <c r="H35" s="100"/>
    </row>
    <row r="36" spans="1:10" ht="15.75">
      <c r="A36" s="163">
        <v>27</v>
      </c>
      <c r="B36" s="146"/>
      <c r="C36" s="170"/>
      <c r="D36" s="171"/>
      <c r="E36" s="171"/>
      <c r="F36" s="171"/>
      <c r="G36" s="169" t="str">
        <f t="shared" si="0"/>
        <v/>
      </c>
      <c r="H36" s="100"/>
    </row>
    <row r="37" spans="1:10" ht="15.75">
      <c r="A37" s="163">
        <v>28</v>
      </c>
      <c r="B37" s="146"/>
      <c r="C37" s="170"/>
      <c r="D37" s="171"/>
      <c r="E37" s="171"/>
      <c r="F37" s="171"/>
      <c r="G37" s="169" t="str">
        <f t="shared" si="0"/>
        <v/>
      </c>
      <c r="H37" s="100"/>
    </row>
    <row r="38" spans="1:10" ht="15.75">
      <c r="A38" s="163">
        <v>29</v>
      </c>
      <c r="B38" s="146"/>
      <c r="C38" s="170"/>
      <c r="D38" s="171"/>
      <c r="E38" s="171"/>
      <c r="F38" s="171"/>
      <c r="G38" s="169" t="str">
        <f t="shared" si="0"/>
        <v/>
      </c>
      <c r="H38" s="100"/>
    </row>
    <row r="39" spans="1:10" ht="15.75">
      <c r="A39" s="163" t="s">
        <v>273</v>
      </c>
      <c r="B39" s="146"/>
      <c r="C39" s="170">
        <f>SUM(C10:C38)</f>
        <v>35346</v>
      </c>
      <c r="D39" s="170">
        <f>SUM(D10:D38)</f>
        <v>35346</v>
      </c>
      <c r="E39" s="171"/>
      <c r="F39" s="171"/>
      <c r="G39" s="169" t="str">
        <f>IF(ISBLANK(B39),"",#REF!+C39-D39)</f>
        <v/>
      </c>
      <c r="H39" s="100"/>
    </row>
    <row r="40" spans="1:10">
      <c r="A40" s="172" t="s">
        <v>310</v>
      </c>
      <c r="B40" s="173"/>
      <c r="C40" s="174"/>
      <c r="D40" s="175"/>
      <c r="E40" s="175"/>
      <c r="F40" s="176"/>
      <c r="G40" s="177" t="str">
        <f>G39</f>
        <v/>
      </c>
      <c r="H40" s="100"/>
    </row>
    <row r="44" spans="1:10">
      <c r="B44" s="180" t="s">
        <v>107</v>
      </c>
      <c r="F44" s="181"/>
    </row>
    <row r="45" spans="1:10">
      <c r="F45" s="179"/>
      <c r="G45" s="179"/>
      <c r="H45" s="179"/>
      <c r="I45" s="179"/>
      <c r="J45" s="179"/>
    </row>
    <row r="46" spans="1:10">
      <c r="C46" s="182"/>
      <c r="F46" s="182"/>
      <c r="G46" s="183"/>
      <c r="H46" s="179"/>
      <c r="I46" s="179"/>
      <c r="J46" s="179"/>
    </row>
    <row r="47" spans="1:10">
      <c r="A47" s="179"/>
      <c r="C47" s="184" t="s">
        <v>263</v>
      </c>
      <c r="F47" s="185" t="s">
        <v>268</v>
      </c>
      <c r="G47" s="183"/>
      <c r="H47" s="179"/>
      <c r="I47" s="179"/>
      <c r="J47" s="179"/>
    </row>
    <row r="48" spans="1:10">
      <c r="A48" s="179"/>
      <c r="C48" s="186" t="s">
        <v>139</v>
      </c>
      <c r="F48" s="178" t="s">
        <v>264</v>
      </c>
      <c r="G48" s="179"/>
      <c r="H48" s="179"/>
      <c r="I48" s="179"/>
      <c r="J48" s="179"/>
    </row>
    <row r="49" spans="2:2" s="179" customFormat="1">
      <c r="B49" s="178"/>
    </row>
    <row r="50" spans="2:2" s="179" customFormat="1" ht="12.75"/>
    <row r="51" spans="2:2" s="179" customFormat="1" ht="12.75"/>
    <row r="52" spans="2:2" s="179" customFormat="1" ht="12.75"/>
    <row r="53" spans="2:2" s="179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A4" zoomScale="80" zoomScaleNormal="100" zoomScaleSheetLayoutView="80" workbookViewId="0">
      <selection activeCell="G27" sqref="G27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1" t="s">
        <v>299</v>
      </c>
      <c r="B1" s="132"/>
      <c r="C1" s="132"/>
      <c r="D1" s="132"/>
      <c r="E1" s="132"/>
      <c r="F1" s="73"/>
      <c r="G1" s="73"/>
      <c r="H1" s="73"/>
      <c r="I1" s="565" t="s">
        <v>109</v>
      </c>
      <c r="J1" s="565"/>
      <c r="K1" s="138"/>
    </row>
    <row r="2" spans="1:12" s="23" customFormat="1" ht="15">
      <c r="A2" s="100" t="s">
        <v>140</v>
      </c>
      <c r="B2" s="132"/>
      <c r="C2" s="132"/>
      <c r="D2" s="132"/>
      <c r="E2" s="132"/>
      <c r="F2" s="133"/>
      <c r="G2" s="134"/>
      <c r="H2" s="134"/>
      <c r="I2" s="550" t="str">
        <f>'ფორმა N1'!K2</f>
        <v>01/01/2019-31/12/2019</v>
      </c>
      <c r="J2" s="551"/>
      <c r="K2" s="138"/>
    </row>
    <row r="3" spans="1:12" s="23" customFormat="1" ht="15">
      <c r="A3" s="132"/>
      <c r="B3" s="132"/>
      <c r="C3" s="132"/>
      <c r="D3" s="132"/>
      <c r="E3" s="132"/>
      <c r="F3" s="133"/>
      <c r="G3" s="134"/>
      <c r="H3" s="134"/>
      <c r="I3" s="135"/>
      <c r="J3" s="70"/>
      <c r="K3" s="138"/>
    </row>
    <row r="4" spans="1:12" s="2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20"/>
      <c r="J4" s="71"/>
      <c r="K4" s="100"/>
      <c r="L4" s="23"/>
    </row>
    <row r="5" spans="1:12" s="2" customFormat="1" ht="15">
      <c r="A5" s="113" t="str">
        <f>'ფორმა N1'!A5</f>
        <v>პ/გ  "ახალი ქრისტიან დემოკრატები"</v>
      </c>
      <c r="B5" s="114"/>
      <c r="C5" s="114"/>
      <c r="D5" s="114"/>
      <c r="E5" s="114"/>
      <c r="F5" s="55"/>
      <c r="G5" s="55"/>
      <c r="H5" s="55"/>
      <c r="I5" s="126"/>
      <c r="J5" s="55"/>
      <c r="K5" s="100"/>
    </row>
    <row r="6" spans="1:12" s="23" customFormat="1" ht="13.5">
      <c r="A6" s="136"/>
      <c r="B6" s="137"/>
      <c r="C6" s="137"/>
      <c r="D6" s="132"/>
      <c r="E6" s="132"/>
      <c r="F6" s="132"/>
      <c r="G6" s="132"/>
      <c r="H6" s="132"/>
      <c r="I6" s="132"/>
      <c r="J6" s="132"/>
      <c r="K6" s="138"/>
    </row>
    <row r="7" spans="1:12" ht="45">
      <c r="A7" s="127"/>
      <c r="B7" s="567" t="s">
        <v>220</v>
      </c>
      <c r="C7" s="567"/>
      <c r="D7" s="567" t="s">
        <v>287</v>
      </c>
      <c r="E7" s="567"/>
      <c r="F7" s="567" t="s">
        <v>288</v>
      </c>
      <c r="G7" s="567"/>
      <c r="H7" s="145" t="s">
        <v>274</v>
      </c>
      <c r="I7" s="567" t="s">
        <v>223</v>
      </c>
      <c r="J7" s="567"/>
      <c r="K7" s="139"/>
    </row>
    <row r="8" spans="1:12" ht="15">
      <c r="A8" s="128" t="s">
        <v>115</v>
      </c>
      <c r="B8" s="129" t="s">
        <v>222</v>
      </c>
      <c r="C8" s="130" t="s">
        <v>221</v>
      </c>
      <c r="D8" s="129" t="s">
        <v>222</v>
      </c>
      <c r="E8" s="130" t="s">
        <v>221</v>
      </c>
      <c r="F8" s="129" t="s">
        <v>222</v>
      </c>
      <c r="G8" s="130" t="s">
        <v>221</v>
      </c>
      <c r="H8" s="130" t="s">
        <v>221</v>
      </c>
      <c r="I8" s="129" t="s">
        <v>222</v>
      </c>
      <c r="J8" s="130" t="s">
        <v>221</v>
      </c>
      <c r="K8" s="139"/>
    </row>
    <row r="9" spans="1:12" ht="15">
      <c r="A9" s="56" t="s">
        <v>116</v>
      </c>
      <c r="B9" s="77">
        <f>SUM(B10,B14,B17)</f>
        <v>0</v>
      </c>
      <c r="C9" s="449">
        <f>SUM(C10,C14,C17)</f>
        <v>14773.77</v>
      </c>
      <c r="D9" s="77">
        <f t="shared" ref="D9:F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449">
        <f>SUM(H10,H14,H17)</f>
        <v>1853.27</v>
      </c>
      <c r="I9" s="77">
        <f>SUM(I10,I14,I17)</f>
        <v>0</v>
      </c>
      <c r="J9" s="449">
        <f>SUM(J10,J14,J17)</f>
        <v>12920.5</v>
      </c>
      <c r="K9" s="139"/>
    </row>
    <row r="10" spans="1:12" ht="15">
      <c r="A10" s="57" t="s">
        <v>117</v>
      </c>
      <c r="B10" s="450">
        <f>SUM(B11:B13)</f>
        <v>0</v>
      </c>
      <c r="C10" s="450">
        <f>SUM(C11:C13)</f>
        <v>0</v>
      </c>
      <c r="D10" s="450">
        <f t="shared" ref="D10:J10" si="1">SUM(D11:D13)</f>
        <v>0</v>
      </c>
      <c r="E10" s="450">
        <f>SUM(E11:E13)</f>
        <v>0</v>
      </c>
      <c r="F10" s="450">
        <f t="shared" si="1"/>
        <v>0</v>
      </c>
      <c r="G10" s="450">
        <f>SUM(G11:G13)</f>
        <v>0</v>
      </c>
      <c r="H10" s="450">
        <f>SUM(H11:H13)</f>
        <v>0</v>
      </c>
      <c r="I10" s="450">
        <f>SUM(I11:I13)</f>
        <v>0</v>
      </c>
      <c r="J10" s="450">
        <f t="shared" si="1"/>
        <v>0</v>
      </c>
      <c r="K10" s="139"/>
    </row>
    <row r="11" spans="1:12" ht="15">
      <c r="A11" s="57" t="s">
        <v>118</v>
      </c>
      <c r="B11" s="389"/>
      <c r="C11" s="389"/>
      <c r="D11" s="389"/>
      <c r="E11" s="389"/>
      <c r="F11" s="389"/>
      <c r="G11" s="389"/>
      <c r="H11" s="389"/>
      <c r="I11" s="389"/>
      <c r="J11" s="389"/>
      <c r="K11" s="139"/>
    </row>
    <row r="12" spans="1:12" ht="15">
      <c r="A12" s="57" t="s">
        <v>119</v>
      </c>
      <c r="B12" s="389"/>
      <c r="C12" s="389"/>
      <c r="D12" s="389"/>
      <c r="E12" s="389"/>
      <c r="F12" s="389"/>
      <c r="G12" s="389"/>
      <c r="H12" s="389"/>
      <c r="I12" s="389"/>
      <c r="J12" s="389"/>
      <c r="K12" s="139"/>
    </row>
    <row r="13" spans="1:12" ht="15">
      <c r="A13" s="57" t="s">
        <v>120</v>
      </c>
      <c r="B13" s="389"/>
      <c r="C13" s="389"/>
      <c r="D13" s="389"/>
      <c r="E13" s="389"/>
      <c r="F13" s="389"/>
      <c r="G13" s="389"/>
      <c r="H13" s="389"/>
      <c r="I13" s="389"/>
      <c r="J13" s="389"/>
      <c r="K13" s="139"/>
    </row>
    <row r="14" spans="1:12" ht="15">
      <c r="A14" s="57" t="s">
        <v>121</v>
      </c>
      <c r="B14" s="450">
        <f>SUM(B15:B16)</f>
        <v>0</v>
      </c>
      <c r="C14" s="450">
        <f>SUM(C15:C16)</f>
        <v>12070.77</v>
      </c>
      <c r="D14" s="450">
        <f t="shared" ref="D14:F14" si="2">SUM(D15:D16)</f>
        <v>0</v>
      </c>
      <c r="E14" s="450">
        <f>SUM(E15:E16)</f>
        <v>0</v>
      </c>
      <c r="F14" s="450">
        <f t="shared" si="2"/>
        <v>0</v>
      </c>
      <c r="G14" s="450">
        <f>SUM(G15:G16)</f>
        <v>0</v>
      </c>
      <c r="H14" s="450">
        <f>SUM(H15:H16)</f>
        <v>1853.27</v>
      </c>
      <c r="I14" s="450">
        <f>SUM(I15:I16)</f>
        <v>0</v>
      </c>
      <c r="J14" s="491">
        <f>J15+J16</f>
        <v>10217.5</v>
      </c>
      <c r="K14" s="139"/>
    </row>
    <row r="15" spans="1:12" ht="15">
      <c r="A15" s="57" t="s">
        <v>122</v>
      </c>
      <c r="B15" s="451"/>
      <c r="C15" s="451">
        <v>7082.78</v>
      </c>
      <c r="D15" s="451"/>
      <c r="E15" s="451"/>
      <c r="F15" s="451"/>
      <c r="G15" s="451"/>
      <c r="H15" s="451">
        <v>944.94</v>
      </c>
      <c r="I15" s="451"/>
      <c r="J15" s="452">
        <f>C15-H15</f>
        <v>6137.84</v>
      </c>
      <c r="K15" s="139"/>
    </row>
    <row r="16" spans="1:12" ht="15">
      <c r="A16" s="57" t="s">
        <v>123</v>
      </c>
      <c r="B16" s="451"/>
      <c r="C16" s="451">
        <v>4987.99</v>
      </c>
      <c r="D16" s="451"/>
      <c r="E16" s="451"/>
      <c r="F16" s="451"/>
      <c r="G16" s="451"/>
      <c r="H16" s="451">
        <v>908.33</v>
      </c>
      <c r="I16" s="451"/>
      <c r="J16" s="452">
        <f>C16-H16</f>
        <v>4079.66</v>
      </c>
      <c r="K16" s="139"/>
    </row>
    <row r="17" spans="1:11" ht="15">
      <c r="A17" s="57" t="s">
        <v>124</v>
      </c>
      <c r="B17" s="450">
        <f>SUM(B18:B19,B22,B23)</f>
        <v>0</v>
      </c>
      <c r="C17" s="450">
        <f>SUM(C18:C19,C22,C23)</f>
        <v>2703</v>
      </c>
      <c r="D17" s="450">
        <f t="shared" ref="D17:F17" si="3">SUM(D18:D19,D22,D23)</f>
        <v>0</v>
      </c>
      <c r="E17" s="450">
        <f>SUM(E18:E19,E22,E23)</f>
        <v>0</v>
      </c>
      <c r="F17" s="450">
        <f t="shared" si="3"/>
        <v>0</v>
      </c>
      <c r="G17" s="450">
        <f>SUM(G18:G19,G22,G23)</f>
        <v>0</v>
      </c>
      <c r="H17" s="450">
        <f>SUM(H18:H19,H22,H23)</f>
        <v>0</v>
      </c>
      <c r="I17" s="450">
        <f>SUM(I18:I19,I22,I23)</f>
        <v>0</v>
      </c>
      <c r="J17" s="450">
        <f t="shared" ref="J17:J19" si="4">C17</f>
        <v>2703</v>
      </c>
      <c r="K17" s="139"/>
    </row>
    <row r="18" spans="1:11" ht="15">
      <c r="A18" s="57" t="s">
        <v>125</v>
      </c>
      <c r="B18" s="389"/>
      <c r="C18" s="389"/>
      <c r="D18" s="389"/>
      <c r="E18" s="389"/>
      <c r="F18" s="389"/>
      <c r="G18" s="389"/>
      <c r="H18" s="389"/>
      <c r="I18" s="389"/>
      <c r="J18" s="389"/>
      <c r="K18" s="139"/>
    </row>
    <row r="19" spans="1:11" ht="15">
      <c r="A19" s="57" t="s">
        <v>126</v>
      </c>
      <c r="B19" s="450">
        <f>SUM(B20:B21)</f>
        <v>0</v>
      </c>
      <c r="C19" s="450">
        <f>SUM(C20:C21)</f>
        <v>0</v>
      </c>
      <c r="D19" s="450">
        <f t="shared" ref="D19:F19" si="5">SUM(D20:D21)</f>
        <v>0</v>
      </c>
      <c r="E19" s="450">
        <f>SUM(E20:E21)</f>
        <v>0</v>
      </c>
      <c r="F19" s="450">
        <f t="shared" si="5"/>
        <v>0</v>
      </c>
      <c r="G19" s="450">
        <f>SUM(G20:G21)</f>
        <v>0</v>
      </c>
      <c r="H19" s="450">
        <f>SUM(H20:H21)</f>
        <v>0</v>
      </c>
      <c r="I19" s="450">
        <f>SUM(I20:I21)</f>
        <v>0</v>
      </c>
      <c r="J19" s="450">
        <f t="shared" si="4"/>
        <v>0</v>
      </c>
      <c r="K19" s="139"/>
    </row>
    <row r="20" spans="1:11" ht="15">
      <c r="A20" s="57" t="s">
        <v>127</v>
      </c>
      <c r="B20" s="389"/>
      <c r="C20" s="389"/>
      <c r="D20" s="389"/>
      <c r="E20" s="389"/>
      <c r="F20" s="389"/>
      <c r="G20" s="389"/>
      <c r="H20" s="389"/>
      <c r="I20" s="389"/>
      <c r="J20" s="389"/>
      <c r="K20" s="139"/>
    </row>
    <row r="21" spans="1:11" ht="15">
      <c r="A21" s="57" t="s">
        <v>128</v>
      </c>
      <c r="B21" s="389"/>
      <c r="C21" s="389"/>
      <c r="D21" s="389"/>
      <c r="E21" s="389"/>
      <c r="F21" s="389"/>
      <c r="G21" s="389"/>
      <c r="H21" s="389"/>
      <c r="I21" s="389"/>
      <c r="J21" s="389"/>
      <c r="K21" s="139"/>
    </row>
    <row r="22" spans="1:11" ht="15">
      <c r="A22" s="57" t="s">
        <v>129</v>
      </c>
      <c r="B22" s="389"/>
      <c r="C22" s="389"/>
      <c r="D22" s="389"/>
      <c r="E22" s="389"/>
      <c r="F22" s="389"/>
      <c r="G22" s="389"/>
      <c r="H22" s="389"/>
      <c r="I22" s="389"/>
      <c r="J22" s="389"/>
      <c r="K22" s="139"/>
    </row>
    <row r="23" spans="1:11" ht="15">
      <c r="A23" s="57" t="s">
        <v>130</v>
      </c>
      <c r="B23" s="389"/>
      <c r="C23" s="389">
        <v>2703</v>
      </c>
      <c r="D23" s="389"/>
      <c r="E23" s="389"/>
      <c r="F23" s="389"/>
      <c r="G23" s="389"/>
      <c r="H23" s="389"/>
      <c r="I23" s="389"/>
      <c r="J23" s="389">
        <f>C23</f>
        <v>2703</v>
      </c>
      <c r="K23" s="139"/>
    </row>
    <row r="24" spans="1:11" ht="15">
      <c r="A24" s="56" t="s">
        <v>131</v>
      </c>
      <c r="B24" s="77">
        <f>SUM(B25:B31)</f>
        <v>0</v>
      </c>
      <c r="C24" s="77">
        <f t="shared" ref="C24:J24" si="6">SUM(C25:C31)</f>
        <v>0</v>
      </c>
      <c r="D24" s="77">
        <f t="shared" si="6"/>
        <v>0</v>
      </c>
      <c r="E24" s="77">
        <f t="shared" si="6"/>
        <v>1150</v>
      </c>
      <c r="F24" s="77">
        <f t="shared" si="6"/>
        <v>0</v>
      </c>
      <c r="G24" s="77">
        <f t="shared" si="6"/>
        <v>1150</v>
      </c>
      <c r="H24" s="77">
        <f t="shared" si="6"/>
        <v>0</v>
      </c>
      <c r="I24" s="77">
        <f t="shared" si="6"/>
        <v>0</v>
      </c>
      <c r="J24" s="77">
        <f t="shared" si="6"/>
        <v>0</v>
      </c>
      <c r="K24" s="139"/>
    </row>
    <row r="25" spans="1:11" ht="15">
      <c r="A25" s="57" t="s">
        <v>253</v>
      </c>
      <c r="B25" s="389"/>
      <c r="C25" s="389"/>
      <c r="D25" s="389"/>
      <c r="E25" s="389"/>
      <c r="F25" s="389"/>
      <c r="G25" s="389"/>
      <c r="H25" s="389"/>
      <c r="I25" s="389"/>
      <c r="J25" s="389"/>
      <c r="K25" s="139"/>
    </row>
    <row r="26" spans="1:11" ht="15">
      <c r="A26" s="57" t="s">
        <v>254</v>
      </c>
      <c r="B26" s="389"/>
      <c r="C26" s="389"/>
      <c r="D26" s="389"/>
      <c r="E26" s="389"/>
      <c r="F26" s="389"/>
      <c r="G26" s="389"/>
      <c r="H26" s="389"/>
      <c r="I26" s="389"/>
      <c r="J26" s="389"/>
      <c r="K26" s="139"/>
    </row>
    <row r="27" spans="1:11" ht="15">
      <c r="A27" s="57" t="s">
        <v>255</v>
      </c>
      <c r="B27" s="389"/>
      <c r="C27" s="389"/>
      <c r="D27" s="389"/>
      <c r="E27" s="389"/>
      <c r="F27" s="389"/>
      <c r="G27" s="389"/>
      <c r="H27" s="389"/>
      <c r="I27" s="389"/>
      <c r="J27" s="389"/>
      <c r="K27" s="139"/>
    </row>
    <row r="28" spans="1:11" ht="15">
      <c r="A28" s="57" t="s">
        <v>256</v>
      </c>
      <c r="B28" s="389"/>
      <c r="C28" s="389"/>
      <c r="D28" s="389"/>
      <c r="E28" s="389"/>
      <c r="F28" s="389"/>
      <c r="G28" s="389"/>
      <c r="H28" s="389"/>
      <c r="I28" s="389"/>
      <c r="J28" s="389"/>
      <c r="K28" s="139"/>
    </row>
    <row r="29" spans="1:11" ht="15">
      <c r="A29" s="57" t="s">
        <v>257</v>
      </c>
      <c r="B29" s="389"/>
      <c r="C29" s="389"/>
      <c r="D29" s="389"/>
      <c r="E29" s="389"/>
      <c r="F29" s="389"/>
      <c r="G29" s="389"/>
      <c r="H29" s="389"/>
      <c r="I29" s="389"/>
      <c r="J29" s="389"/>
      <c r="K29" s="139"/>
    </row>
    <row r="30" spans="1:11" ht="15">
      <c r="A30" s="57" t="s">
        <v>258</v>
      </c>
      <c r="B30" s="389"/>
      <c r="C30" s="389"/>
      <c r="D30" s="389"/>
      <c r="E30" s="389">
        <v>1150</v>
      </c>
      <c r="F30" s="389"/>
      <c r="G30" s="389">
        <v>1150</v>
      </c>
      <c r="H30" s="389"/>
      <c r="I30" s="389"/>
      <c r="J30" s="389"/>
      <c r="K30" s="139"/>
    </row>
    <row r="31" spans="1:11" ht="15">
      <c r="A31" s="57" t="s">
        <v>259</v>
      </c>
      <c r="B31" s="389"/>
      <c r="C31" s="389"/>
      <c r="D31" s="389"/>
      <c r="E31" s="389"/>
      <c r="F31" s="389"/>
      <c r="G31" s="389"/>
      <c r="H31" s="389"/>
      <c r="I31" s="389"/>
      <c r="J31" s="389"/>
      <c r="K31" s="139"/>
    </row>
    <row r="32" spans="1:11" ht="15">
      <c r="A32" s="56" t="s">
        <v>132</v>
      </c>
      <c r="B32" s="77">
        <f>SUM(B33:B35)</f>
        <v>0</v>
      </c>
      <c r="C32" s="77">
        <f>SUM(C33:C35)</f>
        <v>0</v>
      </c>
      <c r="D32" s="77">
        <f t="shared" ref="D32:J32" si="7">SUM(D33:D35)</f>
        <v>0</v>
      </c>
      <c r="E32" s="77">
        <f>SUM(E33:E35)</f>
        <v>0</v>
      </c>
      <c r="F32" s="77">
        <f t="shared" si="7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7"/>
        <v>0</v>
      </c>
      <c r="K32" s="139"/>
    </row>
    <row r="33" spans="1:11" ht="15">
      <c r="A33" s="57" t="s">
        <v>260</v>
      </c>
      <c r="B33" s="389"/>
      <c r="C33" s="389"/>
      <c r="D33" s="389"/>
      <c r="E33" s="389"/>
      <c r="F33" s="389"/>
      <c r="G33" s="389"/>
      <c r="H33" s="389"/>
      <c r="I33" s="389"/>
      <c r="J33" s="389"/>
      <c r="K33" s="139"/>
    </row>
    <row r="34" spans="1:11" ht="15">
      <c r="A34" s="57" t="s">
        <v>261</v>
      </c>
      <c r="B34" s="389"/>
      <c r="C34" s="389"/>
      <c r="D34" s="389"/>
      <c r="E34" s="389"/>
      <c r="F34" s="389"/>
      <c r="G34" s="389"/>
      <c r="H34" s="389"/>
      <c r="I34" s="389"/>
      <c r="J34" s="389"/>
      <c r="K34" s="139"/>
    </row>
    <row r="35" spans="1:11" ht="15">
      <c r="A35" s="57" t="s">
        <v>262</v>
      </c>
      <c r="B35" s="389"/>
      <c r="C35" s="389"/>
      <c r="D35" s="389"/>
      <c r="E35" s="389"/>
      <c r="F35" s="389"/>
      <c r="G35" s="389"/>
      <c r="H35" s="389"/>
      <c r="I35" s="389"/>
      <c r="J35" s="389"/>
      <c r="K35" s="139"/>
    </row>
    <row r="36" spans="1:11" ht="15">
      <c r="A36" s="56" t="s">
        <v>133</v>
      </c>
      <c r="B36" s="77">
        <f t="shared" ref="B36:J36" si="8">SUM(B37:B39,B42)</f>
        <v>0</v>
      </c>
      <c r="C36" s="77">
        <f t="shared" si="8"/>
        <v>0</v>
      </c>
      <c r="D36" s="77">
        <f t="shared" si="8"/>
        <v>0</v>
      </c>
      <c r="E36" s="77">
        <f t="shared" si="8"/>
        <v>0</v>
      </c>
      <c r="F36" s="77">
        <f t="shared" si="8"/>
        <v>0</v>
      </c>
      <c r="G36" s="77">
        <f t="shared" si="8"/>
        <v>0</v>
      </c>
      <c r="H36" s="77">
        <f t="shared" si="8"/>
        <v>0</v>
      </c>
      <c r="I36" s="77">
        <f t="shared" si="8"/>
        <v>0</v>
      </c>
      <c r="J36" s="77">
        <f t="shared" si="8"/>
        <v>0</v>
      </c>
      <c r="K36" s="139"/>
    </row>
    <row r="37" spans="1:11" ht="15">
      <c r="A37" s="57" t="s">
        <v>134</v>
      </c>
      <c r="B37" s="389"/>
      <c r="C37" s="389"/>
      <c r="D37" s="389"/>
      <c r="E37" s="389"/>
      <c r="F37" s="389"/>
      <c r="G37" s="389"/>
      <c r="H37" s="389"/>
      <c r="I37" s="389"/>
      <c r="J37" s="389"/>
      <c r="K37" s="139"/>
    </row>
    <row r="38" spans="1:11" ht="15">
      <c r="A38" s="57" t="s">
        <v>135</v>
      </c>
      <c r="B38" s="389"/>
      <c r="C38" s="389"/>
      <c r="D38" s="389"/>
      <c r="E38" s="389"/>
      <c r="F38" s="389"/>
      <c r="G38" s="389"/>
      <c r="H38" s="389"/>
      <c r="I38" s="389"/>
      <c r="J38" s="389"/>
      <c r="K38" s="139"/>
    </row>
    <row r="39" spans="1:11" ht="15">
      <c r="A39" s="57" t="s">
        <v>136</v>
      </c>
      <c r="B39" s="450">
        <f t="shared" ref="B39:J39" si="9">SUM(B40:B41)</f>
        <v>0</v>
      </c>
      <c r="C39" s="450">
        <f t="shared" si="9"/>
        <v>0</v>
      </c>
      <c r="D39" s="450">
        <f t="shared" si="9"/>
        <v>0</v>
      </c>
      <c r="E39" s="450">
        <f t="shared" si="9"/>
        <v>0</v>
      </c>
      <c r="F39" s="450">
        <f t="shared" si="9"/>
        <v>0</v>
      </c>
      <c r="G39" s="450">
        <f t="shared" si="9"/>
        <v>0</v>
      </c>
      <c r="H39" s="450">
        <f t="shared" si="9"/>
        <v>0</v>
      </c>
      <c r="I39" s="450">
        <f t="shared" si="9"/>
        <v>0</v>
      </c>
      <c r="J39" s="450">
        <f t="shared" si="9"/>
        <v>0</v>
      </c>
      <c r="K39" s="139"/>
    </row>
    <row r="40" spans="1:11" ht="30">
      <c r="A40" s="57" t="s">
        <v>404</v>
      </c>
      <c r="B40" s="389"/>
      <c r="C40" s="389"/>
      <c r="D40" s="389"/>
      <c r="E40" s="389"/>
      <c r="F40" s="389"/>
      <c r="G40" s="389"/>
      <c r="H40" s="389"/>
      <c r="I40" s="389"/>
      <c r="J40" s="389"/>
      <c r="K40" s="139"/>
    </row>
    <row r="41" spans="1:11" ht="15">
      <c r="A41" s="57" t="s">
        <v>137</v>
      </c>
      <c r="B41" s="389"/>
      <c r="C41" s="389"/>
      <c r="D41" s="389"/>
      <c r="E41" s="389"/>
      <c r="F41" s="389"/>
      <c r="G41" s="389"/>
      <c r="H41" s="389"/>
      <c r="I41" s="389"/>
      <c r="J41" s="389"/>
      <c r="K41" s="139"/>
    </row>
    <row r="42" spans="1:11" ht="15">
      <c r="A42" s="57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39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6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5"/>
      <c r="C48" s="65"/>
      <c r="F48" s="65"/>
      <c r="G48" s="68"/>
      <c r="H48" s="65"/>
      <c r="I48"/>
      <c r="J48"/>
    </row>
    <row r="49" spans="1:10" s="2" customFormat="1" ht="15">
      <c r="B49" s="64" t="s">
        <v>263</v>
      </c>
      <c r="F49" s="12" t="s">
        <v>268</v>
      </c>
      <c r="G49" s="67"/>
      <c r="I49"/>
      <c r="J49"/>
    </row>
    <row r="50" spans="1:10" s="2" customFormat="1" ht="15">
      <c r="B50" s="61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5.28515625" style="194" customWidth="1"/>
    <col min="8" max="8" width="18.28515625" style="194" customWidth="1"/>
    <col min="9" max="9" width="17.140625" style="194" customWidth="1"/>
    <col min="10" max="16384" width="9.140625" style="194"/>
  </cols>
  <sheetData>
    <row r="1" spans="1:9" ht="15">
      <c r="A1" s="187" t="s">
        <v>494</v>
      </c>
      <c r="B1" s="187"/>
      <c r="C1" s="188"/>
      <c r="D1" s="188"/>
      <c r="E1" s="188"/>
      <c r="F1" s="188"/>
      <c r="G1" s="188"/>
      <c r="H1" s="188"/>
      <c r="I1" s="369" t="s">
        <v>109</v>
      </c>
    </row>
    <row r="2" spans="1:9" ht="15">
      <c r="A2" s="142" t="s">
        <v>140</v>
      </c>
      <c r="B2" s="142"/>
      <c r="C2" s="188"/>
      <c r="D2" s="188"/>
      <c r="E2" s="188"/>
      <c r="F2" s="188"/>
      <c r="G2" s="188"/>
      <c r="H2" s="188"/>
      <c r="I2" s="366" t="str">
        <f>'ფორმა N1'!K2</f>
        <v>01/01/2019-31/12/2019</v>
      </c>
    </row>
    <row r="3" spans="1:9" ht="15">
      <c r="A3" s="188"/>
      <c r="B3" s="188"/>
      <c r="C3" s="188"/>
      <c r="D3" s="188"/>
      <c r="E3" s="188"/>
      <c r="F3" s="188"/>
      <c r="G3" s="188"/>
      <c r="H3" s="188"/>
      <c r="I3" s="135"/>
    </row>
    <row r="4" spans="1:9" ht="15">
      <c r="A4" s="109" t="s">
        <v>269</v>
      </c>
      <c r="B4" s="109"/>
      <c r="C4" s="109"/>
      <c r="D4" s="109"/>
      <c r="E4" s="379"/>
      <c r="F4" s="189"/>
      <c r="G4" s="188"/>
      <c r="H4" s="188"/>
      <c r="I4" s="189"/>
    </row>
    <row r="5" spans="1:9" s="384" customFormat="1" ht="15">
      <c r="A5" s="380" t="str">
        <f>'ფორმა N1'!A5</f>
        <v>პ/გ  "ახალი ქრისტიან დემოკრატები"</v>
      </c>
      <c r="B5" s="380"/>
      <c r="C5" s="381"/>
      <c r="D5" s="381"/>
      <c r="E5" s="381"/>
      <c r="F5" s="382"/>
      <c r="G5" s="383"/>
      <c r="H5" s="383"/>
      <c r="I5" s="382"/>
    </row>
    <row r="6" spans="1:9" ht="13.5">
      <c r="A6" s="136"/>
      <c r="B6" s="136"/>
      <c r="C6" s="385"/>
      <c r="D6" s="385"/>
      <c r="E6" s="385"/>
      <c r="F6" s="188"/>
      <c r="G6" s="188"/>
      <c r="H6" s="188"/>
      <c r="I6" s="188"/>
    </row>
    <row r="7" spans="1:9" ht="60">
      <c r="A7" s="386" t="s">
        <v>64</v>
      </c>
      <c r="B7" s="386" t="s">
        <v>485</v>
      </c>
      <c r="C7" s="387" t="s">
        <v>486</v>
      </c>
      <c r="D7" s="387" t="s">
        <v>487</v>
      </c>
      <c r="E7" s="387" t="s">
        <v>488</v>
      </c>
      <c r="F7" s="387" t="s">
        <v>365</v>
      </c>
      <c r="G7" s="387" t="s">
        <v>489</v>
      </c>
      <c r="H7" s="387" t="s">
        <v>490</v>
      </c>
      <c r="I7" s="387" t="s">
        <v>491</v>
      </c>
    </row>
    <row r="8" spans="1:9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7">
        <v>9</v>
      </c>
    </row>
    <row r="9" spans="1:9" ht="15">
      <c r="A9" s="388">
        <v>1</v>
      </c>
      <c r="B9" s="388"/>
      <c r="C9" s="389"/>
      <c r="D9" s="389"/>
      <c r="E9" s="389"/>
      <c r="F9" s="389"/>
      <c r="G9" s="389"/>
      <c r="H9" s="389"/>
      <c r="I9" s="389"/>
    </row>
    <row r="10" spans="1:9" ht="15">
      <c r="A10" s="388">
        <v>2</v>
      </c>
      <c r="B10" s="388"/>
      <c r="C10" s="389"/>
      <c r="D10" s="389"/>
      <c r="E10" s="389"/>
      <c r="F10" s="389"/>
      <c r="G10" s="389"/>
      <c r="H10" s="389"/>
      <c r="I10" s="389"/>
    </row>
    <row r="11" spans="1:9" ht="15">
      <c r="A11" s="388">
        <v>3</v>
      </c>
      <c r="B11" s="388"/>
      <c r="C11" s="389"/>
      <c r="D11" s="389"/>
      <c r="E11" s="389"/>
      <c r="F11" s="389"/>
      <c r="G11" s="389"/>
      <c r="H11" s="389"/>
      <c r="I11" s="389"/>
    </row>
    <row r="12" spans="1:9" ht="15">
      <c r="A12" s="388">
        <v>4</v>
      </c>
      <c r="B12" s="388"/>
      <c r="C12" s="389"/>
      <c r="D12" s="389"/>
      <c r="E12" s="389"/>
      <c r="F12" s="389"/>
      <c r="G12" s="389"/>
      <c r="H12" s="389"/>
      <c r="I12" s="389"/>
    </row>
    <row r="13" spans="1:9" ht="15">
      <c r="A13" s="388">
        <v>5</v>
      </c>
      <c r="B13" s="388"/>
      <c r="C13" s="389"/>
      <c r="D13" s="389"/>
      <c r="E13" s="389"/>
      <c r="F13" s="389"/>
      <c r="G13" s="389"/>
      <c r="H13" s="389"/>
      <c r="I13" s="389"/>
    </row>
    <row r="14" spans="1:9" ht="15">
      <c r="A14" s="388">
        <v>6</v>
      </c>
      <c r="B14" s="388"/>
      <c r="C14" s="389"/>
      <c r="D14" s="389"/>
      <c r="E14" s="389"/>
      <c r="F14" s="389"/>
      <c r="G14" s="389"/>
      <c r="H14" s="389"/>
      <c r="I14" s="389"/>
    </row>
    <row r="15" spans="1:9" ht="15">
      <c r="A15" s="388">
        <v>7</v>
      </c>
      <c r="B15" s="388"/>
      <c r="C15" s="389"/>
      <c r="D15" s="389"/>
      <c r="E15" s="389"/>
      <c r="F15" s="389"/>
      <c r="G15" s="389"/>
      <c r="H15" s="389"/>
      <c r="I15" s="389"/>
    </row>
    <row r="16" spans="1:9" ht="15">
      <c r="A16" s="388">
        <v>8</v>
      </c>
      <c r="B16" s="388"/>
      <c r="C16" s="389"/>
      <c r="D16" s="389"/>
      <c r="E16" s="389"/>
      <c r="F16" s="389"/>
      <c r="G16" s="389"/>
      <c r="H16" s="389"/>
      <c r="I16" s="389"/>
    </row>
    <row r="17" spans="1:9" ht="15">
      <c r="A17" s="388">
        <v>9</v>
      </c>
      <c r="B17" s="388"/>
      <c r="C17" s="389"/>
      <c r="D17" s="389"/>
      <c r="E17" s="389"/>
      <c r="F17" s="389"/>
      <c r="G17" s="389"/>
      <c r="H17" s="389"/>
      <c r="I17" s="389"/>
    </row>
    <row r="18" spans="1:9" ht="15">
      <c r="A18" s="388">
        <v>10</v>
      </c>
      <c r="B18" s="388"/>
      <c r="C18" s="389"/>
      <c r="D18" s="389"/>
      <c r="E18" s="389"/>
      <c r="F18" s="389"/>
      <c r="G18" s="389"/>
      <c r="H18" s="389"/>
      <c r="I18" s="389"/>
    </row>
    <row r="19" spans="1:9" ht="15">
      <c r="A19" s="388">
        <v>11</v>
      </c>
      <c r="B19" s="388"/>
      <c r="C19" s="389"/>
      <c r="D19" s="389"/>
      <c r="E19" s="389"/>
      <c r="F19" s="389"/>
      <c r="G19" s="389"/>
      <c r="H19" s="389"/>
      <c r="I19" s="389"/>
    </row>
    <row r="20" spans="1:9" ht="15">
      <c r="A20" s="388">
        <v>12</v>
      </c>
      <c r="B20" s="388"/>
      <c r="C20" s="389"/>
      <c r="D20" s="389"/>
      <c r="E20" s="389"/>
      <c r="F20" s="389"/>
      <c r="G20" s="389"/>
      <c r="H20" s="389"/>
      <c r="I20" s="389"/>
    </row>
    <row r="21" spans="1:9" ht="15">
      <c r="A21" s="388">
        <v>13</v>
      </c>
      <c r="B21" s="388"/>
      <c r="C21" s="389"/>
      <c r="D21" s="389"/>
      <c r="E21" s="389"/>
      <c r="F21" s="389"/>
      <c r="G21" s="389"/>
      <c r="H21" s="389"/>
      <c r="I21" s="389"/>
    </row>
    <row r="22" spans="1:9" ht="15">
      <c r="A22" s="388">
        <v>14</v>
      </c>
      <c r="B22" s="388"/>
      <c r="C22" s="389"/>
      <c r="D22" s="389"/>
      <c r="E22" s="389"/>
      <c r="F22" s="389"/>
      <c r="G22" s="389"/>
      <c r="H22" s="389"/>
      <c r="I22" s="389"/>
    </row>
    <row r="23" spans="1:9" ht="15">
      <c r="A23" s="388">
        <v>15</v>
      </c>
      <c r="B23" s="388"/>
      <c r="C23" s="389"/>
      <c r="D23" s="389"/>
      <c r="E23" s="389"/>
      <c r="F23" s="389"/>
      <c r="G23" s="389"/>
      <c r="H23" s="389"/>
      <c r="I23" s="389"/>
    </row>
    <row r="24" spans="1:9" ht="15">
      <c r="A24" s="388">
        <v>16</v>
      </c>
      <c r="B24" s="388"/>
      <c r="C24" s="389"/>
      <c r="D24" s="389"/>
      <c r="E24" s="389"/>
      <c r="F24" s="389"/>
      <c r="G24" s="389"/>
      <c r="H24" s="389"/>
      <c r="I24" s="389"/>
    </row>
    <row r="25" spans="1:9" ht="15">
      <c r="A25" s="388">
        <v>17</v>
      </c>
      <c r="B25" s="388"/>
      <c r="C25" s="389"/>
      <c r="D25" s="389"/>
      <c r="E25" s="389"/>
      <c r="F25" s="389"/>
      <c r="G25" s="389"/>
      <c r="H25" s="389"/>
      <c r="I25" s="389"/>
    </row>
    <row r="26" spans="1:9" ht="15">
      <c r="A26" s="388">
        <v>18</v>
      </c>
      <c r="B26" s="388"/>
      <c r="C26" s="389"/>
      <c r="D26" s="389"/>
      <c r="E26" s="389"/>
      <c r="F26" s="389"/>
      <c r="G26" s="389"/>
      <c r="H26" s="389"/>
      <c r="I26" s="389"/>
    </row>
    <row r="27" spans="1:9" ht="15">
      <c r="A27" s="388" t="s">
        <v>273</v>
      </c>
      <c r="B27" s="388"/>
      <c r="C27" s="389"/>
      <c r="D27" s="389"/>
      <c r="E27" s="389"/>
      <c r="F27" s="389"/>
      <c r="G27" s="389"/>
      <c r="H27" s="389"/>
      <c r="I27" s="389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>
      <c r="A30" s="390"/>
      <c r="B30" s="390"/>
      <c r="C30" s="190"/>
      <c r="D30" s="190"/>
      <c r="E30" s="190"/>
      <c r="F30" s="190"/>
      <c r="G30" s="190"/>
      <c r="H30" s="190"/>
      <c r="I30" s="190"/>
    </row>
    <row r="31" spans="1:9" ht="15">
      <c r="A31" s="21"/>
      <c r="B31" s="21"/>
      <c r="C31" s="391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68"/>
      <c r="E32" s="568"/>
      <c r="G32" s="193"/>
      <c r="H32" s="392"/>
    </row>
    <row r="33" spans="3:8" ht="15">
      <c r="C33" s="21"/>
      <c r="D33" s="569" t="s">
        <v>263</v>
      </c>
      <c r="E33" s="569"/>
      <c r="G33" s="570" t="s">
        <v>492</v>
      </c>
      <c r="H33" s="570"/>
    </row>
    <row r="34" spans="3:8" ht="15">
      <c r="C34" s="21"/>
      <c r="D34" s="21"/>
      <c r="E34" s="21"/>
      <c r="G34" s="571"/>
      <c r="H34" s="571"/>
    </row>
    <row r="35" spans="3:8" ht="15">
      <c r="C35" s="21"/>
      <c r="D35" s="572" t="s">
        <v>139</v>
      </c>
      <c r="E35" s="572"/>
      <c r="G35" s="571"/>
      <c r="H35" s="57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84" customWidth="1"/>
    <col min="2" max="2" width="14.85546875" style="384" customWidth="1"/>
    <col min="3" max="3" width="21.140625" style="384" customWidth="1"/>
    <col min="4" max="5" width="12.7109375" style="384" customWidth="1"/>
    <col min="6" max="6" width="13.42578125" style="384" bestFit="1" customWidth="1"/>
    <col min="7" max="7" width="15.28515625" style="384" customWidth="1"/>
    <col min="8" max="8" width="23.85546875" style="384" customWidth="1"/>
    <col min="9" max="9" width="12.140625" style="384" bestFit="1" customWidth="1"/>
    <col min="10" max="10" width="19" style="384" customWidth="1"/>
    <col min="11" max="11" width="17.7109375" style="384" customWidth="1"/>
    <col min="12" max="16384" width="9.140625" style="384"/>
  </cols>
  <sheetData>
    <row r="1" spans="1:12" s="194" customFormat="1" ht="15">
      <c r="A1" s="187" t="s">
        <v>300</v>
      </c>
      <c r="B1" s="187"/>
      <c r="C1" s="187"/>
      <c r="D1" s="188"/>
      <c r="E1" s="188"/>
      <c r="F1" s="188"/>
      <c r="G1" s="188"/>
      <c r="H1" s="188"/>
      <c r="I1" s="188"/>
      <c r="J1" s="188"/>
      <c r="K1" s="369" t="s">
        <v>109</v>
      </c>
    </row>
    <row r="2" spans="1:12" s="194" customFormat="1" ht="15">
      <c r="A2" s="142" t="s">
        <v>140</v>
      </c>
      <c r="B2" s="142"/>
      <c r="C2" s="142"/>
      <c r="D2" s="188"/>
      <c r="E2" s="188"/>
      <c r="F2" s="188"/>
      <c r="G2" s="188"/>
      <c r="H2" s="188"/>
      <c r="I2" s="188"/>
      <c r="J2" s="188"/>
      <c r="K2" s="366" t="str">
        <f>'ფორმა N1'!K2</f>
        <v>01/01/2019-31/12/2019</v>
      </c>
    </row>
    <row r="3" spans="1:12" s="194" customFormat="1" ht="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5"/>
      <c r="L3" s="384"/>
    </row>
    <row r="4" spans="1:12" s="194" customFormat="1" ht="15">
      <c r="A4" s="109" t="s">
        <v>269</v>
      </c>
      <c r="B4" s="109"/>
      <c r="C4" s="109"/>
      <c r="D4" s="109"/>
      <c r="E4" s="109"/>
      <c r="F4" s="379"/>
      <c r="G4" s="189"/>
      <c r="H4" s="188"/>
      <c r="I4" s="188"/>
      <c r="J4" s="188"/>
      <c r="K4" s="188"/>
    </row>
    <row r="5" spans="1:12" ht="15">
      <c r="A5" s="380" t="str">
        <f>'ფორმა N1'!A5</f>
        <v>პ/გ  "ახალი ქრისტიან დემოკრატები"</v>
      </c>
      <c r="B5" s="380"/>
      <c r="C5" s="380"/>
      <c r="D5" s="381"/>
      <c r="E5" s="381"/>
      <c r="F5" s="381"/>
      <c r="G5" s="382"/>
      <c r="H5" s="383"/>
      <c r="I5" s="383"/>
      <c r="J5" s="383"/>
      <c r="K5" s="382"/>
    </row>
    <row r="6" spans="1:12" s="194" customFormat="1" ht="13.5">
      <c r="A6" s="136"/>
      <c r="B6" s="136"/>
      <c r="C6" s="136"/>
      <c r="D6" s="385"/>
      <c r="E6" s="385"/>
      <c r="F6" s="385"/>
      <c r="G6" s="188"/>
      <c r="H6" s="188"/>
      <c r="I6" s="188"/>
      <c r="J6" s="188"/>
      <c r="K6" s="188"/>
    </row>
    <row r="7" spans="1:12" s="194" customFormat="1" ht="60">
      <c r="A7" s="386" t="s">
        <v>64</v>
      </c>
      <c r="B7" s="386" t="s">
        <v>485</v>
      </c>
      <c r="C7" s="386" t="s">
        <v>243</v>
      </c>
      <c r="D7" s="387" t="s">
        <v>240</v>
      </c>
      <c r="E7" s="387" t="s">
        <v>241</v>
      </c>
      <c r="F7" s="387" t="s">
        <v>340</v>
      </c>
      <c r="G7" s="387" t="s">
        <v>242</v>
      </c>
      <c r="H7" s="387" t="s">
        <v>493</v>
      </c>
      <c r="I7" s="387" t="s">
        <v>239</v>
      </c>
      <c r="J7" s="387" t="s">
        <v>490</v>
      </c>
      <c r="K7" s="387" t="s">
        <v>491</v>
      </c>
    </row>
    <row r="8" spans="1:12" s="194" customFormat="1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6">
        <v>9</v>
      </c>
      <c r="J8" s="386">
        <v>10</v>
      </c>
      <c r="K8" s="387">
        <v>11</v>
      </c>
    </row>
    <row r="9" spans="1:12" s="194" customFormat="1" ht="15">
      <c r="A9" s="388">
        <v>1</v>
      </c>
      <c r="B9" s="388"/>
      <c r="C9" s="388"/>
      <c r="D9" s="389"/>
      <c r="E9" s="389"/>
      <c r="F9" s="389"/>
      <c r="G9" s="389"/>
      <c r="H9" s="389"/>
      <c r="I9" s="389"/>
      <c r="J9" s="389"/>
      <c r="K9" s="389"/>
    </row>
    <row r="10" spans="1:12" s="194" customFormat="1" ht="15">
      <c r="A10" s="388">
        <v>2</v>
      </c>
      <c r="B10" s="388"/>
      <c r="C10" s="388"/>
      <c r="D10" s="389"/>
      <c r="E10" s="389"/>
      <c r="F10" s="389"/>
      <c r="G10" s="389"/>
      <c r="H10" s="389"/>
      <c r="I10" s="389"/>
      <c r="J10" s="389"/>
      <c r="K10" s="389"/>
    </row>
    <row r="11" spans="1:12" s="194" customFormat="1" ht="15">
      <c r="A11" s="388">
        <v>3</v>
      </c>
      <c r="B11" s="388"/>
      <c r="C11" s="388"/>
      <c r="D11" s="389"/>
      <c r="E11" s="389"/>
      <c r="F11" s="389"/>
      <c r="G11" s="389"/>
      <c r="H11" s="389"/>
      <c r="I11" s="389"/>
      <c r="J11" s="389"/>
      <c r="K11" s="389"/>
    </row>
    <row r="12" spans="1:12" s="194" customFormat="1" ht="15">
      <c r="A12" s="388">
        <v>4</v>
      </c>
      <c r="B12" s="388"/>
      <c r="C12" s="388"/>
      <c r="D12" s="389"/>
      <c r="E12" s="389"/>
      <c r="F12" s="389"/>
      <c r="G12" s="389"/>
      <c r="H12" s="389"/>
      <c r="I12" s="389"/>
      <c r="J12" s="389"/>
      <c r="K12" s="389"/>
    </row>
    <row r="13" spans="1:12" s="194" customFormat="1" ht="15">
      <c r="A13" s="388">
        <v>5</v>
      </c>
      <c r="B13" s="388"/>
      <c r="C13" s="388"/>
      <c r="D13" s="389"/>
      <c r="E13" s="389"/>
      <c r="F13" s="389"/>
      <c r="G13" s="389"/>
      <c r="H13" s="389"/>
      <c r="I13" s="389"/>
      <c r="J13" s="389"/>
      <c r="K13" s="389"/>
    </row>
    <row r="14" spans="1:12" s="194" customFormat="1" ht="15">
      <c r="A14" s="388">
        <v>6</v>
      </c>
      <c r="B14" s="388"/>
      <c r="C14" s="388"/>
      <c r="D14" s="389"/>
      <c r="E14" s="389"/>
      <c r="F14" s="389"/>
      <c r="G14" s="389"/>
      <c r="H14" s="389"/>
      <c r="I14" s="389"/>
      <c r="J14" s="389"/>
      <c r="K14" s="389"/>
    </row>
    <row r="15" spans="1:12" s="194" customFormat="1" ht="15">
      <c r="A15" s="388">
        <v>7</v>
      </c>
      <c r="B15" s="388"/>
      <c r="C15" s="388"/>
      <c r="D15" s="389"/>
      <c r="E15" s="389"/>
      <c r="F15" s="389"/>
      <c r="G15" s="389"/>
      <c r="H15" s="389"/>
      <c r="I15" s="389"/>
      <c r="J15" s="389"/>
      <c r="K15" s="389"/>
    </row>
    <row r="16" spans="1:12" s="194" customFormat="1" ht="15">
      <c r="A16" s="388">
        <v>8</v>
      </c>
      <c r="B16" s="388"/>
      <c r="C16" s="388"/>
      <c r="D16" s="389"/>
      <c r="E16" s="389"/>
      <c r="F16" s="389"/>
      <c r="G16" s="389"/>
      <c r="H16" s="389"/>
      <c r="I16" s="389"/>
      <c r="J16" s="389"/>
      <c r="K16" s="389"/>
    </row>
    <row r="17" spans="1:11" s="194" customFormat="1" ht="15">
      <c r="A17" s="388">
        <v>9</v>
      </c>
      <c r="B17" s="388"/>
      <c r="C17" s="388"/>
      <c r="D17" s="389"/>
      <c r="E17" s="389"/>
      <c r="F17" s="389"/>
      <c r="G17" s="389"/>
      <c r="H17" s="389"/>
      <c r="I17" s="389"/>
      <c r="J17" s="389"/>
      <c r="K17" s="389"/>
    </row>
    <row r="18" spans="1:11" s="194" customFormat="1" ht="15">
      <c r="A18" s="388">
        <v>10</v>
      </c>
      <c r="B18" s="388"/>
      <c r="C18" s="388"/>
      <c r="D18" s="389"/>
      <c r="E18" s="389"/>
      <c r="F18" s="389"/>
      <c r="G18" s="389"/>
      <c r="H18" s="389"/>
      <c r="I18" s="389"/>
      <c r="J18" s="389"/>
      <c r="K18" s="389"/>
    </row>
    <row r="19" spans="1:11" s="194" customFormat="1" ht="15">
      <c r="A19" s="388">
        <v>11</v>
      </c>
      <c r="B19" s="388"/>
      <c r="C19" s="388"/>
      <c r="D19" s="389"/>
      <c r="E19" s="389"/>
      <c r="F19" s="389"/>
      <c r="G19" s="389"/>
      <c r="H19" s="389"/>
      <c r="I19" s="389"/>
      <c r="J19" s="389"/>
      <c r="K19" s="389"/>
    </row>
    <row r="20" spans="1:11" s="194" customFormat="1" ht="15">
      <c r="A20" s="388">
        <v>12</v>
      </c>
      <c r="B20" s="388"/>
      <c r="C20" s="388"/>
      <c r="D20" s="389"/>
      <c r="E20" s="389"/>
      <c r="F20" s="389"/>
      <c r="G20" s="389"/>
      <c r="H20" s="389"/>
      <c r="I20" s="389"/>
      <c r="J20" s="389"/>
      <c r="K20" s="389"/>
    </row>
    <row r="21" spans="1:11" s="194" customFormat="1" ht="15">
      <c r="A21" s="388">
        <v>13</v>
      </c>
      <c r="B21" s="388"/>
      <c r="C21" s="388"/>
      <c r="D21" s="389"/>
      <c r="E21" s="389"/>
      <c r="F21" s="389"/>
      <c r="G21" s="389"/>
      <c r="H21" s="389"/>
      <c r="I21" s="389"/>
      <c r="J21" s="389"/>
      <c r="K21" s="389"/>
    </row>
    <row r="22" spans="1:11" s="194" customFormat="1" ht="15">
      <c r="A22" s="388">
        <v>14</v>
      </c>
      <c r="B22" s="388"/>
      <c r="C22" s="388"/>
      <c r="D22" s="389"/>
      <c r="E22" s="389"/>
      <c r="F22" s="389"/>
      <c r="G22" s="389"/>
      <c r="H22" s="389"/>
      <c r="I22" s="389"/>
      <c r="J22" s="389"/>
      <c r="K22" s="389"/>
    </row>
    <row r="23" spans="1:11" s="194" customFormat="1" ht="15">
      <c r="A23" s="388">
        <v>15</v>
      </c>
      <c r="B23" s="388"/>
      <c r="C23" s="388"/>
      <c r="D23" s="389"/>
      <c r="E23" s="389"/>
      <c r="F23" s="389"/>
      <c r="G23" s="389"/>
      <c r="H23" s="389"/>
      <c r="I23" s="389"/>
      <c r="J23" s="389"/>
      <c r="K23" s="389"/>
    </row>
    <row r="24" spans="1:11" s="194" customFormat="1" ht="15">
      <c r="A24" s="388">
        <v>16</v>
      </c>
      <c r="B24" s="388"/>
      <c r="C24" s="388"/>
      <c r="D24" s="389"/>
      <c r="E24" s="389"/>
      <c r="F24" s="389"/>
      <c r="G24" s="389"/>
      <c r="H24" s="389"/>
      <c r="I24" s="389"/>
      <c r="J24" s="389"/>
      <c r="K24" s="389"/>
    </row>
    <row r="25" spans="1:11" s="194" customFormat="1" ht="15">
      <c r="A25" s="388">
        <v>17</v>
      </c>
      <c r="B25" s="388"/>
      <c r="C25" s="388"/>
      <c r="D25" s="389"/>
      <c r="E25" s="389"/>
      <c r="F25" s="389"/>
      <c r="G25" s="389"/>
      <c r="H25" s="389"/>
      <c r="I25" s="389"/>
      <c r="J25" s="389"/>
      <c r="K25" s="389"/>
    </row>
    <row r="26" spans="1:11" s="194" customFormat="1" ht="15">
      <c r="A26" s="388">
        <v>18</v>
      </c>
      <c r="B26" s="388"/>
      <c r="C26" s="388"/>
      <c r="D26" s="389"/>
      <c r="E26" s="389"/>
      <c r="F26" s="389"/>
      <c r="G26" s="389"/>
      <c r="H26" s="389"/>
      <c r="I26" s="389"/>
      <c r="J26" s="389"/>
      <c r="K26" s="389"/>
    </row>
    <row r="27" spans="1:11" s="194" customFormat="1" ht="15">
      <c r="A27" s="388" t="s">
        <v>273</v>
      </c>
      <c r="B27" s="388"/>
      <c r="C27" s="388"/>
      <c r="D27" s="389"/>
      <c r="E27" s="389"/>
      <c r="F27" s="389"/>
      <c r="G27" s="389"/>
      <c r="H27" s="389"/>
      <c r="I27" s="389"/>
      <c r="J27" s="389"/>
      <c r="K27" s="389"/>
    </row>
    <row r="28" spans="1:11">
      <c r="A28" s="393"/>
      <c r="B28" s="393"/>
      <c r="C28" s="393"/>
      <c r="D28" s="393"/>
      <c r="E28" s="393"/>
      <c r="F28" s="393"/>
      <c r="G28" s="393"/>
      <c r="H28" s="393"/>
      <c r="I28" s="393"/>
      <c r="J28" s="393"/>
      <c r="K28" s="393"/>
    </row>
    <row r="29" spans="1:11">
      <c r="A29" s="393"/>
      <c r="B29" s="393"/>
      <c r="C29" s="393"/>
      <c r="D29" s="393"/>
      <c r="E29" s="393"/>
      <c r="F29" s="393"/>
      <c r="G29" s="393"/>
      <c r="H29" s="393"/>
      <c r="I29" s="393"/>
      <c r="J29" s="393"/>
      <c r="K29" s="393"/>
    </row>
    <row r="30" spans="1:11">
      <c r="A30" s="394"/>
      <c r="B30" s="394"/>
      <c r="C30" s="394"/>
      <c r="D30" s="393"/>
      <c r="E30" s="393"/>
      <c r="F30" s="393"/>
      <c r="G30" s="393"/>
      <c r="H30" s="393"/>
      <c r="I30" s="393"/>
      <c r="J30" s="393"/>
      <c r="K30" s="393"/>
    </row>
    <row r="31" spans="1:11" ht="15">
      <c r="A31" s="395"/>
      <c r="B31" s="395"/>
      <c r="C31" s="395"/>
      <c r="D31" s="396" t="s">
        <v>107</v>
      </c>
      <c r="E31" s="395"/>
      <c r="F31" s="395"/>
      <c r="G31" s="397"/>
      <c r="H31" s="395"/>
      <c r="I31" s="395"/>
      <c r="J31" s="395"/>
      <c r="K31" s="395"/>
    </row>
    <row r="32" spans="1:11" ht="15">
      <c r="A32" s="395"/>
      <c r="B32" s="395"/>
      <c r="C32" s="395"/>
      <c r="D32" s="395"/>
      <c r="E32" s="398"/>
      <c r="F32" s="395"/>
      <c r="H32" s="398"/>
      <c r="I32" s="398"/>
      <c r="J32" s="399"/>
    </row>
    <row r="33" spans="4:9" ht="15">
      <c r="D33" s="395"/>
      <c r="E33" s="400" t="s">
        <v>263</v>
      </c>
      <c r="F33" s="395"/>
      <c r="H33" s="401" t="s">
        <v>268</v>
      </c>
      <c r="I33" s="401"/>
    </row>
    <row r="34" spans="4:9" ht="15">
      <c r="D34" s="395"/>
      <c r="E34" s="402" t="s">
        <v>139</v>
      </c>
      <c r="F34" s="395"/>
      <c r="H34" s="395" t="s">
        <v>264</v>
      </c>
      <c r="I34" s="395"/>
    </row>
    <row r="35" spans="4:9" ht="15">
      <c r="D35" s="395"/>
      <c r="E35" s="40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>
      <c r="A1" s="131" t="s">
        <v>427</v>
      </c>
      <c r="B1" s="132"/>
      <c r="C1" s="132"/>
      <c r="D1" s="132"/>
      <c r="E1" s="132"/>
      <c r="F1" s="132"/>
      <c r="G1" s="132"/>
      <c r="H1" s="138"/>
      <c r="I1" s="73" t="s">
        <v>109</v>
      </c>
    </row>
    <row r="2" spans="1:13" customFormat="1" ht="15">
      <c r="A2" s="100" t="s">
        <v>140</v>
      </c>
      <c r="B2" s="132"/>
      <c r="C2" s="132"/>
      <c r="D2" s="132"/>
      <c r="E2" s="132"/>
      <c r="F2" s="132"/>
      <c r="G2" s="132"/>
      <c r="H2" s="138"/>
      <c r="I2" s="201" t="str">
        <f>'ფორმა N1'!K2</f>
        <v>01/01/2019-31/12/2019</v>
      </c>
    </row>
    <row r="3" spans="1:13" customFormat="1" ht="15">
      <c r="A3" s="132"/>
      <c r="B3" s="132"/>
      <c r="C3" s="132"/>
      <c r="D3" s="132"/>
      <c r="E3" s="132"/>
      <c r="F3" s="132"/>
      <c r="G3" s="132"/>
      <c r="H3" s="135"/>
      <c r="I3" s="135"/>
      <c r="M3" s="179"/>
    </row>
    <row r="4" spans="1:13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132"/>
      <c r="E4" s="132"/>
      <c r="F4" s="132"/>
      <c r="G4" s="132"/>
      <c r="H4" s="132"/>
      <c r="I4" s="140"/>
    </row>
    <row r="5" spans="1:13" ht="15">
      <c r="A5" s="203" t="str">
        <f>'ფორმა N1'!A5</f>
        <v>პ/გ  "ახალი ქრისტიან დემოკრატები"</v>
      </c>
      <c r="B5" s="75"/>
      <c r="C5" s="75"/>
      <c r="D5" s="205"/>
      <c r="E5" s="205"/>
      <c r="F5" s="205"/>
      <c r="G5" s="205"/>
      <c r="H5" s="205"/>
      <c r="I5" s="204"/>
    </row>
    <row r="6" spans="1:13" customFormat="1" ht="13.5">
      <c r="A6" s="136"/>
      <c r="B6" s="137"/>
      <c r="C6" s="137"/>
      <c r="D6" s="132"/>
      <c r="E6" s="132"/>
      <c r="F6" s="132"/>
      <c r="G6" s="132"/>
      <c r="H6" s="132"/>
      <c r="I6" s="132"/>
    </row>
    <row r="7" spans="1:13" customFormat="1" ht="60">
      <c r="A7" s="141" t="s">
        <v>64</v>
      </c>
      <c r="B7" s="130" t="s">
        <v>366</v>
      </c>
      <c r="C7" s="130" t="s">
        <v>367</v>
      </c>
      <c r="D7" s="130" t="s">
        <v>372</v>
      </c>
      <c r="E7" s="130" t="s">
        <v>373</v>
      </c>
      <c r="F7" s="130" t="s">
        <v>368</v>
      </c>
      <c r="G7" s="130" t="s">
        <v>369</v>
      </c>
      <c r="H7" s="130" t="s">
        <v>380</v>
      </c>
      <c r="I7" s="130" t="s">
        <v>370</v>
      </c>
    </row>
    <row r="8" spans="1:13" customFormat="1" ht="15">
      <c r="A8" s="128">
        <v>1</v>
      </c>
      <c r="B8" s="128">
        <v>2</v>
      </c>
      <c r="C8" s="130">
        <v>3</v>
      </c>
      <c r="D8" s="128">
        <v>6</v>
      </c>
      <c r="E8" s="130">
        <v>7</v>
      </c>
      <c r="F8" s="128">
        <v>8</v>
      </c>
      <c r="G8" s="128">
        <v>9</v>
      </c>
      <c r="H8" s="128">
        <v>10</v>
      </c>
      <c r="I8" s="130">
        <v>11</v>
      </c>
    </row>
    <row r="9" spans="1:13" customFormat="1" ht="15">
      <c r="A9" s="62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>
      <c r="A10" s="62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>
      <c r="A11" s="62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>
      <c r="A12" s="62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>
      <c r="A13" s="62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>
      <c r="A14" s="62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>
      <c r="A15" s="62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>
      <c r="A16" s="62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>
      <c r="A17" s="62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>
      <c r="A18" s="62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>
      <c r="A19" s="62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>
      <c r="A20" s="62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>
      <c r="A21" s="62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>
      <c r="A22" s="62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>
      <c r="A23" s="62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>
      <c r="A24" s="62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>
      <c r="A25" s="62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>
      <c r="A26" s="62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>
      <c r="A27" s="62" t="s">
        <v>273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78"/>
      <c r="B31" s="180" t="s">
        <v>107</v>
      </c>
      <c r="C31" s="178"/>
      <c r="D31" s="178"/>
      <c r="E31" s="181"/>
      <c r="F31" s="178"/>
      <c r="G31" s="178"/>
      <c r="H31" s="178"/>
      <c r="I31" s="178"/>
    </row>
    <row r="32" spans="1:9" ht="15">
      <c r="A32" s="178"/>
      <c r="B32" s="178"/>
      <c r="C32" s="182"/>
      <c r="D32" s="178"/>
      <c r="F32" s="182"/>
      <c r="G32" s="212"/>
    </row>
    <row r="33" spans="2:6" ht="15">
      <c r="B33" s="178"/>
      <c r="C33" s="184" t="s">
        <v>263</v>
      </c>
      <c r="D33" s="178"/>
      <c r="F33" s="185" t="s">
        <v>268</v>
      </c>
    </row>
    <row r="34" spans="2:6" ht="15">
      <c r="B34" s="178"/>
      <c r="C34" s="186" t="s">
        <v>139</v>
      </c>
      <c r="D34" s="178"/>
      <c r="F34" s="178" t="s">
        <v>264</v>
      </c>
    </row>
    <row r="35" spans="2:6" ht="15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30" sqref="I30"/>
    </sheetView>
  </sheetViews>
  <sheetFormatPr defaultRowHeight="15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>
      <c r="A1" s="69" t="s">
        <v>385</v>
      </c>
      <c r="B1" s="71"/>
      <c r="C1" s="71"/>
      <c r="D1" s="71"/>
      <c r="E1" s="71"/>
      <c r="F1" s="71"/>
      <c r="G1" s="71"/>
      <c r="H1" s="71"/>
      <c r="I1" s="157" t="s">
        <v>198</v>
      </c>
      <c r="J1" s="158"/>
    </row>
    <row r="2" spans="1:10">
      <c r="A2" s="71" t="s">
        <v>140</v>
      </c>
      <c r="B2" s="71"/>
      <c r="C2" s="71"/>
      <c r="D2" s="71"/>
      <c r="E2" s="71"/>
      <c r="F2" s="71"/>
      <c r="G2" s="71"/>
      <c r="H2" s="71"/>
      <c r="I2" s="159" t="str">
        <f>'ფორმა N1'!K2</f>
        <v>01/01/2019-31/12/2019</v>
      </c>
      <c r="J2" s="158"/>
    </row>
    <row r="3" spans="1:10">
      <c r="A3" s="71"/>
      <c r="B3" s="71"/>
      <c r="C3" s="71"/>
      <c r="D3" s="71"/>
      <c r="E3" s="71"/>
      <c r="F3" s="71"/>
      <c r="G3" s="71"/>
      <c r="H3" s="71"/>
      <c r="I3" s="97"/>
      <c r="J3" s="158"/>
    </row>
    <row r="4" spans="1:10">
      <c r="A4" s="72" t="str">
        <f>'[4]ფორმა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9"/>
    </row>
    <row r="5" spans="1:10">
      <c r="A5" s="203" t="str">
        <f>'ფორმა N1'!A5</f>
        <v>პ/გ  "ახალი ქრისტიან დემოკრატები"</v>
      </c>
      <c r="B5" s="203"/>
      <c r="C5" s="203"/>
      <c r="D5" s="203"/>
      <c r="E5" s="203"/>
      <c r="F5" s="203"/>
      <c r="G5" s="203"/>
      <c r="H5" s="203"/>
      <c r="I5" s="203"/>
      <c r="J5" s="185"/>
    </row>
    <row r="6" spans="1:10">
      <c r="A6" s="72"/>
      <c r="B6" s="71"/>
      <c r="C6" s="71"/>
      <c r="D6" s="71"/>
      <c r="E6" s="71"/>
      <c r="F6" s="71"/>
      <c r="G6" s="71"/>
      <c r="H6" s="71"/>
      <c r="I6" s="71"/>
      <c r="J6" s="99"/>
    </row>
    <row r="7" spans="1:10">
      <c r="A7" s="71"/>
      <c r="B7" s="71"/>
      <c r="C7" s="71"/>
      <c r="D7" s="71"/>
      <c r="E7" s="71"/>
      <c r="F7" s="71"/>
      <c r="G7" s="71"/>
      <c r="H7" s="71"/>
      <c r="I7" s="71"/>
      <c r="J7" s="100"/>
    </row>
    <row r="8" spans="1:10" ht="63.75" customHeight="1">
      <c r="A8" s="160" t="s">
        <v>64</v>
      </c>
      <c r="B8" s="359" t="s">
        <v>363</v>
      </c>
      <c r="C8" s="360" t="s">
        <v>405</v>
      </c>
      <c r="D8" s="360" t="s">
        <v>406</v>
      </c>
      <c r="E8" s="360" t="s">
        <v>364</v>
      </c>
      <c r="F8" s="360" t="s">
        <v>377</v>
      </c>
      <c r="G8" s="360" t="s">
        <v>378</v>
      </c>
      <c r="H8" s="360" t="s">
        <v>410</v>
      </c>
      <c r="I8" s="161" t="s">
        <v>379</v>
      </c>
      <c r="J8" s="100"/>
    </row>
    <row r="9" spans="1:10">
      <c r="A9" s="163">
        <v>1</v>
      </c>
      <c r="B9" s="191"/>
      <c r="C9" s="168"/>
      <c r="D9" s="168"/>
      <c r="E9" s="167"/>
      <c r="F9" s="167"/>
      <c r="G9" s="167"/>
      <c r="H9" s="167"/>
      <c r="I9" s="167"/>
      <c r="J9" s="100"/>
    </row>
    <row r="10" spans="1:10">
      <c r="A10" s="163">
        <v>2</v>
      </c>
      <c r="B10" s="191"/>
      <c r="C10" s="168"/>
      <c r="D10" s="168"/>
      <c r="E10" s="167"/>
      <c r="F10" s="167"/>
      <c r="G10" s="167"/>
      <c r="H10" s="167"/>
      <c r="I10" s="167"/>
      <c r="J10" s="100"/>
    </row>
    <row r="11" spans="1:10">
      <c r="A11" s="163">
        <v>3</v>
      </c>
      <c r="B11" s="191"/>
      <c r="C11" s="168"/>
      <c r="D11" s="168"/>
      <c r="E11" s="167"/>
      <c r="F11" s="167"/>
      <c r="G11" s="167"/>
      <c r="H11" s="167"/>
      <c r="I11" s="167"/>
      <c r="J11" s="100"/>
    </row>
    <row r="12" spans="1:10">
      <c r="A12" s="163">
        <v>4</v>
      </c>
      <c r="B12" s="191"/>
      <c r="C12" s="168"/>
      <c r="D12" s="168"/>
      <c r="E12" s="167"/>
      <c r="F12" s="167"/>
      <c r="G12" s="167"/>
      <c r="H12" s="167"/>
      <c r="I12" s="167"/>
      <c r="J12" s="100"/>
    </row>
    <row r="13" spans="1:10">
      <c r="A13" s="163">
        <v>5</v>
      </c>
      <c r="B13" s="191"/>
      <c r="C13" s="168"/>
      <c r="D13" s="168"/>
      <c r="E13" s="167"/>
      <c r="F13" s="167"/>
      <c r="G13" s="167"/>
      <c r="H13" s="167"/>
      <c r="I13" s="167"/>
      <c r="J13" s="100"/>
    </row>
    <row r="14" spans="1:10">
      <c r="A14" s="163">
        <v>6</v>
      </c>
      <c r="B14" s="191"/>
      <c r="C14" s="168"/>
      <c r="D14" s="168"/>
      <c r="E14" s="167"/>
      <c r="F14" s="167"/>
      <c r="G14" s="167"/>
      <c r="H14" s="167"/>
      <c r="I14" s="167"/>
      <c r="J14" s="100"/>
    </row>
    <row r="15" spans="1:10">
      <c r="A15" s="163">
        <v>7</v>
      </c>
      <c r="B15" s="191"/>
      <c r="C15" s="168"/>
      <c r="D15" s="168"/>
      <c r="E15" s="167"/>
      <c r="F15" s="167"/>
      <c r="G15" s="167"/>
      <c r="H15" s="167"/>
      <c r="I15" s="167"/>
      <c r="J15" s="100"/>
    </row>
    <row r="16" spans="1:10">
      <c r="A16" s="163">
        <v>8</v>
      </c>
      <c r="B16" s="191"/>
      <c r="C16" s="168"/>
      <c r="D16" s="168"/>
      <c r="E16" s="167"/>
      <c r="F16" s="167"/>
      <c r="G16" s="167"/>
      <c r="H16" s="167"/>
      <c r="I16" s="167"/>
      <c r="J16" s="100"/>
    </row>
    <row r="17" spans="1:10">
      <c r="A17" s="163">
        <v>9</v>
      </c>
      <c r="B17" s="191"/>
      <c r="C17" s="168"/>
      <c r="D17" s="168"/>
      <c r="E17" s="167"/>
      <c r="F17" s="167"/>
      <c r="G17" s="167"/>
      <c r="H17" s="167"/>
      <c r="I17" s="167"/>
      <c r="J17" s="100"/>
    </row>
    <row r="18" spans="1:10">
      <c r="A18" s="163">
        <v>10</v>
      </c>
      <c r="B18" s="191"/>
      <c r="C18" s="168"/>
      <c r="D18" s="168"/>
      <c r="E18" s="167"/>
      <c r="F18" s="167"/>
      <c r="G18" s="167"/>
      <c r="H18" s="167"/>
      <c r="I18" s="167"/>
      <c r="J18" s="100"/>
    </row>
    <row r="19" spans="1:10">
      <c r="A19" s="163">
        <v>11</v>
      </c>
      <c r="B19" s="191"/>
      <c r="C19" s="168"/>
      <c r="D19" s="168"/>
      <c r="E19" s="167"/>
      <c r="F19" s="167"/>
      <c r="G19" s="167"/>
      <c r="H19" s="167"/>
      <c r="I19" s="167"/>
      <c r="J19" s="100"/>
    </row>
    <row r="20" spans="1:10">
      <c r="A20" s="163">
        <v>12</v>
      </c>
      <c r="B20" s="191"/>
      <c r="C20" s="168"/>
      <c r="D20" s="168"/>
      <c r="E20" s="167"/>
      <c r="F20" s="167"/>
      <c r="G20" s="167"/>
      <c r="H20" s="167"/>
      <c r="I20" s="167"/>
      <c r="J20" s="100"/>
    </row>
    <row r="21" spans="1:10">
      <c r="A21" s="163">
        <v>13</v>
      </c>
      <c r="B21" s="191"/>
      <c r="C21" s="168"/>
      <c r="D21" s="168"/>
      <c r="E21" s="167"/>
      <c r="F21" s="167"/>
      <c r="G21" s="167"/>
      <c r="H21" s="167"/>
      <c r="I21" s="167"/>
      <c r="J21" s="100"/>
    </row>
    <row r="22" spans="1:10">
      <c r="A22" s="163">
        <v>14</v>
      </c>
      <c r="B22" s="191"/>
      <c r="C22" s="168"/>
      <c r="D22" s="168"/>
      <c r="E22" s="167"/>
      <c r="F22" s="167"/>
      <c r="G22" s="167"/>
      <c r="H22" s="167"/>
      <c r="I22" s="167"/>
      <c r="J22" s="100"/>
    </row>
    <row r="23" spans="1:10">
      <c r="A23" s="163">
        <v>15</v>
      </c>
      <c r="B23" s="191"/>
      <c r="C23" s="168"/>
      <c r="D23" s="168"/>
      <c r="E23" s="167"/>
      <c r="F23" s="167"/>
      <c r="G23" s="167"/>
      <c r="H23" s="167"/>
      <c r="I23" s="167"/>
      <c r="J23" s="100"/>
    </row>
    <row r="24" spans="1:10">
      <c r="A24" s="163">
        <v>16</v>
      </c>
      <c r="B24" s="191"/>
      <c r="C24" s="168"/>
      <c r="D24" s="168"/>
      <c r="E24" s="167"/>
      <c r="F24" s="167"/>
      <c r="G24" s="167"/>
      <c r="H24" s="167"/>
      <c r="I24" s="167"/>
      <c r="J24" s="100"/>
    </row>
    <row r="25" spans="1:10">
      <c r="A25" s="163">
        <v>17</v>
      </c>
      <c r="B25" s="191"/>
      <c r="C25" s="168"/>
      <c r="D25" s="168"/>
      <c r="E25" s="167"/>
      <c r="F25" s="167"/>
      <c r="G25" s="167"/>
      <c r="H25" s="167"/>
      <c r="I25" s="167"/>
      <c r="J25" s="100"/>
    </row>
    <row r="26" spans="1:10">
      <c r="A26" s="163">
        <v>18</v>
      </c>
      <c r="B26" s="191"/>
      <c r="C26" s="168"/>
      <c r="D26" s="168"/>
      <c r="E26" s="167"/>
      <c r="F26" s="167"/>
      <c r="G26" s="167"/>
      <c r="H26" s="167"/>
      <c r="I26" s="167"/>
      <c r="J26" s="100"/>
    </row>
    <row r="27" spans="1:10">
      <c r="A27" s="163">
        <v>19</v>
      </c>
      <c r="B27" s="191"/>
      <c r="C27" s="168"/>
      <c r="D27" s="168"/>
      <c r="E27" s="167"/>
      <c r="F27" s="167"/>
      <c r="G27" s="167"/>
      <c r="H27" s="167"/>
      <c r="I27" s="167"/>
      <c r="J27" s="100"/>
    </row>
    <row r="28" spans="1:10">
      <c r="A28" s="163">
        <v>20</v>
      </c>
      <c r="B28" s="191"/>
      <c r="C28" s="168"/>
      <c r="D28" s="168"/>
      <c r="E28" s="167"/>
      <c r="F28" s="167"/>
      <c r="G28" s="167"/>
      <c r="H28" s="167"/>
      <c r="I28" s="167"/>
      <c r="J28" s="100"/>
    </row>
    <row r="29" spans="1:10">
      <c r="A29" s="163">
        <v>21</v>
      </c>
      <c r="B29" s="191"/>
      <c r="C29" s="171"/>
      <c r="D29" s="171"/>
      <c r="E29" s="170"/>
      <c r="F29" s="170"/>
      <c r="G29" s="170"/>
      <c r="H29" s="244"/>
      <c r="I29" s="167"/>
      <c r="J29" s="100"/>
    </row>
    <row r="30" spans="1:10">
      <c r="A30" s="163">
        <v>22</v>
      </c>
      <c r="B30" s="191"/>
      <c r="C30" s="171"/>
      <c r="D30" s="171"/>
      <c r="E30" s="170"/>
      <c r="F30" s="170"/>
      <c r="G30" s="170"/>
      <c r="H30" s="244"/>
      <c r="I30" s="167"/>
      <c r="J30" s="100"/>
    </row>
    <row r="31" spans="1:10">
      <c r="A31" s="163">
        <v>23</v>
      </c>
      <c r="B31" s="191"/>
      <c r="C31" s="171"/>
      <c r="D31" s="171"/>
      <c r="E31" s="170"/>
      <c r="F31" s="170"/>
      <c r="G31" s="170"/>
      <c r="H31" s="244"/>
      <c r="I31" s="167"/>
      <c r="J31" s="100"/>
    </row>
    <row r="32" spans="1:10">
      <c r="A32" s="163">
        <v>24</v>
      </c>
      <c r="B32" s="191"/>
      <c r="C32" s="171"/>
      <c r="D32" s="171"/>
      <c r="E32" s="170"/>
      <c r="F32" s="170"/>
      <c r="G32" s="170"/>
      <c r="H32" s="244"/>
      <c r="I32" s="167"/>
      <c r="J32" s="100"/>
    </row>
    <row r="33" spans="1:12">
      <c r="A33" s="163">
        <v>25</v>
      </c>
      <c r="B33" s="191"/>
      <c r="C33" s="171"/>
      <c r="D33" s="171"/>
      <c r="E33" s="170"/>
      <c r="F33" s="170"/>
      <c r="G33" s="170"/>
      <c r="H33" s="244"/>
      <c r="I33" s="167"/>
      <c r="J33" s="100"/>
    </row>
    <row r="34" spans="1:12">
      <c r="A34" s="163">
        <v>26</v>
      </c>
      <c r="B34" s="191"/>
      <c r="C34" s="171"/>
      <c r="D34" s="171"/>
      <c r="E34" s="170"/>
      <c r="F34" s="170"/>
      <c r="G34" s="170"/>
      <c r="H34" s="244"/>
      <c r="I34" s="167"/>
      <c r="J34" s="100"/>
    </row>
    <row r="35" spans="1:12">
      <c r="A35" s="163">
        <v>27</v>
      </c>
      <c r="B35" s="191"/>
      <c r="C35" s="171"/>
      <c r="D35" s="171"/>
      <c r="E35" s="170"/>
      <c r="F35" s="170"/>
      <c r="G35" s="170"/>
      <c r="H35" s="244"/>
      <c r="I35" s="167"/>
      <c r="J35" s="100"/>
    </row>
    <row r="36" spans="1:12">
      <c r="A36" s="163">
        <v>28</v>
      </c>
      <c r="B36" s="191"/>
      <c r="C36" s="171"/>
      <c r="D36" s="171"/>
      <c r="E36" s="170"/>
      <c r="F36" s="170"/>
      <c r="G36" s="170"/>
      <c r="H36" s="244"/>
      <c r="I36" s="167"/>
      <c r="J36" s="100"/>
    </row>
    <row r="37" spans="1:12">
      <c r="A37" s="163">
        <v>29</v>
      </c>
      <c r="B37" s="191"/>
      <c r="C37" s="171"/>
      <c r="D37" s="171"/>
      <c r="E37" s="170"/>
      <c r="F37" s="170"/>
      <c r="G37" s="170"/>
      <c r="H37" s="244"/>
      <c r="I37" s="167"/>
      <c r="J37" s="100"/>
    </row>
    <row r="38" spans="1:12">
      <c r="A38" s="163" t="s">
        <v>273</v>
      </c>
      <c r="B38" s="191"/>
      <c r="C38" s="171"/>
      <c r="D38" s="171"/>
      <c r="E38" s="170"/>
      <c r="F38" s="170"/>
      <c r="G38" s="245"/>
      <c r="H38" s="254" t="s">
        <v>398</v>
      </c>
      <c r="I38" s="364">
        <f>SUM(I9:I37)</f>
        <v>0</v>
      </c>
      <c r="J38" s="100"/>
    </row>
    <row r="40" spans="1:12">
      <c r="A40" s="178" t="s">
        <v>428</v>
      </c>
    </row>
    <row r="42" spans="1:12">
      <c r="B42" s="180" t="s">
        <v>107</v>
      </c>
      <c r="F42" s="181"/>
    </row>
    <row r="43" spans="1:12">
      <c r="F43" s="179"/>
      <c r="I43" s="179"/>
      <c r="J43" s="179"/>
      <c r="K43" s="179"/>
      <c r="L43" s="179"/>
    </row>
    <row r="44" spans="1:12">
      <c r="C44" s="182"/>
      <c r="F44" s="182"/>
      <c r="G44" s="182"/>
      <c r="H44" s="185"/>
      <c r="I44" s="183"/>
      <c r="J44" s="179"/>
      <c r="K44" s="179"/>
      <c r="L44" s="179"/>
    </row>
    <row r="45" spans="1:12">
      <c r="A45" s="179"/>
      <c r="C45" s="184" t="s">
        <v>263</v>
      </c>
      <c r="F45" s="185" t="s">
        <v>268</v>
      </c>
      <c r="G45" s="184"/>
      <c r="H45" s="184"/>
      <c r="I45" s="183"/>
      <c r="J45" s="179"/>
      <c r="K45" s="179"/>
      <c r="L45" s="179"/>
    </row>
    <row r="46" spans="1:12">
      <c r="A46" s="179"/>
      <c r="C46" s="186" t="s">
        <v>139</v>
      </c>
      <c r="F46" s="178" t="s">
        <v>264</v>
      </c>
      <c r="I46" s="179"/>
      <c r="J46" s="179"/>
      <c r="K46" s="179"/>
      <c r="L46" s="179"/>
    </row>
    <row r="47" spans="1:12" s="179" customFormat="1">
      <c r="B47" s="178"/>
      <c r="C47" s="186"/>
      <c r="G47" s="186"/>
      <c r="H47" s="186"/>
    </row>
    <row r="48" spans="1:12" s="179" customFormat="1" ht="12.75"/>
    <row r="49" s="179" customFormat="1" ht="12.75"/>
    <row r="50" s="179" customFormat="1" ht="12.75"/>
    <row r="51" s="179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Normal="100" zoomScaleSheetLayoutView="100" workbookViewId="0">
      <selection activeCell="I26" sqref="I26"/>
    </sheetView>
  </sheetViews>
  <sheetFormatPr defaultRowHeight="12.75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3" s="6" customFormat="1" ht="18.75" customHeight="1">
      <c r="A1" s="574" t="s">
        <v>495</v>
      </c>
      <c r="B1" s="574"/>
      <c r="C1" s="369" t="s">
        <v>109</v>
      </c>
    </row>
    <row r="2" spans="1:3" s="6" customFormat="1" ht="15">
      <c r="A2" s="574"/>
      <c r="B2" s="574"/>
      <c r="C2" s="366" t="str">
        <f>'ფორმა N1'!K2</f>
        <v>01/01/2019-31/12/2019</v>
      </c>
    </row>
    <row r="3" spans="1:3" s="6" customFormat="1" ht="15">
      <c r="A3" s="403" t="s">
        <v>140</v>
      </c>
      <c r="B3" s="367"/>
      <c r="C3" s="368"/>
    </row>
    <row r="4" spans="1:3" s="6" customFormat="1" ht="15">
      <c r="A4" s="109"/>
      <c r="B4" s="367"/>
      <c r="C4" s="368"/>
    </row>
    <row r="5" spans="1:3" s="21" customFormat="1" ht="15">
      <c r="A5" s="575" t="s">
        <v>269</v>
      </c>
      <c r="B5" s="575"/>
      <c r="C5" s="109"/>
    </row>
    <row r="6" spans="1:3" s="21" customFormat="1" ht="15">
      <c r="A6" s="576" t="str">
        <f>'ფორმა N1'!A5</f>
        <v>პ/გ  "ახალი ქრისტიან დემოკრატები"</v>
      </c>
      <c r="B6" s="576"/>
      <c r="C6" s="109"/>
    </row>
    <row r="7" spans="1:3">
      <c r="A7" s="404"/>
      <c r="B7" s="404"/>
      <c r="C7" s="404"/>
    </row>
    <row r="8" spans="1:3">
      <c r="A8" s="404"/>
      <c r="B8" s="404"/>
      <c r="C8" s="404"/>
    </row>
    <row r="9" spans="1:3" ht="30" customHeight="1">
      <c r="A9" s="405" t="s">
        <v>64</v>
      </c>
      <c r="B9" s="405" t="s">
        <v>11</v>
      </c>
      <c r="C9" s="406" t="s">
        <v>9</v>
      </c>
    </row>
    <row r="10" spans="1:3" ht="15">
      <c r="A10" s="407">
        <v>1</v>
      </c>
      <c r="B10" s="408" t="s">
        <v>57</v>
      </c>
      <c r="C10" s="423">
        <f>'ფორმა N4'!D9+'ფორმა N5'!D9+'ფორმა N6'!D10</f>
        <v>155403.24</v>
      </c>
    </row>
    <row r="11" spans="1:3" ht="15">
      <c r="A11" s="410">
        <v>1.1000000000000001</v>
      </c>
      <c r="B11" s="408" t="s">
        <v>496</v>
      </c>
      <c r="C11" s="424">
        <f>'ფორმა N4'!D37+'ფორმა N5'!D37</f>
        <v>0</v>
      </c>
    </row>
    <row r="12" spans="1:3" ht="15">
      <c r="A12" s="411" t="s">
        <v>30</v>
      </c>
      <c r="B12" s="408" t="s">
        <v>497</v>
      </c>
      <c r="C12" s="424">
        <f>'ფორმა N4'!D38+'ფორმა N5'!D38</f>
        <v>0</v>
      </c>
    </row>
    <row r="13" spans="1:3" ht="15">
      <c r="A13" s="410">
        <v>1.2</v>
      </c>
      <c r="B13" s="408" t="s">
        <v>58</v>
      </c>
      <c r="C13" s="424">
        <f>'ფორმა N4'!D10+'ფორმა N5'!D10</f>
        <v>134172.83000000002</v>
      </c>
    </row>
    <row r="14" spans="1:3" ht="15">
      <c r="A14" s="410">
        <v>1.3</v>
      </c>
      <c r="B14" s="408" t="s">
        <v>498</v>
      </c>
      <c r="C14" s="424">
        <f>'ფორმა N4'!D15+'ფორმა N5'!D15+'ფორმა N6'!D17</f>
        <v>14745</v>
      </c>
    </row>
    <row r="15" spans="1:3" ht="15">
      <c r="A15" s="573"/>
      <c r="B15" s="573"/>
      <c r="C15" s="573"/>
    </row>
    <row r="16" spans="1:3" ht="30" customHeight="1">
      <c r="A16" s="405" t="s">
        <v>64</v>
      </c>
      <c r="B16" s="405" t="s">
        <v>244</v>
      </c>
      <c r="C16" s="406" t="s">
        <v>67</v>
      </c>
    </row>
    <row r="17" spans="1:4" ht="15">
      <c r="A17" s="407">
        <v>2</v>
      </c>
      <c r="B17" s="408" t="s">
        <v>499</v>
      </c>
      <c r="C17" s="409">
        <f>'ფორმა N2'!D9+'ფორმა N2'!C26+'ფორმა N3'!D9+'ფორმა N3'!C26</f>
        <v>152497.53999999998</v>
      </c>
    </row>
    <row r="18" spans="1:4" ht="15">
      <c r="A18" s="412">
        <v>2.1</v>
      </c>
      <c r="B18" s="408" t="s">
        <v>500</v>
      </c>
      <c r="C18" s="408">
        <f>'ფორმა N2'!D17+'ფორმა N3'!D17</f>
        <v>124274</v>
      </c>
    </row>
    <row r="19" spans="1:4" ht="15">
      <c r="A19" s="412">
        <v>2.2000000000000002</v>
      </c>
      <c r="B19" s="408" t="s">
        <v>501</v>
      </c>
      <c r="C19" s="408">
        <f>'ფორმა N2'!D18+'ფორმა N3'!D18</f>
        <v>28056</v>
      </c>
    </row>
    <row r="20" spans="1:4" ht="15">
      <c r="A20" s="412">
        <v>2.2999999999999998</v>
      </c>
      <c r="B20" s="408" t="s">
        <v>502</v>
      </c>
      <c r="C20" s="413">
        <f>SUM(C21:C25)</f>
        <v>0</v>
      </c>
    </row>
    <row r="21" spans="1:4" ht="15">
      <c r="A21" s="411" t="s">
        <v>503</v>
      </c>
      <c r="B21" s="414" t="s">
        <v>504</v>
      </c>
      <c r="C21" s="408">
        <f>'ფორმა N2'!D13+'ფორმა N3'!D13</f>
        <v>0</v>
      </c>
    </row>
    <row r="22" spans="1:4" ht="15">
      <c r="A22" s="411" t="s">
        <v>505</v>
      </c>
      <c r="B22" s="414" t="s">
        <v>506</v>
      </c>
      <c r="C22" s="408">
        <f>'ფორმა N2'!C27+'ფორმა N3'!C27</f>
        <v>0</v>
      </c>
    </row>
    <row r="23" spans="1:4" ht="15">
      <c r="A23" s="411" t="s">
        <v>507</v>
      </c>
      <c r="B23" s="414" t="s">
        <v>508</v>
      </c>
      <c r="C23" s="408">
        <f>'ფორმა N2'!D14+'ფორმა N3'!D14</f>
        <v>0</v>
      </c>
    </row>
    <row r="24" spans="1:4" ht="15">
      <c r="A24" s="411" t="s">
        <v>509</v>
      </c>
      <c r="B24" s="414" t="s">
        <v>510</v>
      </c>
      <c r="C24" s="408">
        <f>'ფორმა N2'!C31+'ფორმა N3'!C31</f>
        <v>0</v>
      </c>
    </row>
    <row r="25" spans="1:4" ht="15">
      <c r="A25" s="411" t="s">
        <v>511</v>
      </c>
      <c r="B25" s="414" t="s">
        <v>512</v>
      </c>
      <c r="C25" s="408">
        <f>'ფორმა N2'!D11+'ფორმა N3'!D11</f>
        <v>0</v>
      </c>
    </row>
    <row r="26" spans="1:4" ht="15">
      <c r="A26" s="421"/>
      <c r="B26" s="420"/>
      <c r="C26" s="419"/>
    </row>
    <row r="27" spans="1:4" ht="15">
      <c r="A27" s="421"/>
      <c r="B27" s="420"/>
      <c r="C27" s="419"/>
    </row>
    <row r="28" spans="1:4" ht="15">
      <c r="A28" s="21"/>
      <c r="B28" s="21"/>
      <c r="C28" s="21"/>
      <c r="D28" s="418"/>
    </row>
    <row r="29" spans="1:4" ht="15">
      <c r="A29" s="192" t="s">
        <v>107</v>
      </c>
      <c r="B29" s="21"/>
      <c r="C29" s="21"/>
      <c r="D29" s="418"/>
    </row>
    <row r="30" spans="1:4" ht="15">
      <c r="A30" s="21"/>
      <c r="B30" s="21"/>
      <c r="C30" s="21"/>
      <c r="D30" s="418"/>
    </row>
    <row r="31" spans="1:4" ht="15">
      <c r="A31" s="21"/>
      <c r="B31" s="21"/>
      <c r="C31" s="21"/>
      <c r="D31" s="417"/>
    </row>
    <row r="32" spans="1:4" ht="15">
      <c r="B32" s="192" t="s">
        <v>266</v>
      </c>
      <c r="C32" s="21"/>
      <c r="D32" s="417"/>
    </row>
    <row r="33" spans="2:4" ht="15">
      <c r="B33" s="21" t="s">
        <v>265</v>
      </c>
      <c r="C33" s="21"/>
      <c r="D33" s="417"/>
    </row>
    <row r="34" spans="2:4">
      <c r="B34" s="416" t="s">
        <v>139</v>
      </c>
      <c r="D34" s="41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58">
        <v>40907</v>
      </c>
      <c r="C2" t="s">
        <v>200</v>
      </c>
      <c r="E2" t="s">
        <v>231</v>
      </c>
      <c r="G2" s="60" t="s">
        <v>236</v>
      </c>
    </row>
    <row r="3" spans="1:7" ht="15">
      <c r="A3" s="58">
        <v>40908</v>
      </c>
      <c r="C3" t="s">
        <v>201</v>
      </c>
      <c r="E3" t="s">
        <v>232</v>
      </c>
      <c r="G3" s="60" t="s">
        <v>237</v>
      </c>
    </row>
    <row r="4" spans="1:7" ht="15">
      <c r="A4" s="58">
        <v>40909</v>
      </c>
      <c r="C4" t="s">
        <v>202</v>
      </c>
      <c r="E4" t="s">
        <v>233</v>
      </c>
      <c r="G4" s="60" t="s">
        <v>238</v>
      </c>
    </row>
    <row r="5" spans="1:7">
      <c r="A5" s="58">
        <v>40910</v>
      </c>
      <c r="C5" t="s">
        <v>203</v>
      </c>
      <c r="E5" t="s">
        <v>234</v>
      </c>
    </row>
    <row r="6" spans="1:7">
      <c r="A6" s="58">
        <v>40911</v>
      </c>
      <c r="C6" t="s">
        <v>204</v>
      </c>
    </row>
    <row r="7" spans="1:7">
      <c r="A7" s="58">
        <v>40912</v>
      </c>
      <c r="C7" t="s">
        <v>205</v>
      </c>
    </row>
    <row r="8" spans="1:7">
      <c r="A8" s="58">
        <v>40913</v>
      </c>
      <c r="C8" t="s">
        <v>206</v>
      </c>
    </row>
    <row r="9" spans="1:7">
      <c r="A9" s="58">
        <v>40914</v>
      </c>
      <c r="C9" t="s">
        <v>207</v>
      </c>
    </row>
    <row r="10" spans="1:7">
      <c r="A10" s="58">
        <v>40915</v>
      </c>
      <c r="C10" t="s">
        <v>208</v>
      </c>
    </row>
    <row r="11" spans="1:7">
      <c r="A11" s="58">
        <v>40916</v>
      </c>
      <c r="C11" t="s">
        <v>209</v>
      </c>
    </row>
    <row r="12" spans="1:7">
      <c r="A12" s="58">
        <v>40917</v>
      </c>
      <c r="C12" t="s">
        <v>210</v>
      </c>
    </row>
    <row r="13" spans="1:7">
      <c r="A13" s="58">
        <v>40918</v>
      </c>
      <c r="C13" t="s">
        <v>211</v>
      </c>
    </row>
    <row r="14" spans="1:7">
      <c r="A14" s="58">
        <v>40919</v>
      </c>
      <c r="C14" t="s">
        <v>212</v>
      </c>
    </row>
    <row r="15" spans="1:7">
      <c r="A15" s="58">
        <v>40920</v>
      </c>
      <c r="C15" t="s">
        <v>213</v>
      </c>
    </row>
    <row r="16" spans="1:7">
      <c r="A16" s="58">
        <v>40921</v>
      </c>
      <c r="C16" t="s">
        <v>214</v>
      </c>
    </row>
    <row r="17" spans="1:3">
      <c r="A17" s="58">
        <v>40922</v>
      </c>
      <c r="C17" t="s">
        <v>215</v>
      </c>
    </row>
    <row r="18" spans="1:3">
      <c r="A18" s="58">
        <v>40923</v>
      </c>
      <c r="C18" t="s">
        <v>216</v>
      </c>
    </row>
    <row r="19" spans="1:3">
      <c r="A19" s="58">
        <v>40924</v>
      </c>
      <c r="C19" t="s">
        <v>217</v>
      </c>
    </row>
    <row r="20" spans="1:3">
      <c r="A20" s="58">
        <v>40925</v>
      </c>
      <c r="C20" t="s">
        <v>218</v>
      </c>
    </row>
    <row r="21" spans="1:3">
      <c r="A21" s="58">
        <v>40926</v>
      </c>
    </row>
    <row r="22" spans="1:3">
      <c r="A22" s="58">
        <v>40927</v>
      </c>
    </row>
    <row r="23" spans="1:3">
      <c r="A23" s="58">
        <v>40928</v>
      </c>
    </row>
    <row r="24" spans="1:3">
      <c r="A24" s="58">
        <v>40929</v>
      </c>
    </row>
    <row r="25" spans="1:3">
      <c r="A25" s="58">
        <v>40930</v>
      </c>
    </row>
    <row r="26" spans="1:3">
      <c r="A26" s="58">
        <v>40931</v>
      </c>
    </row>
    <row r="27" spans="1:3">
      <c r="A27" s="58">
        <v>40932</v>
      </c>
    </row>
    <row r="28" spans="1:3">
      <c r="A28" s="58">
        <v>40933</v>
      </c>
    </row>
    <row r="29" spans="1:3">
      <c r="A29" s="58">
        <v>40934</v>
      </c>
    </row>
    <row r="30" spans="1:3">
      <c r="A30" s="58">
        <v>40935</v>
      </c>
    </row>
    <row r="31" spans="1:3">
      <c r="A31" s="58">
        <v>40936</v>
      </c>
    </row>
    <row r="32" spans="1:3">
      <c r="A32" s="58">
        <v>40937</v>
      </c>
    </row>
    <row r="33" spans="1:1">
      <c r="A33" s="58">
        <v>40938</v>
      </c>
    </row>
    <row r="34" spans="1:1">
      <c r="A34" s="58">
        <v>40939</v>
      </c>
    </row>
    <row r="35" spans="1:1">
      <c r="A35" s="58">
        <v>40941</v>
      </c>
    </row>
    <row r="36" spans="1:1">
      <c r="A36" s="58">
        <v>40942</v>
      </c>
    </row>
    <row r="37" spans="1:1">
      <c r="A37" s="58">
        <v>40943</v>
      </c>
    </row>
    <row r="38" spans="1:1">
      <c r="A38" s="58">
        <v>40944</v>
      </c>
    </row>
    <row r="39" spans="1:1">
      <c r="A39" s="58">
        <v>40945</v>
      </c>
    </row>
    <row r="40" spans="1:1">
      <c r="A40" s="58">
        <v>40946</v>
      </c>
    </row>
    <row r="41" spans="1:1">
      <c r="A41" s="58">
        <v>40947</v>
      </c>
    </row>
    <row r="42" spans="1:1">
      <c r="A42" s="58">
        <v>40948</v>
      </c>
    </row>
    <row r="43" spans="1:1">
      <c r="A43" s="58">
        <v>40949</v>
      </c>
    </row>
    <row r="44" spans="1:1">
      <c r="A44" s="58">
        <v>40950</v>
      </c>
    </row>
    <row r="45" spans="1:1">
      <c r="A45" s="58">
        <v>40951</v>
      </c>
    </row>
    <row r="46" spans="1:1">
      <c r="A46" s="58">
        <v>40952</v>
      </c>
    </row>
    <row r="47" spans="1:1">
      <c r="A47" s="58">
        <v>40953</v>
      </c>
    </row>
    <row r="48" spans="1:1">
      <c r="A48" s="58">
        <v>40954</v>
      </c>
    </row>
    <row r="49" spans="1:1">
      <c r="A49" s="58">
        <v>40955</v>
      </c>
    </row>
    <row r="50" spans="1:1">
      <c r="A50" s="58">
        <v>40956</v>
      </c>
    </row>
    <row r="51" spans="1:1">
      <c r="A51" s="58">
        <v>40957</v>
      </c>
    </row>
    <row r="52" spans="1:1">
      <c r="A52" s="58">
        <v>40958</v>
      </c>
    </row>
    <row r="53" spans="1:1">
      <c r="A53" s="58">
        <v>40959</v>
      </c>
    </row>
    <row r="54" spans="1:1">
      <c r="A54" s="58">
        <v>40960</v>
      </c>
    </row>
    <row r="55" spans="1:1">
      <c r="A55" s="58">
        <v>40961</v>
      </c>
    </row>
    <row r="56" spans="1:1">
      <c r="A56" s="58">
        <v>40962</v>
      </c>
    </row>
    <row r="57" spans="1:1">
      <c r="A57" s="58">
        <v>40963</v>
      </c>
    </row>
    <row r="58" spans="1:1">
      <c r="A58" s="58">
        <v>40964</v>
      </c>
    </row>
    <row r="59" spans="1:1">
      <c r="A59" s="58">
        <v>40965</v>
      </c>
    </row>
    <row r="60" spans="1:1">
      <c r="A60" s="58">
        <v>40966</v>
      </c>
    </row>
    <row r="61" spans="1:1">
      <c r="A61" s="58">
        <v>40967</v>
      </c>
    </row>
    <row r="62" spans="1:1">
      <c r="A62" s="58">
        <v>40968</v>
      </c>
    </row>
    <row r="63" spans="1:1">
      <c r="A63" s="58">
        <v>40969</v>
      </c>
    </row>
    <row r="64" spans="1:1">
      <c r="A64" s="58">
        <v>40970</v>
      </c>
    </row>
    <row r="65" spans="1:1">
      <c r="A65" s="58">
        <v>40971</v>
      </c>
    </row>
    <row r="66" spans="1:1">
      <c r="A66" s="58">
        <v>40972</v>
      </c>
    </row>
    <row r="67" spans="1:1">
      <c r="A67" s="58">
        <v>40973</v>
      </c>
    </row>
    <row r="68" spans="1:1">
      <c r="A68" s="58">
        <v>40974</v>
      </c>
    </row>
    <row r="69" spans="1:1">
      <c r="A69" s="58">
        <v>40975</v>
      </c>
    </row>
    <row r="70" spans="1:1">
      <c r="A70" s="58">
        <v>40976</v>
      </c>
    </row>
    <row r="71" spans="1:1">
      <c r="A71" s="58">
        <v>40977</v>
      </c>
    </row>
    <row r="72" spans="1:1">
      <c r="A72" s="58">
        <v>40978</v>
      </c>
    </row>
    <row r="73" spans="1:1">
      <c r="A73" s="58">
        <v>40979</v>
      </c>
    </row>
    <row r="74" spans="1:1">
      <c r="A74" s="58">
        <v>40980</v>
      </c>
    </row>
    <row r="75" spans="1:1">
      <c r="A75" s="58">
        <v>40981</v>
      </c>
    </row>
    <row r="76" spans="1:1">
      <c r="A76" s="58">
        <v>40982</v>
      </c>
    </row>
    <row r="77" spans="1:1">
      <c r="A77" s="58">
        <v>40983</v>
      </c>
    </row>
    <row r="78" spans="1:1">
      <c r="A78" s="58">
        <v>40984</v>
      </c>
    </row>
    <row r="79" spans="1:1">
      <c r="A79" s="58">
        <v>40985</v>
      </c>
    </row>
    <row r="80" spans="1:1">
      <c r="A80" s="58">
        <v>40986</v>
      </c>
    </row>
    <row r="81" spans="1:1">
      <c r="A81" s="58">
        <v>40987</v>
      </c>
    </row>
    <row r="82" spans="1:1">
      <c r="A82" s="58">
        <v>40988</v>
      </c>
    </row>
    <row r="83" spans="1:1">
      <c r="A83" s="58">
        <v>40989</v>
      </c>
    </row>
    <row r="84" spans="1:1">
      <c r="A84" s="58">
        <v>40990</v>
      </c>
    </row>
    <row r="85" spans="1:1">
      <c r="A85" s="58">
        <v>40991</v>
      </c>
    </row>
    <row r="86" spans="1:1">
      <c r="A86" s="58">
        <v>40992</v>
      </c>
    </row>
    <row r="87" spans="1:1">
      <c r="A87" s="58">
        <v>40993</v>
      </c>
    </row>
    <row r="88" spans="1:1">
      <c r="A88" s="58">
        <v>40994</v>
      </c>
    </row>
    <row r="89" spans="1:1">
      <c r="A89" s="58">
        <v>40995</v>
      </c>
    </row>
    <row r="90" spans="1:1">
      <c r="A90" s="58">
        <v>40996</v>
      </c>
    </row>
    <row r="91" spans="1:1">
      <c r="A91" s="58">
        <v>40997</v>
      </c>
    </row>
    <row r="92" spans="1:1">
      <c r="A92" s="58">
        <v>40998</v>
      </c>
    </row>
    <row r="93" spans="1:1">
      <c r="A93" s="58">
        <v>40999</v>
      </c>
    </row>
    <row r="94" spans="1:1">
      <c r="A94" s="58">
        <v>41000</v>
      </c>
    </row>
    <row r="95" spans="1:1">
      <c r="A95" s="58">
        <v>41001</v>
      </c>
    </row>
    <row r="96" spans="1:1">
      <c r="A96" s="58">
        <v>41002</v>
      </c>
    </row>
    <row r="97" spans="1:1">
      <c r="A97" s="58">
        <v>41003</v>
      </c>
    </row>
    <row r="98" spans="1:1">
      <c r="A98" s="58">
        <v>41004</v>
      </c>
    </row>
    <row r="99" spans="1:1">
      <c r="A99" s="58">
        <v>41005</v>
      </c>
    </row>
    <row r="100" spans="1:1">
      <c r="A100" s="58">
        <v>41006</v>
      </c>
    </row>
    <row r="101" spans="1:1">
      <c r="A101" s="58">
        <v>41007</v>
      </c>
    </row>
    <row r="102" spans="1:1">
      <c r="A102" s="58">
        <v>41008</v>
      </c>
    </row>
    <row r="103" spans="1:1">
      <c r="A103" s="58">
        <v>41009</v>
      </c>
    </row>
    <row r="104" spans="1:1">
      <c r="A104" s="58">
        <v>41010</v>
      </c>
    </row>
    <row r="105" spans="1:1">
      <c r="A105" s="58">
        <v>41011</v>
      </c>
    </row>
    <row r="106" spans="1:1">
      <c r="A106" s="58">
        <v>41012</v>
      </c>
    </row>
    <row r="107" spans="1:1">
      <c r="A107" s="58">
        <v>41013</v>
      </c>
    </row>
    <row r="108" spans="1:1">
      <c r="A108" s="58">
        <v>41014</v>
      </c>
    </row>
    <row r="109" spans="1:1">
      <c r="A109" s="58">
        <v>41015</v>
      </c>
    </row>
    <row r="110" spans="1:1">
      <c r="A110" s="58">
        <v>41016</v>
      </c>
    </row>
    <row r="111" spans="1:1">
      <c r="A111" s="58">
        <v>41017</v>
      </c>
    </row>
    <row r="112" spans="1:1">
      <c r="A112" s="58">
        <v>41018</v>
      </c>
    </row>
    <row r="113" spans="1:1">
      <c r="A113" s="58">
        <v>41019</v>
      </c>
    </row>
    <row r="114" spans="1:1">
      <c r="A114" s="58">
        <v>41020</v>
      </c>
    </row>
    <row r="115" spans="1:1">
      <c r="A115" s="58">
        <v>41021</v>
      </c>
    </row>
    <row r="116" spans="1:1">
      <c r="A116" s="58">
        <v>41022</v>
      </c>
    </row>
    <row r="117" spans="1:1">
      <c r="A117" s="58">
        <v>41023</v>
      </c>
    </row>
    <row r="118" spans="1:1">
      <c r="A118" s="58">
        <v>41024</v>
      </c>
    </row>
    <row r="119" spans="1:1">
      <c r="A119" s="58">
        <v>41025</v>
      </c>
    </row>
    <row r="120" spans="1:1">
      <c r="A120" s="58">
        <v>41026</v>
      </c>
    </row>
    <row r="121" spans="1:1">
      <c r="A121" s="58">
        <v>41027</v>
      </c>
    </row>
    <row r="122" spans="1:1">
      <c r="A122" s="58">
        <v>41028</v>
      </c>
    </row>
    <row r="123" spans="1:1">
      <c r="A123" s="58">
        <v>41029</v>
      </c>
    </row>
    <row r="124" spans="1:1">
      <c r="A124" s="58">
        <v>41030</v>
      </c>
    </row>
    <row r="125" spans="1:1">
      <c r="A125" s="58">
        <v>41031</v>
      </c>
    </row>
    <row r="126" spans="1:1">
      <c r="A126" s="58">
        <v>41032</v>
      </c>
    </row>
    <row r="127" spans="1:1">
      <c r="A127" s="58">
        <v>41033</v>
      </c>
    </row>
    <row r="128" spans="1:1">
      <c r="A128" s="58">
        <v>41034</v>
      </c>
    </row>
    <row r="129" spans="1:1">
      <c r="A129" s="58">
        <v>41035</v>
      </c>
    </row>
    <row r="130" spans="1:1">
      <c r="A130" s="58">
        <v>41036</v>
      </c>
    </row>
    <row r="131" spans="1:1">
      <c r="A131" s="58">
        <v>41037</v>
      </c>
    </row>
    <row r="132" spans="1:1">
      <c r="A132" s="58">
        <v>41038</v>
      </c>
    </row>
    <row r="133" spans="1:1">
      <c r="A133" s="58">
        <v>41039</v>
      </c>
    </row>
    <row r="134" spans="1:1">
      <c r="A134" s="58">
        <v>41040</v>
      </c>
    </row>
    <row r="135" spans="1:1">
      <c r="A135" s="58">
        <v>41041</v>
      </c>
    </row>
    <row r="136" spans="1:1">
      <c r="A136" s="58">
        <v>41042</v>
      </c>
    </row>
    <row r="137" spans="1:1">
      <c r="A137" s="58">
        <v>41043</v>
      </c>
    </row>
    <row r="138" spans="1:1">
      <c r="A138" s="58">
        <v>41044</v>
      </c>
    </row>
    <row r="139" spans="1:1">
      <c r="A139" s="58">
        <v>41045</v>
      </c>
    </row>
    <row r="140" spans="1:1">
      <c r="A140" s="58">
        <v>41046</v>
      </c>
    </row>
    <row r="141" spans="1:1">
      <c r="A141" s="58">
        <v>41047</v>
      </c>
    </row>
    <row r="142" spans="1:1">
      <c r="A142" s="58">
        <v>41048</v>
      </c>
    </row>
    <row r="143" spans="1:1">
      <c r="A143" s="58">
        <v>41049</v>
      </c>
    </row>
    <row r="144" spans="1:1">
      <c r="A144" s="58">
        <v>41050</v>
      </c>
    </row>
    <row r="145" spans="1:1">
      <c r="A145" s="58">
        <v>41051</v>
      </c>
    </row>
    <row r="146" spans="1:1">
      <c r="A146" s="58">
        <v>41052</v>
      </c>
    </row>
    <row r="147" spans="1:1">
      <c r="A147" s="58">
        <v>41053</v>
      </c>
    </row>
    <row r="148" spans="1:1">
      <c r="A148" s="58">
        <v>41054</v>
      </c>
    </row>
    <row r="149" spans="1:1">
      <c r="A149" s="58">
        <v>41055</v>
      </c>
    </row>
    <row r="150" spans="1:1">
      <c r="A150" s="58">
        <v>41056</v>
      </c>
    </row>
    <row r="151" spans="1:1">
      <c r="A151" s="58">
        <v>41057</v>
      </c>
    </row>
    <row r="152" spans="1:1">
      <c r="A152" s="58">
        <v>41058</v>
      </c>
    </row>
    <row r="153" spans="1:1">
      <c r="A153" s="58">
        <v>41059</v>
      </c>
    </row>
    <row r="154" spans="1:1">
      <c r="A154" s="58">
        <v>41060</v>
      </c>
    </row>
    <row r="155" spans="1:1">
      <c r="A155" s="58">
        <v>41061</v>
      </c>
    </row>
    <row r="156" spans="1:1">
      <c r="A156" s="58">
        <v>41062</v>
      </c>
    </row>
    <row r="157" spans="1:1">
      <c r="A157" s="58">
        <v>41063</v>
      </c>
    </row>
    <row r="158" spans="1:1">
      <c r="A158" s="58">
        <v>41064</v>
      </c>
    </row>
    <row r="159" spans="1:1">
      <c r="A159" s="58">
        <v>41065</v>
      </c>
    </row>
    <row r="160" spans="1:1">
      <c r="A160" s="58">
        <v>41066</v>
      </c>
    </row>
    <row r="161" spans="1:1">
      <c r="A161" s="58">
        <v>41067</v>
      </c>
    </row>
    <row r="162" spans="1:1">
      <c r="A162" s="58">
        <v>41068</v>
      </c>
    </row>
    <row r="163" spans="1:1">
      <c r="A163" s="58">
        <v>41069</v>
      </c>
    </row>
    <row r="164" spans="1:1">
      <c r="A164" s="58">
        <v>41070</v>
      </c>
    </row>
    <row r="165" spans="1:1">
      <c r="A165" s="58">
        <v>41071</v>
      </c>
    </row>
    <row r="166" spans="1:1">
      <c r="A166" s="58">
        <v>41072</v>
      </c>
    </row>
    <row r="167" spans="1:1">
      <c r="A167" s="58">
        <v>41073</v>
      </c>
    </row>
    <row r="168" spans="1:1">
      <c r="A168" s="58">
        <v>41074</v>
      </c>
    </row>
    <row r="169" spans="1:1">
      <c r="A169" s="58">
        <v>41075</v>
      </c>
    </row>
    <row r="170" spans="1:1">
      <c r="A170" s="58">
        <v>41076</v>
      </c>
    </row>
    <row r="171" spans="1:1">
      <c r="A171" s="58">
        <v>41077</v>
      </c>
    </row>
    <row r="172" spans="1:1">
      <c r="A172" s="58">
        <v>41078</v>
      </c>
    </row>
    <row r="173" spans="1:1">
      <c r="A173" s="58">
        <v>41079</v>
      </c>
    </row>
    <row r="174" spans="1:1">
      <c r="A174" s="58">
        <v>41080</v>
      </c>
    </row>
    <row r="175" spans="1:1">
      <c r="A175" s="58">
        <v>41081</v>
      </c>
    </row>
    <row r="176" spans="1:1">
      <c r="A176" s="58">
        <v>41082</v>
      </c>
    </row>
    <row r="177" spans="1:1">
      <c r="A177" s="58">
        <v>41083</v>
      </c>
    </row>
    <row r="178" spans="1:1">
      <c r="A178" s="58">
        <v>41084</v>
      </c>
    </row>
    <row r="179" spans="1:1">
      <c r="A179" s="58">
        <v>41085</v>
      </c>
    </row>
    <row r="180" spans="1:1">
      <c r="A180" s="58">
        <v>41086</v>
      </c>
    </row>
    <row r="181" spans="1:1">
      <c r="A181" s="58">
        <v>41087</v>
      </c>
    </row>
    <row r="182" spans="1:1">
      <c r="A182" s="58">
        <v>41088</v>
      </c>
    </row>
    <row r="183" spans="1:1">
      <c r="A183" s="58">
        <v>41089</v>
      </c>
    </row>
    <row r="184" spans="1:1">
      <c r="A184" s="58">
        <v>41090</v>
      </c>
    </row>
    <row r="185" spans="1:1">
      <c r="A185" s="58">
        <v>41091</v>
      </c>
    </row>
    <row r="186" spans="1:1">
      <c r="A186" s="58">
        <v>41092</v>
      </c>
    </row>
    <row r="187" spans="1:1">
      <c r="A187" s="58">
        <v>41093</v>
      </c>
    </row>
    <row r="188" spans="1:1">
      <c r="A188" s="58">
        <v>41094</v>
      </c>
    </row>
    <row r="189" spans="1:1">
      <c r="A189" s="58">
        <v>41095</v>
      </c>
    </row>
    <row r="190" spans="1:1">
      <c r="A190" s="58">
        <v>41096</v>
      </c>
    </row>
    <row r="191" spans="1:1">
      <c r="A191" s="58">
        <v>41097</v>
      </c>
    </row>
    <row r="192" spans="1:1">
      <c r="A192" s="58">
        <v>41098</v>
      </c>
    </row>
    <row r="193" spans="1:1">
      <c r="A193" s="58">
        <v>41099</v>
      </c>
    </row>
    <row r="194" spans="1:1">
      <c r="A194" s="58">
        <v>41100</v>
      </c>
    </row>
    <row r="195" spans="1:1">
      <c r="A195" s="58">
        <v>41101</v>
      </c>
    </row>
    <row r="196" spans="1:1">
      <c r="A196" s="58">
        <v>41102</v>
      </c>
    </row>
    <row r="197" spans="1:1">
      <c r="A197" s="58">
        <v>41103</v>
      </c>
    </row>
    <row r="198" spans="1:1">
      <c r="A198" s="58">
        <v>41104</v>
      </c>
    </row>
    <row r="199" spans="1:1">
      <c r="A199" s="58">
        <v>41105</v>
      </c>
    </row>
    <row r="200" spans="1:1">
      <c r="A200" s="58">
        <v>41106</v>
      </c>
    </row>
    <row r="201" spans="1:1">
      <c r="A201" s="58">
        <v>41107</v>
      </c>
    </row>
    <row r="202" spans="1:1">
      <c r="A202" s="58">
        <v>41108</v>
      </c>
    </row>
    <row r="203" spans="1:1">
      <c r="A203" s="58">
        <v>41109</v>
      </c>
    </row>
    <row r="204" spans="1:1">
      <c r="A204" s="58">
        <v>41110</v>
      </c>
    </row>
    <row r="205" spans="1:1">
      <c r="A205" s="58">
        <v>41111</v>
      </c>
    </row>
    <row r="206" spans="1:1">
      <c r="A206" s="58">
        <v>41112</v>
      </c>
    </row>
    <row r="207" spans="1:1">
      <c r="A207" s="58">
        <v>41113</v>
      </c>
    </row>
    <row r="208" spans="1:1">
      <c r="A208" s="58">
        <v>41114</v>
      </c>
    </row>
    <row r="209" spans="1:1">
      <c r="A209" s="58">
        <v>41115</v>
      </c>
    </row>
    <row r="210" spans="1:1">
      <c r="A210" s="58">
        <v>41116</v>
      </c>
    </row>
    <row r="211" spans="1:1">
      <c r="A211" s="58">
        <v>41117</v>
      </c>
    </row>
    <row r="212" spans="1:1">
      <c r="A212" s="58">
        <v>41118</v>
      </c>
    </row>
    <row r="213" spans="1:1">
      <c r="A213" s="58">
        <v>41119</v>
      </c>
    </row>
    <row r="214" spans="1:1">
      <c r="A214" s="58">
        <v>41120</v>
      </c>
    </row>
    <row r="215" spans="1:1">
      <c r="A215" s="58">
        <v>41121</v>
      </c>
    </row>
    <row r="216" spans="1:1">
      <c r="A216" s="58">
        <v>41122</v>
      </c>
    </row>
    <row r="217" spans="1:1">
      <c r="A217" s="58">
        <v>41123</v>
      </c>
    </row>
    <row r="218" spans="1:1">
      <c r="A218" s="58">
        <v>41124</v>
      </c>
    </row>
    <row r="219" spans="1:1">
      <c r="A219" s="58">
        <v>41125</v>
      </c>
    </row>
    <row r="220" spans="1:1">
      <c r="A220" s="58">
        <v>41126</v>
      </c>
    </row>
    <row r="221" spans="1:1">
      <c r="A221" s="58">
        <v>41127</v>
      </c>
    </row>
    <row r="222" spans="1:1">
      <c r="A222" s="58">
        <v>41128</v>
      </c>
    </row>
    <row r="223" spans="1:1">
      <c r="A223" s="58">
        <v>41129</v>
      </c>
    </row>
    <row r="224" spans="1:1">
      <c r="A224" s="58">
        <v>41130</v>
      </c>
    </row>
    <row r="225" spans="1:1">
      <c r="A225" s="58">
        <v>41131</v>
      </c>
    </row>
    <row r="226" spans="1:1">
      <c r="A226" s="58">
        <v>41132</v>
      </c>
    </row>
    <row r="227" spans="1:1">
      <c r="A227" s="58">
        <v>41133</v>
      </c>
    </row>
    <row r="228" spans="1:1">
      <c r="A228" s="58">
        <v>41134</v>
      </c>
    </row>
    <row r="229" spans="1:1">
      <c r="A229" s="58">
        <v>41135</v>
      </c>
    </row>
    <row r="230" spans="1:1">
      <c r="A230" s="58">
        <v>41136</v>
      </c>
    </row>
    <row r="231" spans="1:1">
      <c r="A231" s="58">
        <v>41137</v>
      </c>
    </row>
    <row r="232" spans="1:1">
      <c r="A232" s="58">
        <v>41138</v>
      </c>
    </row>
    <row r="233" spans="1:1">
      <c r="A233" s="58">
        <v>41139</v>
      </c>
    </row>
    <row r="234" spans="1:1">
      <c r="A234" s="58">
        <v>41140</v>
      </c>
    </row>
    <row r="235" spans="1:1">
      <c r="A235" s="58">
        <v>41141</v>
      </c>
    </row>
    <row r="236" spans="1:1">
      <c r="A236" s="58">
        <v>41142</v>
      </c>
    </row>
    <row r="237" spans="1:1">
      <c r="A237" s="58">
        <v>41143</v>
      </c>
    </row>
    <row r="238" spans="1:1">
      <c r="A238" s="58">
        <v>41144</v>
      </c>
    </row>
    <row r="239" spans="1:1">
      <c r="A239" s="58">
        <v>41145</v>
      </c>
    </row>
    <row r="240" spans="1:1">
      <c r="A240" s="58">
        <v>41146</v>
      </c>
    </row>
    <row r="241" spans="1:1">
      <c r="A241" s="58">
        <v>41147</v>
      </c>
    </row>
    <row r="242" spans="1:1">
      <c r="A242" s="58">
        <v>41148</v>
      </c>
    </row>
    <row r="243" spans="1:1">
      <c r="A243" s="58">
        <v>41149</v>
      </c>
    </row>
    <row r="244" spans="1:1">
      <c r="A244" s="58">
        <v>41150</v>
      </c>
    </row>
    <row r="245" spans="1:1">
      <c r="A245" s="58">
        <v>41151</v>
      </c>
    </row>
    <row r="246" spans="1:1">
      <c r="A246" s="58">
        <v>41152</v>
      </c>
    </row>
    <row r="247" spans="1:1">
      <c r="A247" s="58">
        <v>41153</v>
      </c>
    </row>
    <row r="248" spans="1:1">
      <c r="A248" s="58">
        <v>41154</v>
      </c>
    </row>
    <row r="249" spans="1:1">
      <c r="A249" s="58">
        <v>41155</v>
      </c>
    </row>
    <row r="250" spans="1:1">
      <c r="A250" s="58">
        <v>41156</v>
      </c>
    </row>
    <row r="251" spans="1:1">
      <c r="A251" s="58">
        <v>41157</v>
      </c>
    </row>
    <row r="252" spans="1:1">
      <c r="A252" s="58">
        <v>41158</v>
      </c>
    </row>
    <row r="253" spans="1:1">
      <c r="A253" s="58">
        <v>41159</v>
      </c>
    </row>
    <row r="254" spans="1:1">
      <c r="A254" s="58">
        <v>41160</v>
      </c>
    </row>
    <row r="255" spans="1:1">
      <c r="A255" s="58">
        <v>41161</v>
      </c>
    </row>
    <row r="256" spans="1:1">
      <c r="A256" s="58">
        <v>41162</v>
      </c>
    </row>
    <row r="257" spans="1:1">
      <c r="A257" s="58">
        <v>41163</v>
      </c>
    </row>
    <row r="258" spans="1:1">
      <c r="A258" s="58">
        <v>41164</v>
      </c>
    </row>
    <row r="259" spans="1:1">
      <c r="A259" s="58">
        <v>41165</v>
      </c>
    </row>
    <row r="260" spans="1:1">
      <c r="A260" s="58">
        <v>41166</v>
      </c>
    </row>
    <row r="261" spans="1:1">
      <c r="A261" s="58">
        <v>41167</v>
      </c>
    </row>
    <row r="262" spans="1:1">
      <c r="A262" s="58">
        <v>41168</v>
      </c>
    </row>
    <row r="263" spans="1:1">
      <c r="A263" s="58">
        <v>41169</v>
      </c>
    </row>
    <row r="264" spans="1:1">
      <c r="A264" s="58">
        <v>41170</v>
      </c>
    </row>
    <row r="265" spans="1:1">
      <c r="A265" s="58">
        <v>41171</v>
      </c>
    </row>
    <row r="266" spans="1:1">
      <c r="A266" s="58">
        <v>41172</v>
      </c>
    </row>
    <row r="267" spans="1:1">
      <c r="A267" s="58">
        <v>41173</v>
      </c>
    </row>
    <row r="268" spans="1:1">
      <c r="A268" s="58">
        <v>41174</v>
      </c>
    </row>
    <row r="269" spans="1:1">
      <c r="A269" s="58">
        <v>41175</v>
      </c>
    </row>
    <row r="270" spans="1:1">
      <c r="A270" s="58">
        <v>41176</v>
      </c>
    </row>
    <row r="271" spans="1:1">
      <c r="A271" s="58">
        <v>41177</v>
      </c>
    </row>
    <row r="272" spans="1:1">
      <c r="A272" s="58">
        <v>41178</v>
      </c>
    </row>
    <row r="273" spans="1:1">
      <c r="A273" s="58">
        <v>41179</v>
      </c>
    </row>
    <row r="274" spans="1:1">
      <c r="A274" s="58">
        <v>41180</v>
      </c>
    </row>
    <row r="275" spans="1:1">
      <c r="A275" s="58">
        <v>41181</v>
      </c>
    </row>
    <row r="276" spans="1:1">
      <c r="A276" s="58">
        <v>41182</v>
      </c>
    </row>
    <row r="277" spans="1:1">
      <c r="A277" s="58">
        <v>41183</v>
      </c>
    </row>
    <row r="278" spans="1:1">
      <c r="A278" s="58">
        <v>41184</v>
      </c>
    </row>
    <row r="279" spans="1:1">
      <c r="A279" s="58">
        <v>41185</v>
      </c>
    </row>
    <row r="280" spans="1:1">
      <c r="A280" s="58">
        <v>41186</v>
      </c>
    </row>
    <row r="281" spans="1:1">
      <c r="A281" s="58">
        <v>41187</v>
      </c>
    </row>
    <row r="282" spans="1:1">
      <c r="A282" s="58">
        <v>41188</v>
      </c>
    </row>
    <row r="283" spans="1:1">
      <c r="A283" s="58">
        <v>41189</v>
      </c>
    </row>
    <row r="284" spans="1:1">
      <c r="A284" s="58">
        <v>41190</v>
      </c>
    </row>
    <row r="285" spans="1:1">
      <c r="A285" s="58">
        <v>41191</v>
      </c>
    </row>
    <row r="286" spans="1:1">
      <c r="A286" s="58">
        <v>41192</v>
      </c>
    </row>
    <row r="287" spans="1:1">
      <c r="A287" s="58">
        <v>41193</v>
      </c>
    </row>
    <row r="288" spans="1:1">
      <c r="A288" s="58">
        <v>41194</v>
      </c>
    </row>
    <row r="289" spans="1:1">
      <c r="A289" s="58">
        <v>41195</v>
      </c>
    </row>
    <row r="290" spans="1:1">
      <c r="A290" s="58">
        <v>41196</v>
      </c>
    </row>
    <row r="291" spans="1:1">
      <c r="A291" s="58">
        <v>41197</v>
      </c>
    </row>
    <row r="292" spans="1:1">
      <c r="A292" s="58">
        <v>41198</v>
      </c>
    </row>
    <row r="293" spans="1:1">
      <c r="A293" s="58">
        <v>41199</v>
      </c>
    </row>
    <row r="294" spans="1:1">
      <c r="A294" s="58">
        <v>41200</v>
      </c>
    </row>
    <row r="295" spans="1:1">
      <c r="A295" s="58">
        <v>41201</v>
      </c>
    </row>
    <row r="296" spans="1:1">
      <c r="A296" s="58">
        <v>41202</v>
      </c>
    </row>
    <row r="297" spans="1:1">
      <c r="A297" s="58">
        <v>41203</v>
      </c>
    </row>
    <row r="298" spans="1:1">
      <c r="A298" s="58">
        <v>41204</v>
      </c>
    </row>
    <row r="299" spans="1:1">
      <c r="A299" s="58">
        <v>41205</v>
      </c>
    </row>
    <row r="300" spans="1:1">
      <c r="A300" s="58">
        <v>41206</v>
      </c>
    </row>
    <row r="301" spans="1:1">
      <c r="A301" s="58">
        <v>41207</v>
      </c>
    </row>
    <row r="302" spans="1:1">
      <c r="A302" s="58">
        <v>41208</v>
      </c>
    </row>
    <row r="303" spans="1:1">
      <c r="A303" s="58">
        <v>41209</v>
      </c>
    </row>
    <row r="304" spans="1:1">
      <c r="A304" s="58">
        <v>41210</v>
      </c>
    </row>
    <row r="305" spans="1:1">
      <c r="A305" s="58">
        <v>41211</v>
      </c>
    </row>
    <row r="306" spans="1:1">
      <c r="A306" s="58">
        <v>41212</v>
      </c>
    </row>
    <row r="307" spans="1:1">
      <c r="A307" s="58">
        <v>41213</v>
      </c>
    </row>
    <row r="308" spans="1:1">
      <c r="A308" s="58">
        <v>41214</v>
      </c>
    </row>
    <row r="309" spans="1:1">
      <c r="A309" s="58">
        <v>41215</v>
      </c>
    </row>
    <row r="310" spans="1:1">
      <c r="A310" s="58">
        <v>41216</v>
      </c>
    </row>
    <row r="311" spans="1:1">
      <c r="A311" s="58">
        <v>41217</v>
      </c>
    </row>
    <row r="312" spans="1:1">
      <c r="A312" s="58">
        <v>41218</v>
      </c>
    </row>
    <row r="313" spans="1:1">
      <c r="A313" s="58">
        <v>41219</v>
      </c>
    </row>
    <row r="314" spans="1:1">
      <c r="A314" s="58">
        <v>41220</v>
      </c>
    </row>
    <row r="315" spans="1:1">
      <c r="A315" s="58">
        <v>41221</v>
      </c>
    </row>
    <row r="316" spans="1:1">
      <c r="A316" s="58">
        <v>41222</v>
      </c>
    </row>
    <row r="317" spans="1:1">
      <c r="A317" s="58">
        <v>41223</v>
      </c>
    </row>
    <row r="318" spans="1:1">
      <c r="A318" s="58">
        <v>41224</v>
      </c>
    </row>
    <row r="319" spans="1:1">
      <c r="A319" s="58">
        <v>41225</v>
      </c>
    </row>
    <row r="320" spans="1:1">
      <c r="A320" s="58">
        <v>41226</v>
      </c>
    </row>
    <row r="321" spans="1:1">
      <c r="A321" s="58">
        <v>41227</v>
      </c>
    </row>
    <row r="322" spans="1:1">
      <c r="A322" s="58">
        <v>41228</v>
      </c>
    </row>
    <row r="323" spans="1:1">
      <c r="A323" s="58">
        <v>41229</v>
      </c>
    </row>
    <row r="324" spans="1:1">
      <c r="A324" s="58">
        <v>41230</v>
      </c>
    </row>
    <row r="325" spans="1:1">
      <c r="A325" s="58">
        <v>41231</v>
      </c>
    </row>
    <row r="326" spans="1:1">
      <c r="A326" s="58">
        <v>41232</v>
      </c>
    </row>
    <row r="327" spans="1:1">
      <c r="A327" s="58">
        <v>41233</v>
      </c>
    </row>
    <row r="328" spans="1:1">
      <c r="A328" s="58">
        <v>41234</v>
      </c>
    </row>
    <row r="329" spans="1:1">
      <c r="A329" s="58">
        <v>41235</v>
      </c>
    </row>
    <row r="330" spans="1:1">
      <c r="A330" s="58">
        <v>41236</v>
      </c>
    </row>
    <row r="331" spans="1:1">
      <c r="A331" s="58">
        <v>41237</v>
      </c>
    </row>
    <row r="332" spans="1:1">
      <c r="A332" s="58">
        <v>41238</v>
      </c>
    </row>
    <row r="333" spans="1:1">
      <c r="A333" s="58">
        <v>41239</v>
      </c>
    </row>
    <row r="334" spans="1:1">
      <c r="A334" s="58">
        <v>41240</v>
      </c>
    </row>
    <row r="335" spans="1:1">
      <c r="A335" s="58">
        <v>41241</v>
      </c>
    </row>
    <row r="336" spans="1:1">
      <c r="A336" s="58">
        <v>41242</v>
      </c>
    </row>
    <row r="337" spans="1:1">
      <c r="A337" s="58">
        <v>41243</v>
      </c>
    </row>
    <row r="338" spans="1:1">
      <c r="A338" s="58">
        <v>41244</v>
      </c>
    </row>
    <row r="339" spans="1:1">
      <c r="A339" s="58">
        <v>41245</v>
      </c>
    </row>
    <row r="340" spans="1:1">
      <c r="A340" s="58">
        <v>41246</v>
      </c>
    </row>
    <row r="341" spans="1:1">
      <c r="A341" s="58">
        <v>41247</v>
      </c>
    </row>
    <row r="342" spans="1:1">
      <c r="A342" s="58">
        <v>41248</v>
      </c>
    </row>
    <row r="343" spans="1:1">
      <c r="A343" s="58">
        <v>41249</v>
      </c>
    </row>
    <row r="344" spans="1:1">
      <c r="A344" s="58">
        <v>41250</v>
      </c>
    </row>
    <row r="345" spans="1:1">
      <c r="A345" s="58">
        <v>41251</v>
      </c>
    </row>
    <row r="346" spans="1:1">
      <c r="A346" s="58">
        <v>41252</v>
      </c>
    </row>
    <row r="347" spans="1:1">
      <c r="A347" s="58">
        <v>41253</v>
      </c>
    </row>
    <row r="348" spans="1:1">
      <c r="A348" s="58">
        <v>41254</v>
      </c>
    </row>
    <row r="349" spans="1:1">
      <c r="A349" s="58">
        <v>41255</v>
      </c>
    </row>
    <row r="350" spans="1:1">
      <c r="A350" s="58">
        <v>41256</v>
      </c>
    </row>
    <row r="351" spans="1:1">
      <c r="A351" s="58">
        <v>41257</v>
      </c>
    </row>
    <row r="352" spans="1:1">
      <c r="A352" s="58">
        <v>41258</v>
      </c>
    </row>
    <row r="353" spans="1:1">
      <c r="A353" s="58">
        <v>41259</v>
      </c>
    </row>
    <row r="354" spans="1:1">
      <c r="A354" s="58">
        <v>41260</v>
      </c>
    </row>
    <row r="355" spans="1:1">
      <c r="A355" s="58">
        <v>41261</v>
      </c>
    </row>
    <row r="356" spans="1:1">
      <c r="A356" s="58">
        <v>41262</v>
      </c>
    </row>
    <row r="357" spans="1:1">
      <c r="A357" s="58">
        <v>41263</v>
      </c>
    </row>
    <row r="358" spans="1:1">
      <c r="A358" s="58">
        <v>41264</v>
      </c>
    </row>
    <row r="359" spans="1:1">
      <c r="A359" s="58">
        <v>41265</v>
      </c>
    </row>
    <row r="360" spans="1:1">
      <c r="A360" s="58">
        <v>41266</v>
      </c>
    </row>
    <row r="361" spans="1:1">
      <c r="A361" s="58">
        <v>41267</v>
      </c>
    </row>
    <row r="362" spans="1:1">
      <c r="A362" s="58">
        <v>41268</v>
      </c>
    </row>
    <row r="363" spans="1:1">
      <c r="A363" s="58">
        <v>41269</v>
      </c>
    </row>
    <row r="364" spans="1:1">
      <c r="A364" s="58">
        <v>41270</v>
      </c>
    </row>
    <row r="365" spans="1:1">
      <c r="A365" s="58">
        <v>41271</v>
      </c>
    </row>
    <row r="366" spans="1:1">
      <c r="A366" s="58">
        <v>41272</v>
      </c>
    </row>
    <row r="367" spans="1:1">
      <c r="A367" s="58">
        <v>41273</v>
      </c>
    </row>
    <row r="368" spans="1:1">
      <c r="A368" s="58">
        <v>41274</v>
      </c>
    </row>
    <row r="369" spans="1:1">
      <c r="A369" s="58">
        <v>41275</v>
      </c>
    </row>
    <row r="370" spans="1:1">
      <c r="A370" s="58">
        <v>41276</v>
      </c>
    </row>
    <row r="371" spans="1:1">
      <c r="A371" s="58">
        <v>41277</v>
      </c>
    </row>
    <row r="372" spans="1:1">
      <c r="A372" s="58">
        <v>41278</v>
      </c>
    </row>
    <row r="373" spans="1:1">
      <c r="A373" s="58">
        <v>41279</v>
      </c>
    </row>
    <row r="374" spans="1:1">
      <c r="A374" s="58">
        <v>41280</v>
      </c>
    </row>
    <row r="375" spans="1:1">
      <c r="A375" s="58">
        <v>41281</v>
      </c>
    </row>
    <row r="376" spans="1:1">
      <c r="A376" s="58">
        <v>41282</v>
      </c>
    </row>
    <row r="377" spans="1:1">
      <c r="A377" s="58">
        <v>41283</v>
      </c>
    </row>
    <row r="378" spans="1:1">
      <c r="A378" s="58">
        <v>41284</v>
      </c>
    </row>
    <row r="379" spans="1:1">
      <c r="A379" s="58">
        <v>41285</v>
      </c>
    </row>
    <row r="380" spans="1:1">
      <c r="A380" s="58">
        <v>41286</v>
      </c>
    </row>
    <row r="381" spans="1:1">
      <c r="A381" s="58">
        <v>41287</v>
      </c>
    </row>
    <row r="382" spans="1:1">
      <c r="A382" s="58">
        <v>41288</v>
      </c>
    </row>
    <row r="383" spans="1:1">
      <c r="A383" s="58">
        <v>41289</v>
      </c>
    </row>
    <row r="384" spans="1:1">
      <c r="A384" s="58">
        <v>41290</v>
      </c>
    </row>
    <row r="385" spans="1:1">
      <c r="A385" s="58">
        <v>41291</v>
      </c>
    </row>
    <row r="386" spans="1:1">
      <c r="A386" s="58">
        <v>41292</v>
      </c>
    </row>
    <row r="387" spans="1:1">
      <c r="A387" s="58">
        <v>41293</v>
      </c>
    </row>
    <row r="388" spans="1:1">
      <c r="A388" s="58">
        <v>41294</v>
      </c>
    </row>
    <row r="389" spans="1:1">
      <c r="A389" s="58">
        <v>41295</v>
      </c>
    </row>
    <row r="390" spans="1:1">
      <c r="A390" s="58">
        <v>41296</v>
      </c>
    </row>
    <row r="391" spans="1:1">
      <c r="A391" s="58">
        <v>41297</v>
      </c>
    </row>
    <row r="392" spans="1:1">
      <c r="A392" s="58">
        <v>41298</v>
      </c>
    </row>
    <row r="393" spans="1:1">
      <c r="A393" s="58">
        <v>41299</v>
      </c>
    </row>
    <row r="394" spans="1:1">
      <c r="A394" s="58">
        <v>41300</v>
      </c>
    </row>
    <row r="395" spans="1:1">
      <c r="A395" s="58">
        <v>41301</v>
      </c>
    </row>
    <row r="396" spans="1:1">
      <c r="A396" s="58">
        <v>41302</v>
      </c>
    </row>
    <row r="397" spans="1:1">
      <c r="A397" s="58">
        <v>41303</v>
      </c>
    </row>
    <row r="398" spans="1:1">
      <c r="A398" s="58">
        <v>41304</v>
      </c>
    </row>
    <row r="399" spans="1:1">
      <c r="A399" s="58">
        <v>41305</v>
      </c>
    </row>
    <row r="400" spans="1:1">
      <c r="A400" s="58">
        <v>41306</v>
      </c>
    </row>
    <row r="401" spans="1:1">
      <c r="A401" s="58">
        <v>41307</v>
      </c>
    </row>
    <row r="402" spans="1:1">
      <c r="A402" s="58">
        <v>41308</v>
      </c>
    </row>
    <row r="403" spans="1:1">
      <c r="A403" s="58">
        <v>41309</v>
      </c>
    </row>
    <row r="404" spans="1:1">
      <c r="A404" s="58">
        <v>41310</v>
      </c>
    </row>
    <row r="405" spans="1:1">
      <c r="A405" s="58">
        <v>41311</v>
      </c>
    </row>
    <row r="406" spans="1:1">
      <c r="A406" s="58">
        <v>41312</v>
      </c>
    </row>
    <row r="407" spans="1:1">
      <c r="A407" s="58">
        <v>41313</v>
      </c>
    </row>
    <row r="408" spans="1:1">
      <c r="A408" s="58">
        <v>41314</v>
      </c>
    </row>
    <row r="409" spans="1:1">
      <c r="A409" s="58">
        <v>41315</v>
      </c>
    </row>
    <row r="410" spans="1:1">
      <c r="A410" s="58">
        <v>41316</v>
      </c>
    </row>
    <row r="411" spans="1:1">
      <c r="A411" s="58">
        <v>41317</v>
      </c>
    </row>
    <row r="412" spans="1:1">
      <c r="A412" s="58">
        <v>41318</v>
      </c>
    </row>
    <row r="413" spans="1:1">
      <c r="A413" s="58">
        <v>41319</v>
      </c>
    </row>
    <row r="414" spans="1:1">
      <c r="A414" s="58">
        <v>41320</v>
      </c>
    </row>
    <row r="415" spans="1:1">
      <c r="A415" s="58">
        <v>41321</v>
      </c>
    </row>
    <row r="416" spans="1:1">
      <c r="A416" s="58">
        <v>41322</v>
      </c>
    </row>
    <row r="417" spans="1:1">
      <c r="A417" s="58">
        <v>41323</v>
      </c>
    </row>
    <row r="418" spans="1:1">
      <c r="A418" s="58">
        <v>41324</v>
      </c>
    </row>
    <row r="419" spans="1:1">
      <c r="A419" s="58">
        <v>41325</v>
      </c>
    </row>
    <row r="420" spans="1:1">
      <c r="A420" s="58">
        <v>41326</v>
      </c>
    </row>
    <row r="421" spans="1:1">
      <c r="A421" s="58">
        <v>41327</v>
      </c>
    </row>
    <row r="422" spans="1:1">
      <c r="A422" s="58">
        <v>41328</v>
      </c>
    </row>
    <row r="423" spans="1:1">
      <c r="A423" s="58">
        <v>41329</v>
      </c>
    </row>
    <row r="424" spans="1:1">
      <c r="A424" s="58">
        <v>41330</v>
      </c>
    </row>
    <row r="425" spans="1:1">
      <c r="A425" s="58">
        <v>41331</v>
      </c>
    </row>
    <row r="426" spans="1:1">
      <c r="A426" s="58">
        <v>41332</v>
      </c>
    </row>
    <row r="427" spans="1:1">
      <c r="A427" s="58">
        <v>41333</v>
      </c>
    </row>
    <row r="428" spans="1:1">
      <c r="A428" s="58">
        <v>41334</v>
      </c>
    </row>
    <row r="429" spans="1:1">
      <c r="A429" s="58">
        <v>41335</v>
      </c>
    </row>
    <row r="430" spans="1:1">
      <c r="A430" s="58">
        <v>41336</v>
      </c>
    </row>
    <row r="431" spans="1:1">
      <c r="A431" s="58">
        <v>41337</v>
      </c>
    </row>
    <row r="432" spans="1:1">
      <c r="A432" s="58">
        <v>41338</v>
      </c>
    </row>
    <row r="433" spans="1:1">
      <c r="A433" s="58">
        <v>41339</v>
      </c>
    </row>
    <row r="434" spans="1:1">
      <c r="A434" s="58">
        <v>41340</v>
      </c>
    </row>
    <row r="435" spans="1:1">
      <c r="A435" s="58">
        <v>41341</v>
      </c>
    </row>
    <row r="436" spans="1:1">
      <c r="A436" s="58">
        <v>41342</v>
      </c>
    </row>
    <row r="437" spans="1:1">
      <c r="A437" s="58">
        <v>41343</v>
      </c>
    </row>
    <row r="438" spans="1:1">
      <c r="A438" s="58">
        <v>41344</v>
      </c>
    </row>
    <row r="439" spans="1:1">
      <c r="A439" s="58">
        <v>41345</v>
      </c>
    </row>
    <row r="440" spans="1:1">
      <c r="A440" s="58">
        <v>41346</v>
      </c>
    </row>
    <row r="441" spans="1:1">
      <c r="A441" s="58">
        <v>41347</v>
      </c>
    </row>
    <row r="442" spans="1:1">
      <c r="A442" s="58">
        <v>41348</v>
      </c>
    </row>
    <row r="443" spans="1:1">
      <c r="A443" s="58">
        <v>41349</v>
      </c>
    </row>
    <row r="444" spans="1:1">
      <c r="A444" s="58">
        <v>41350</v>
      </c>
    </row>
    <row r="445" spans="1:1">
      <c r="A445" s="58">
        <v>41351</v>
      </c>
    </row>
    <row r="446" spans="1:1">
      <c r="A446" s="58">
        <v>41352</v>
      </c>
    </row>
    <row r="447" spans="1:1">
      <c r="A447" s="58">
        <v>41353</v>
      </c>
    </row>
    <row r="448" spans="1:1">
      <c r="A448" s="58">
        <v>41354</v>
      </c>
    </row>
    <row r="449" spans="1:1">
      <c r="A449" s="58">
        <v>41355</v>
      </c>
    </row>
    <row r="450" spans="1:1">
      <c r="A450" s="58">
        <v>41356</v>
      </c>
    </row>
    <row r="451" spans="1:1">
      <c r="A451" s="58">
        <v>41357</v>
      </c>
    </row>
    <row r="452" spans="1:1">
      <c r="A452" s="58">
        <v>41358</v>
      </c>
    </row>
    <row r="453" spans="1:1">
      <c r="A453" s="58">
        <v>41359</v>
      </c>
    </row>
    <row r="454" spans="1:1">
      <c r="A454" s="58">
        <v>41360</v>
      </c>
    </row>
    <row r="455" spans="1:1">
      <c r="A455" s="58">
        <v>41361</v>
      </c>
    </row>
    <row r="456" spans="1:1">
      <c r="A456" s="58">
        <v>41362</v>
      </c>
    </row>
    <row r="457" spans="1:1">
      <c r="A457" s="58">
        <v>41363</v>
      </c>
    </row>
    <row r="458" spans="1:1">
      <c r="A458" s="58">
        <v>41364</v>
      </c>
    </row>
    <row r="459" spans="1:1">
      <c r="A459" s="58">
        <v>41365</v>
      </c>
    </row>
    <row r="460" spans="1:1">
      <c r="A460" s="58">
        <v>41366</v>
      </c>
    </row>
    <row r="461" spans="1:1">
      <c r="A461" s="58">
        <v>41367</v>
      </c>
    </row>
    <row r="462" spans="1:1">
      <c r="A462" s="58">
        <v>41368</v>
      </c>
    </row>
    <row r="463" spans="1:1">
      <c r="A463" s="58">
        <v>41369</v>
      </c>
    </row>
    <row r="464" spans="1:1">
      <c r="A464" s="58">
        <v>41370</v>
      </c>
    </row>
    <row r="465" spans="1:1">
      <c r="A465" s="58">
        <v>41371</v>
      </c>
    </row>
    <row r="466" spans="1:1">
      <c r="A466" s="58">
        <v>41372</v>
      </c>
    </row>
    <row r="467" spans="1:1">
      <c r="A467" s="58">
        <v>41373</v>
      </c>
    </row>
    <row r="468" spans="1:1">
      <c r="A468" s="58">
        <v>41374</v>
      </c>
    </row>
    <row r="469" spans="1:1">
      <c r="A469" s="58">
        <v>41375</v>
      </c>
    </row>
    <row r="470" spans="1:1">
      <c r="A470" s="58">
        <v>41376</v>
      </c>
    </row>
    <row r="471" spans="1:1">
      <c r="A471" s="58">
        <v>41377</v>
      </c>
    </row>
    <row r="472" spans="1:1">
      <c r="A472" s="58">
        <v>41378</v>
      </c>
    </row>
    <row r="473" spans="1:1">
      <c r="A473" s="58">
        <v>41379</v>
      </c>
    </row>
    <row r="474" spans="1:1">
      <c r="A474" s="58">
        <v>41380</v>
      </c>
    </row>
    <row r="475" spans="1:1">
      <c r="A475" s="58">
        <v>41381</v>
      </c>
    </row>
    <row r="476" spans="1:1">
      <c r="A476" s="58">
        <v>41382</v>
      </c>
    </row>
    <row r="477" spans="1:1">
      <c r="A477" s="58">
        <v>41383</v>
      </c>
    </row>
    <row r="478" spans="1:1">
      <c r="A478" s="58">
        <v>41384</v>
      </c>
    </row>
    <row r="479" spans="1:1">
      <c r="A479" s="58">
        <v>41385</v>
      </c>
    </row>
    <row r="480" spans="1:1">
      <c r="A480" s="58">
        <v>41386</v>
      </c>
    </row>
    <row r="481" spans="1:1">
      <c r="A481" s="58">
        <v>41387</v>
      </c>
    </row>
    <row r="482" spans="1:1">
      <c r="A482" s="58">
        <v>41388</v>
      </c>
    </row>
    <row r="483" spans="1:1">
      <c r="A483" s="58">
        <v>41389</v>
      </c>
    </row>
    <row r="484" spans="1:1">
      <c r="A484" s="58">
        <v>41390</v>
      </c>
    </row>
    <row r="485" spans="1:1">
      <c r="A485" s="58">
        <v>41391</v>
      </c>
    </row>
    <row r="486" spans="1:1">
      <c r="A486" s="58">
        <v>41392</v>
      </c>
    </row>
    <row r="487" spans="1:1">
      <c r="A487" s="58">
        <v>41393</v>
      </c>
    </row>
    <row r="488" spans="1:1">
      <c r="A488" s="58">
        <v>41394</v>
      </c>
    </row>
    <row r="489" spans="1:1">
      <c r="A489" s="58">
        <v>41395</v>
      </c>
    </row>
    <row r="490" spans="1:1">
      <c r="A490" s="58">
        <v>41396</v>
      </c>
    </row>
    <row r="491" spans="1:1">
      <c r="A491" s="58">
        <v>41397</v>
      </c>
    </row>
    <row r="492" spans="1:1">
      <c r="A492" s="58">
        <v>41398</v>
      </c>
    </row>
    <row r="493" spans="1:1">
      <c r="A493" s="58">
        <v>41399</v>
      </c>
    </row>
    <row r="494" spans="1:1">
      <c r="A494" s="58">
        <v>41400</v>
      </c>
    </row>
    <row r="495" spans="1:1">
      <c r="A495" s="58">
        <v>41401</v>
      </c>
    </row>
    <row r="496" spans="1:1">
      <c r="A496" s="58">
        <v>41402</v>
      </c>
    </row>
    <row r="497" spans="1:1">
      <c r="A497" s="58">
        <v>41403</v>
      </c>
    </row>
    <row r="498" spans="1:1">
      <c r="A498" s="58">
        <v>41404</v>
      </c>
    </row>
    <row r="499" spans="1:1">
      <c r="A499" s="58">
        <v>41405</v>
      </c>
    </row>
    <row r="500" spans="1:1">
      <c r="A500" s="58">
        <v>41406</v>
      </c>
    </row>
    <row r="501" spans="1:1">
      <c r="A501" s="58">
        <v>41407</v>
      </c>
    </row>
    <row r="502" spans="1:1">
      <c r="A502" s="58">
        <v>41408</v>
      </c>
    </row>
    <row r="503" spans="1:1">
      <c r="A503" s="58">
        <v>41409</v>
      </c>
    </row>
    <row r="504" spans="1:1">
      <c r="A504" s="58">
        <v>41410</v>
      </c>
    </row>
    <row r="505" spans="1:1">
      <c r="A505" s="58">
        <v>41411</v>
      </c>
    </row>
    <row r="506" spans="1:1">
      <c r="A506" s="58">
        <v>41412</v>
      </c>
    </row>
    <row r="507" spans="1:1">
      <c r="A507" s="58">
        <v>41413</v>
      </c>
    </row>
    <row r="508" spans="1:1">
      <c r="A508" s="58">
        <v>41414</v>
      </c>
    </row>
    <row r="509" spans="1:1">
      <c r="A509" s="58">
        <v>41415</v>
      </c>
    </row>
    <row r="510" spans="1:1">
      <c r="A510" s="58">
        <v>41416</v>
      </c>
    </row>
    <row r="511" spans="1:1">
      <c r="A511" s="58">
        <v>41417</v>
      </c>
    </row>
    <row r="512" spans="1:1">
      <c r="A512" s="58">
        <v>41418</v>
      </c>
    </row>
    <row r="513" spans="1:1">
      <c r="A513" s="58">
        <v>41419</v>
      </c>
    </row>
    <row r="514" spans="1:1">
      <c r="A514" s="58">
        <v>41420</v>
      </c>
    </row>
    <row r="515" spans="1:1">
      <c r="A515" s="58">
        <v>41421</v>
      </c>
    </row>
    <row r="516" spans="1:1">
      <c r="A516" s="58">
        <v>41422</v>
      </c>
    </row>
    <row r="517" spans="1:1">
      <c r="A517" s="58">
        <v>41423</v>
      </c>
    </row>
    <row r="518" spans="1:1">
      <c r="A518" s="58">
        <v>41424</v>
      </c>
    </row>
    <row r="519" spans="1:1">
      <c r="A519" s="58">
        <v>41425</v>
      </c>
    </row>
    <row r="520" spans="1:1">
      <c r="A520" s="58">
        <v>41426</v>
      </c>
    </row>
    <row r="521" spans="1:1">
      <c r="A521" s="58">
        <v>41427</v>
      </c>
    </row>
    <row r="522" spans="1:1">
      <c r="A522" s="58">
        <v>41428</v>
      </c>
    </row>
    <row r="523" spans="1:1">
      <c r="A523" s="58">
        <v>41429</v>
      </c>
    </row>
    <row r="524" spans="1:1">
      <c r="A524" s="58">
        <v>41430</v>
      </c>
    </row>
    <row r="525" spans="1:1">
      <c r="A525" s="58">
        <v>41431</v>
      </c>
    </row>
    <row r="526" spans="1:1">
      <c r="A526" s="58">
        <v>41432</v>
      </c>
    </row>
    <row r="527" spans="1:1">
      <c r="A527" s="58">
        <v>41433</v>
      </c>
    </row>
    <row r="528" spans="1:1">
      <c r="A528" s="58">
        <v>41434</v>
      </c>
    </row>
    <row r="529" spans="1:1">
      <c r="A529" s="58">
        <v>41435</v>
      </c>
    </row>
    <row r="530" spans="1:1">
      <c r="A530" s="58">
        <v>41436</v>
      </c>
    </row>
    <row r="531" spans="1:1">
      <c r="A531" s="58">
        <v>41437</v>
      </c>
    </row>
    <row r="532" spans="1:1">
      <c r="A532" s="58">
        <v>41438</v>
      </c>
    </row>
    <row r="533" spans="1:1">
      <c r="A533" s="58">
        <v>41439</v>
      </c>
    </row>
    <row r="534" spans="1:1">
      <c r="A534" s="58">
        <v>41440</v>
      </c>
    </row>
    <row r="535" spans="1:1">
      <c r="A535" s="58">
        <v>41441</v>
      </c>
    </row>
    <row r="536" spans="1:1">
      <c r="A536" s="58">
        <v>41442</v>
      </c>
    </row>
    <row r="537" spans="1:1">
      <c r="A537" s="58">
        <v>41443</v>
      </c>
    </row>
    <row r="538" spans="1:1">
      <c r="A538" s="58">
        <v>41444</v>
      </c>
    </row>
    <row r="539" spans="1:1">
      <c r="A539" s="58">
        <v>41445</v>
      </c>
    </row>
    <row r="540" spans="1:1">
      <c r="A540" s="58">
        <v>41446</v>
      </c>
    </row>
    <row r="541" spans="1:1">
      <c r="A541" s="58">
        <v>41447</v>
      </c>
    </row>
    <row r="542" spans="1:1">
      <c r="A542" s="58">
        <v>41448</v>
      </c>
    </row>
    <row r="543" spans="1:1">
      <c r="A543" s="58">
        <v>41449</v>
      </c>
    </row>
    <row r="544" spans="1:1">
      <c r="A544" s="58">
        <v>41450</v>
      </c>
    </row>
    <row r="545" spans="1:1">
      <c r="A545" s="58">
        <v>41451</v>
      </c>
    </row>
    <row r="546" spans="1:1">
      <c r="A546" s="58">
        <v>41452</v>
      </c>
    </row>
    <row r="547" spans="1:1">
      <c r="A547" s="58">
        <v>41453</v>
      </c>
    </row>
    <row r="548" spans="1:1">
      <c r="A548" s="58">
        <v>41454</v>
      </c>
    </row>
    <row r="549" spans="1:1">
      <c r="A549" s="58">
        <v>41455</v>
      </c>
    </row>
    <row r="550" spans="1:1">
      <c r="A550" s="58">
        <v>41456</v>
      </c>
    </row>
    <row r="551" spans="1:1">
      <c r="A551" s="58">
        <v>41457</v>
      </c>
    </row>
    <row r="552" spans="1:1">
      <c r="A552" s="58">
        <v>41458</v>
      </c>
    </row>
    <row r="553" spans="1:1">
      <c r="A553" s="58">
        <v>41459</v>
      </c>
    </row>
    <row r="554" spans="1:1">
      <c r="A554" s="58">
        <v>41460</v>
      </c>
    </row>
    <row r="555" spans="1:1">
      <c r="A555" s="58">
        <v>41461</v>
      </c>
    </row>
    <row r="556" spans="1:1">
      <c r="A556" s="58">
        <v>41462</v>
      </c>
    </row>
    <row r="557" spans="1:1">
      <c r="A557" s="58">
        <v>41463</v>
      </c>
    </row>
    <row r="558" spans="1:1">
      <c r="A558" s="58">
        <v>41464</v>
      </c>
    </row>
    <row r="559" spans="1:1">
      <c r="A559" s="58">
        <v>41465</v>
      </c>
    </row>
    <row r="560" spans="1:1">
      <c r="A560" s="58">
        <v>41466</v>
      </c>
    </row>
    <row r="561" spans="1:1">
      <c r="A561" s="58">
        <v>41467</v>
      </c>
    </row>
    <row r="562" spans="1:1">
      <c r="A562" s="58">
        <v>41468</v>
      </c>
    </row>
    <row r="563" spans="1:1">
      <c r="A563" s="58">
        <v>41469</v>
      </c>
    </row>
    <row r="564" spans="1:1">
      <c r="A564" s="58">
        <v>41470</v>
      </c>
    </row>
    <row r="565" spans="1:1">
      <c r="A565" s="58">
        <v>41471</v>
      </c>
    </row>
    <row r="566" spans="1:1">
      <c r="A566" s="58">
        <v>41472</v>
      </c>
    </row>
    <row r="567" spans="1:1">
      <c r="A567" s="58">
        <v>41473</v>
      </c>
    </row>
    <row r="568" spans="1:1">
      <c r="A568" s="58">
        <v>41474</v>
      </c>
    </row>
    <row r="569" spans="1:1">
      <c r="A569" s="58">
        <v>41475</v>
      </c>
    </row>
    <row r="570" spans="1:1">
      <c r="A570" s="58">
        <v>41476</v>
      </c>
    </row>
    <row r="571" spans="1:1">
      <c r="A571" s="58">
        <v>41477</v>
      </c>
    </row>
    <row r="572" spans="1:1">
      <c r="A572" s="58">
        <v>41478</v>
      </c>
    </row>
    <row r="573" spans="1:1">
      <c r="A573" s="58">
        <v>41479</v>
      </c>
    </row>
    <row r="574" spans="1:1">
      <c r="A574" s="58">
        <v>41480</v>
      </c>
    </row>
    <row r="575" spans="1:1">
      <c r="A575" s="58">
        <v>41481</v>
      </c>
    </row>
    <row r="576" spans="1:1">
      <c r="A576" s="58">
        <v>41482</v>
      </c>
    </row>
    <row r="577" spans="1:1">
      <c r="A577" s="58">
        <v>41483</v>
      </c>
    </row>
    <row r="578" spans="1:1">
      <c r="A578" s="58">
        <v>41484</v>
      </c>
    </row>
    <row r="579" spans="1:1">
      <c r="A579" s="58">
        <v>41485</v>
      </c>
    </row>
    <row r="580" spans="1:1">
      <c r="A580" s="58">
        <v>41486</v>
      </c>
    </row>
    <row r="581" spans="1:1">
      <c r="A581" s="58">
        <v>41487</v>
      </c>
    </row>
    <row r="582" spans="1:1">
      <c r="A582" s="58">
        <v>41488</v>
      </c>
    </row>
    <row r="583" spans="1:1">
      <c r="A583" s="58">
        <v>41489</v>
      </c>
    </row>
    <row r="584" spans="1:1">
      <c r="A584" s="58">
        <v>41490</v>
      </c>
    </row>
    <row r="585" spans="1:1">
      <c r="A585" s="58">
        <v>41491</v>
      </c>
    </row>
    <row r="586" spans="1:1">
      <c r="A586" s="58">
        <v>41492</v>
      </c>
    </row>
    <row r="587" spans="1:1">
      <c r="A587" s="58">
        <v>41493</v>
      </c>
    </row>
    <row r="588" spans="1:1">
      <c r="A588" s="58">
        <v>41494</v>
      </c>
    </row>
    <row r="589" spans="1:1">
      <c r="A589" s="58">
        <v>41495</v>
      </c>
    </row>
    <row r="590" spans="1:1">
      <c r="A590" s="58">
        <v>41496</v>
      </c>
    </row>
    <row r="591" spans="1:1">
      <c r="A591" s="58">
        <v>41497</v>
      </c>
    </row>
    <row r="592" spans="1:1">
      <c r="A592" s="58">
        <v>41498</v>
      </c>
    </row>
    <row r="593" spans="1:1">
      <c r="A593" s="58">
        <v>41499</v>
      </c>
    </row>
    <row r="594" spans="1:1">
      <c r="A594" s="58">
        <v>41500</v>
      </c>
    </row>
    <row r="595" spans="1:1">
      <c r="A595" s="58">
        <v>41501</v>
      </c>
    </row>
    <row r="596" spans="1:1">
      <c r="A596" s="58">
        <v>41502</v>
      </c>
    </row>
    <row r="597" spans="1:1">
      <c r="A597" s="58">
        <v>41503</v>
      </c>
    </row>
    <row r="598" spans="1:1">
      <c r="A598" s="58">
        <v>41504</v>
      </c>
    </row>
    <row r="599" spans="1:1">
      <c r="A599" s="58">
        <v>41505</v>
      </c>
    </row>
    <row r="600" spans="1:1">
      <c r="A600" s="58">
        <v>41506</v>
      </c>
    </row>
    <row r="601" spans="1:1">
      <c r="A601" s="58">
        <v>41507</v>
      </c>
    </row>
    <row r="602" spans="1:1">
      <c r="A602" s="58">
        <v>41508</v>
      </c>
    </row>
    <row r="603" spans="1:1">
      <c r="A603" s="58">
        <v>41509</v>
      </c>
    </row>
    <row r="604" spans="1:1">
      <c r="A604" s="58">
        <v>41510</v>
      </c>
    </row>
    <row r="605" spans="1:1">
      <c r="A605" s="58">
        <v>41511</v>
      </c>
    </row>
    <row r="606" spans="1:1">
      <c r="A606" s="58">
        <v>41512</v>
      </c>
    </row>
    <row r="607" spans="1:1">
      <c r="A607" s="58">
        <v>41513</v>
      </c>
    </row>
    <row r="608" spans="1:1">
      <c r="A608" s="58">
        <v>41514</v>
      </c>
    </row>
    <row r="609" spans="1:1">
      <c r="A609" s="58">
        <v>41515</v>
      </c>
    </row>
    <row r="610" spans="1:1">
      <c r="A610" s="58">
        <v>41516</v>
      </c>
    </row>
    <row r="611" spans="1:1">
      <c r="A611" s="58">
        <v>41517</v>
      </c>
    </row>
    <row r="612" spans="1:1">
      <c r="A612" s="58">
        <v>41518</v>
      </c>
    </row>
    <row r="613" spans="1:1">
      <c r="A613" s="58">
        <v>41519</v>
      </c>
    </row>
    <row r="614" spans="1:1">
      <c r="A614" s="58">
        <v>41520</v>
      </c>
    </row>
    <row r="615" spans="1:1">
      <c r="A615" s="58">
        <v>41521</v>
      </c>
    </row>
    <row r="616" spans="1:1">
      <c r="A616" s="58">
        <v>41522</v>
      </c>
    </row>
    <row r="617" spans="1:1">
      <c r="A617" s="58">
        <v>41523</v>
      </c>
    </row>
    <row r="618" spans="1:1">
      <c r="A618" s="58">
        <v>41524</v>
      </c>
    </row>
    <row r="619" spans="1:1">
      <c r="A619" s="58">
        <v>41525</v>
      </c>
    </row>
    <row r="620" spans="1:1">
      <c r="A620" s="58">
        <v>41526</v>
      </c>
    </row>
    <row r="621" spans="1:1">
      <c r="A621" s="58">
        <v>41527</v>
      </c>
    </row>
    <row r="622" spans="1:1">
      <c r="A622" s="58">
        <v>41528</v>
      </c>
    </row>
    <row r="623" spans="1:1">
      <c r="A623" s="58">
        <v>41529</v>
      </c>
    </row>
    <row r="624" spans="1:1">
      <c r="A624" s="58">
        <v>41530</v>
      </c>
    </row>
    <row r="625" spans="1:1">
      <c r="A625" s="58">
        <v>41531</v>
      </c>
    </row>
    <row r="626" spans="1:1">
      <c r="A626" s="58">
        <v>41532</v>
      </c>
    </row>
    <row r="627" spans="1:1">
      <c r="A627" s="58">
        <v>41533</v>
      </c>
    </row>
    <row r="628" spans="1:1">
      <c r="A628" s="58">
        <v>41534</v>
      </c>
    </row>
    <row r="629" spans="1:1">
      <c r="A629" s="58">
        <v>41535</v>
      </c>
    </row>
    <row r="630" spans="1:1">
      <c r="A630" s="58">
        <v>41536</v>
      </c>
    </row>
    <row r="631" spans="1:1">
      <c r="A631" s="58">
        <v>41537</v>
      </c>
    </row>
    <row r="632" spans="1:1">
      <c r="A632" s="58">
        <v>41538</v>
      </c>
    </row>
    <row r="633" spans="1:1">
      <c r="A633" s="58">
        <v>41539</v>
      </c>
    </row>
    <row r="634" spans="1:1">
      <c r="A634" s="58">
        <v>41540</v>
      </c>
    </row>
    <row r="635" spans="1:1">
      <c r="A635" s="58">
        <v>41541</v>
      </c>
    </row>
    <row r="636" spans="1:1">
      <c r="A636" s="58">
        <v>41542</v>
      </c>
    </row>
    <row r="637" spans="1:1">
      <c r="A637" s="58">
        <v>41543</v>
      </c>
    </row>
    <row r="638" spans="1:1">
      <c r="A638" s="58">
        <v>41544</v>
      </c>
    </row>
    <row r="639" spans="1:1">
      <c r="A639" s="58">
        <v>41545</v>
      </c>
    </row>
    <row r="640" spans="1:1">
      <c r="A640" s="58">
        <v>41546</v>
      </c>
    </row>
    <row r="641" spans="1:1">
      <c r="A641" s="58">
        <v>41547</v>
      </c>
    </row>
    <row r="642" spans="1:1">
      <c r="A642" s="58">
        <v>41548</v>
      </c>
    </row>
    <row r="643" spans="1:1">
      <c r="A643" s="58">
        <v>41549</v>
      </c>
    </row>
    <row r="644" spans="1:1">
      <c r="A644" s="58">
        <v>41550</v>
      </c>
    </row>
    <row r="645" spans="1:1">
      <c r="A645" s="58">
        <v>41551</v>
      </c>
    </row>
    <row r="646" spans="1:1">
      <c r="A646" s="58">
        <v>41552</v>
      </c>
    </row>
    <row r="647" spans="1:1">
      <c r="A647" s="58">
        <v>41553</v>
      </c>
    </row>
    <row r="648" spans="1:1">
      <c r="A648" s="58">
        <v>41554</v>
      </c>
    </row>
    <row r="649" spans="1:1">
      <c r="A649" s="58">
        <v>41555</v>
      </c>
    </row>
    <row r="650" spans="1:1">
      <c r="A650" s="58">
        <v>41556</v>
      </c>
    </row>
    <row r="651" spans="1:1">
      <c r="A651" s="58">
        <v>41557</v>
      </c>
    </row>
    <row r="652" spans="1:1">
      <c r="A652" s="58">
        <v>41558</v>
      </c>
    </row>
    <row r="653" spans="1:1">
      <c r="A653" s="58">
        <v>41559</v>
      </c>
    </row>
    <row r="654" spans="1:1">
      <c r="A654" s="58">
        <v>41560</v>
      </c>
    </row>
    <row r="655" spans="1:1">
      <c r="A655" s="58">
        <v>41561</v>
      </c>
    </row>
    <row r="656" spans="1:1">
      <c r="A656" s="58">
        <v>41562</v>
      </c>
    </row>
    <row r="657" spans="1:1">
      <c r="A657" s="58">
        <v>41563</v>
      </c>
    </row>
    <row r="658" spans="1:1">
      <c r="A658" s="58">
        <v>41564</v>
      </c>
    </row>
    <row r="659" spans="1:1">
      <c r="A659" s="58">
        <v>41565</v>
      </c>
    </row>
    <row r="660" spans="1:1">
      <c r="A660" s="58">
        <v>41566</v>
      </c>
    </row>
    <row r="661" spans="1:1">
      <c r="A661" s="58">
        <v>41567</v>
      </c>
    </row>
    <row r="662" spans="1:1">
      <c r="A662" s="58">
        <v>41568</v>
      </c>
    </row>
    <row r="663" spans="1:1">
      <c r="A663" s="58">
        <v>41569</v>
      </c>
    </row>
    <row r="664" spans="1:1">
      <c r="A664" s="58">
        <v>41570</v>
      </c>
    </row>
    <row r="665" spans="1:1">
      <c r="A665" s="58">
        <v>41571</v>
      </c>
    </row>
    <row r="666" spans="1:1">
      <c r="A666" s="58">
        <v>41572</v>
      </c>
    </row>
    <row r="667" spans="1:1">
      <c r="A667" s="58">
        <v>41573</v>
      </c>
    </row>
    <row r="668" spans="1:1">
      <c r="A668" s="58">
        <v>41574</v>
      </c>
    </row>
    <row r="669" spans="1:1">
      <c r="A669" s="58">
        <v>41575</v>
      </c>
    </row>
    <row r="670" spans="1:1">
      <c r="A670" s="58">
        <v>41576</v>
      </c>
    </row>
    <row r="671" spans="1:1">
      <c r="A671" s="58">
        <v>41577</v>
      </c>
    </row>
    <row r="672" spans="1:1">
      <c r="A672" s="58">
        <v>41578</v>
      </c>
    </row>
    <row r="673" spans="1:1">
      <c r="A673" s="58">
        <v>41579</v>
      </c>
    </row>
    <row r="674" spans="1:1">
      <c r="A674" s="58">
        <v>41580</v>
      </c>
    </row>
    <row r="675" spans="1:1">
      <c r="A675" s="58">
        <v>41581</v>
      </c>
    </row>
    <row r="676" spans="1:1">
      <c r="A676" s="58">
        <v>41582</v>
      </c>
    </row>
    <row r="677" spans="1:1">
      <c r="A677" s="58">
        <v>41583</v>
      </c>
    </row>
    <row r="678" spans="1:1">
      <c r="A678" s="58">
        <v>41584</v>
      </c>
    </row>
    <row r="679" spans="1:1">
      <c r="A679" s="58">
        <v>41585</v>
      </c>
    </row>
    <row r="680" spans="1:1">
      <c r="A680" s="58">
        <v>41586</v>
      </c>
    </row>
    <row r="681" spans="1:1">
      <c r="A681" s="58">
        <v>41587</v>
      </c>
    </row>
    <row r="682" spans="1:1">
      <c r="A682" s="58">
        <v>41588</v>
      </c>
    </row>
    <row r="683" spans="1:1">
      <c r="A683" s="58">
        <v>41589</v>
      </c>
    </row>
    <row r="684" spans="1:1">
      <c r="A684" s="58">
        <v>41590</v>
      </c>
    </row>
    <row r="685" spans="1:1">
      <c r="A685" s="58">
        <v>41591</v>
      </c>
    </row>
    <row r="686" spans="1:1">
      <c r="A686" s="58">
        <v>41592</v>
      </c>
    </row>
    <row r="687" spans="1:1">
      <c r="A687" s="58">
        <v>41593</v>
      </c>
    </row>
    <row r="688" spans="1:1">
      <c r="A688" s="58">
        <v>41594</v>
      </c>
    </row>
    <row r="689" spans="1:1">
      <c r="A689" s="58">
        <v>41595</v>
      </c>
    </row>
    <row r="690" spans="1:1">
      <c r="A690" s="58">
        <v>41596</v>
      </c>
    </row>
    <row r="691" spans="1:1">
      <c r="A691" s="58">
        <v>41597</v>
      </c>
    </row>
    <row r="692" spans="1:1">
      <c r="A692" s="58">
        <v>41598</v>
      </c>
    </row>
    <row r="693" spans="1:1">
      <c r="A693" s="58">
        <v>41599</v>
      </c>
    </row>
    <row r="694" spans="1:1">
      <c r="A694" s="58">
        <v>41600</v>
      </c>
    </row>
    <row r="695" spans="1:1">
      <c r="A695" s="58">
        <v>41601</v>
      </c>
    </row>
    <row r="696" spans="1:1">
      <c r="A696" s="58">
        <v>41602</v>
      </c>
    </row>
    <row r="697" spans="1:1">
      <c r="A697" s="58">
        <v>41603</v>
      </c>
    </row>
    <row r="698" spans="1:1">
      <c r="A698" s="58">
        <v>41604</v>
      </c>
    </row>
    <row r="699" spans="1:1">
      <c r="A699" s="58">
        <v>41605</v>
      </c>
    </row>
    <row r="700" spans="1:1">
      <c r="A700" s="58">
        <v>41606</v>
      </c>
    </row>
    <row r="701" spans="1:1">
      <c r="A701" s="58">
        <v>41607</v>
      </c>
    </row>
    <row r="702" spans="1:1">
      <c r="A702" s="58">
        <v>41608</v>
      </c>
    </row>
    <row r="703" spans="1:1">
      <c r="A703" s="58">
        <v>41609</v>
      </c>
    </row>
    <row r="704" spans="1:1">
      <c r="A704" s="58">
        <v>41610</v>
      </c>
    </row>
    <row r="705" spans="1:1">
      <c r="A705" s="58">
        <v>41611</v>
      </c>
    </row>
    <row r="706" spans="1:1">
      <c r="A706" s="58">
        <v>41612</v>
      </c>
    </row>
    <row r="707" spans="1:1">
      <c r="A707" s="58">
        <v>41613</v>
      </c>
    </row>
    <row r="708" spans="1:1">
      <c r="A708" s="58">
        <v>41614</v>
      </c>
    </row>
    <row r="709" spans="1:1">
      <c r="A709" s="58">
        <v>41615</v>
      </c>
    </row>
    <row r="710" spans="1:1">
      <c r="A710" s="58">
        <v>41616</v>
      </c>
    </row>
    <row r="711" spans="1:1">
      <c r="A711" s="58">
        <v>41617</v>
      </c>
    </row>
    <row r="712" spans="1:1">
      <c r="A712" s="58">
        <v>41618</v>
      </c>
    </row>
    <row r="713" spans="1:1">
      <c r="A713" s="58">
        <v>41619</v>
      </c>
    </row>
    <row r="714" spans="1:1">
      <c r="A714" s="58">
        <v>41620</v>
      </c>
    </row>
    <row r="715" spans="1:1">
      <c r="A715" s="58">
        <v>41621</v>
      </c>
    </row>
    <row r="716" spans="1:1">
      <c r="A716" s="58">
        <v>41622</v>
      </c>
    </row>
    <row r="717" spans="1:1">
      <c r="A717" s="58">
        <v>41623</v>
      </c>
    </row>
    <row r="718" spans="1:1">
      <c r="A718" s="58">
        <v>41624</v>
      </c>
    </row>
    <row r="719" spans="1:1">
      <c r="A719" s="58">
        <v>41625</v>
      </c>
    </row>
    <row r="720" spans="1:1">
      <c r="A720" s="58">
        <v>41626</v>
      </c>
    </row>
    <row r="721" spans="1:1">
      <c r="A721" s="58">
        <v>41627</v>
      </c>
    </row>
    <row r="722" spans="1:1">
      <c r="A722" s="58">
        <v>41628</v>
      </c>
    </row>
    <row r="723" spans="1:1">
      <c r="A723" s="58">
        <v>41629</v>
      </c>
    </row>
    <row r="724" spans="1:1">
      <c r="A724" s="58">
        <v>41630</v>
      </c>
    </row>
    <row r="725" spans="1:1">
      <c r="A725" s="58">
        <v>41631</v>
      </c>
    </row>
    <row r="726" spans="1:1">
      <c r="A726" s="58">
        <v>41632</v>
      </c>
    </row>
    <row r="727" spans="1:1">
      <c r="A727" s="58">
        <v>41633</v>
      </c>
    </row>
    <row r="728" spans="1:1">
      <c r="A728" s="58">
        <v>41634</v>
      </c>
    </row>
    <row r="729" spans="1:1">
      <c r="A729" s="58">
        <v>41635</v>
      </c>
    </row>
    <row r="730" spans="1:1">
      <c r="A730" s="58">
        <v>41636</v>
      </c>
    </row>
    <row r="731" spans="1:1">
      <c r="A731" s="58">
        <v>41637</v>
      </c>
    </row>
    <row r="732" spans="1:1">
      <c r="A732" s="58">
        <v>41638</v>
      </c>
    </row>
    <row r="733" spans="1:1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8" sqref="D18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9" t="s">
        <v>267</v>
      </c>
      <c r="B1" s="233"/>
      <c r="C1" s="552" t="s">
        <v>109</v>
      </c>
      <c r="D1" s="552"/>
      <c r="E1" s="108"/>
    </row>
    <row r="2" spans="1:12" s="6" customFormat="1">
      <c r="A2" s="71" t="s">
        <v>140</v>
      </c>
      <c r="B2" s="233"/>
      <c r="C2" s="553" t="str">
        <f>'ფორმა N1'!K2</f>
        <v>01/01/2019-31/12/2019</v>
      </c>
      <c r="D2" s="554"/>
      <c r="E2" s="108"/>
    </row>
    <row r="3" spans="1:12" s="6" customFormat="1">
      <c r="A3" s="71"/>
      <c r="B3" s="233"/>
      <c r="C3" s="70"/>
      <c r="D3" s="70"/>
      <c r="E3" s="108"/>
    </row>
    <row r="4" spans="1:12" s="2" customFormat="1">
      <c r="A4" s="72" t="str">
        <f>'ფორმა N2'!A4</f>
        <v>ანგარიშვალდებული პირის დასახელება:</v>
      </c>
      <c r="B4" s="234"/>
      <c r="C4" s="71"/>
      <c r="D4" s="71"/>
      <c r="E4" s="103"/>
      <c r="L4" s="6"/>
    </row>
    <row r="5" spans="1:12" s="2" customFormat="1">
      <c r="A5" s="113" t="str">
        <f>'ფორმა N1'!A5</f>
        <v>პ/გ  "ახალი ქრისტიან დემოკრატები"</v>
      </c>
      <c r="B5" s="235"/>
      <c r="C5" s="55"/>
      <c r="D5" s="55"/>
      <c r="E5" s="103"/>
    </row>
    <row r="6" spans="1:12" s="2" customFormat="1">
      <c r="A6" s="72"/>
      <c r="B6" s="234"/>
      <c r="C6" s="71"/>
      <c r="D6" s="71"/>
      <c r="E6" s="103"/>
    </row>
    <row r="7" spans="1:12" s="6" customFormat="1" ht="18">
      <c r="A7" s="95"/>
      <c r="B7" s="107"/>
      <c r="C7" s="73"/>
      <c r="D7" s="73"/>
      <c r="E7" s="108"/>
    </row>
    <row r="8" spans="1:12" s="6" customFormat="1" ht="30">
      <c r="A8" s="101" t="s">
        <v>64</v>
      </c>
      <c r="B8" s="74" t="s">
        <v>244</v>
      </c>
      <c r="C8" s="74" t="s">
        <v>66</v>
      </c>
      <c r="D8" s="74" t="s">
        <v>67</v>
      </c>
      <c r="E8" s="108"/>
      <c r="F8" s="20"/>
    </row>
    <row r="9" spans="1:12" s="7" customFormat="1">
      <c r="A9" s="220">
        <v>1</v>
      </c>
      <c r="B9" s="220" t="s">
        <v>65</v>
      </c>
      <c r="C9" s="80">
        <f>SUM(C10,C26)</f>
        <v>58768</v>
      </c>
      <c r="D9" s="80">
        <f>SUM(D10,D26)</f>
        <v>58768</v>
      </c>
      <c r="E9" s="108"/>
    </row>
    <row r="10" spans="1:12" s="7" customFormat="1">
      <c r="A10" s="82">
        <v>1.1000000000000001</v>
      </c>
      <c r="B10" s="82" t="s">
        <v>80</v>
      </c>
      <c r="C10" s="80">
        <f>SUM(C11,C12,C16,C19,C25,C26)</f>
        <v>58768</v>
      </c>
      <c r="D10" s="80">
        <f>SUM(D11,D12,D16,D19,D24,D25)</f>
        <v>58768</v>
      </c>
      <c r="E10" s="108"/>
    </row>
    <row r="11" spans="1:12" s="9" customFormat="1" ht="18">
      <c r="A11" s="83" t="s">
        <v>30</v>
      </c>
      <c r="B11" s="83" t="s">
        <v>79</v>
      </c>
      <c r="C11" s="8"/>
      <c r="D11" s="8"/>
      <c r="E11" s="108"/>
    </row>
    <row r="12" spans="1:12" s="10" customFormat="1">
      <c r="A12" s="83" t="s">
        <v>31</v>
      </c>
      <c r="B12" s="83" t="s">
        <v>302</v>
      </c>
      <c r="C12" s="102">
        <f>SUM(C14:C15)</f>
        <v>0</v>
      </c>
      <c r="D12" s="102">
        <f>SUM(D14:D15)</f>
        <v>0</v>
      </c>
      <c r="E12" s="108"/>
    </row>
    <row r="13" spans="1:12" s="3" customFormat="1">
      <c r="A13" s="92" t="s">
        <v>81</v>
      </c>
      <c r="B13" s="92" t="s">
        <v>305</v>
      </c>
      <c r="C13" s="8"/>
      <c r="D13" s="8"/>
      <c r="E13" s="108"/>
    </row>
    <row r="14" spans="1:12" s="3" customFormat="1">
      <c r="A14" s="92" t="s">
        <v>470</v>
      </c>
      <c r="B14" s="92" t="s">
        <v>469</v>
      </c>
      <c r="C14" s="8"/>
      <c r="D14" s="8"/>
      <c r="E14" s="108"/>
    </row>
    <row r="15" spans="1:12" s="3" customFormat="1">
      <c r="A15" s="92" t="s">
        <v>471</v>
      </c>
      <c r="B15" s="92" t="s">
        <v>97</v>
      </c>
      <c r="C15" s="8"/>
      <c r="D15" s="8"/>
      <c r="E15" s="108"/>
    </row>
    <row r="16" spans="1:12" s="3" customFormat="1">
      <c r="A16" s="83" t="s">
        <v>82</v>
      </c>
      <c r="B16" s="83" t="s">
        <v>83</v>
      </c>
      <c r="C16" s="102">
        <f>SUM(C17:C18)</f>
        <v>58768</v>
      </c>
      <c r="D16" s="102">
        <f>SUM(D17:D18)</f>
        <v>58768</v>
      </c>
      <c r="E16" s="108"/>
    </row>
    <row r="17" spans="1:5" s="3" customFormat="1">
      <c r="A17" s="92" t="s">
        <v>84</v>
      </c>
      <c r="B17" s="92" t="s">
        <v>86</v>
      </c>
      <c r="C17" s="8">
        <v>51754</v>
      </c>
      <c r="D17" s="8">
        <f>C17</f>
        <v>51754</v>
      </c>
      <c r="E17" s="108"/>
    </row>
    <row r="18" spans="1:5" s="3" customFormat="1" ht="30">
      <c r="A18" s="92" t="s">
        <v>85</v>
      </c>
      <c r="B18" s="92" t="s">
        <v>110</v>
      </c>
      <c r="C18" s="8">
        <v>7014</v>
      </c>
      <c r="D18" s="8">
        <f>C18</f>
        <v>7014</v>
      </c>
      <c r="E18" s="108"/>
    </row>
    <row r="19" spans="1:5" s="3" customFormat="1">
      <c r="A19" s="83" t="s">
        <v>87</v>
      </c>
      <c r="B19" s="83" t="s">
        <v>395</v>
      </c>
      <c r="C19" s="102">
        <f>SUM(C20:C23)</f>
        <v>0</v>
      </c>
      <c r="D19" s="102">
        <f>SUM(D20:D23)</f>
        <v>0</v>
      </c>
      <c r="E19" s="108"/>
    </row>
    <row r="20" spans="1:5" s="3" customFormat="1">
      <c r="A20" s="92" t="s">
        <v>88</v>
      </c>
      <c r="B20" s="92" t="s">
        <v>89</v>
      </c>
      <c r="C20" s="8"/>
      <c r="D20" s="8"/>
      <c r="E20" s="108"/>
    </row>
    <row r="21" spans="1:5" s="3" customFormat="1" ht="30">
      <c r="A21" s="92" t="s">
        <v>92</v>
      </c>
      <c r="B21" s="92" t="s">
        <v>90</v>
      </c>
      <c r="C21" s="8"/>
      <c r="D21" s="8"/>
      <c r="E21" s="108"/>
    </row>
    <row r="22" spans="1:5" s="3" customFormat="1">
      <c r="A22" s="92" t="s">
        <v>93</v>
      </c>
      <c r="B22" s="92" t="s">
        <v>91</v>
      </c>
      <c r="C22" s="8"/>
      <c r="D22" s="8"/>
      <c r="E22" s="108"/>
    </row>
    <row r="23" spans="1:5" s="3" customFormat="1">
      <c r="A23" s="92" t="s">
        <v>94</v>
      </c>
      <c r="B23" s="92" t="s">
        <v>412</v>
      </c>
      <c r="C23" s="8"/>
      <c r="D23" s="8"/>
      <c r="E23" s="108"/>
    </row>
    <row r="24" spans="1:5" s="3" customFormat="1">
      <c r="A24" s="83" t="s">
        <v>95</v>
      </c>
      <c r="B24" s="83" t="s">
        <v>413</v>
      </c>
      <c r="C24" s="246"/>
      <c r="D24" s="8"/>
      <c r="E24" s="108"/>
    </row>
    <row r="25" spans="1:5" s="3" customFormat="1">
      <c r="A25" s="83" t="s">
        <v>246</v>
      </c>
      <c r="B25" s="83" t="s">
        <v>419</v>
      </c>
      <c r="C25" s="8"/>
      <c r="D25" s="8"/>
      <c r="E25" s="108"/>
    </row>
    <row r="26" spans="1:5">
      <c r="A26" s="82">
        <v>1.2</v>
      </c>
      <c r="B26" s="82" t="s">
        <v>96</v>
      </c>
      <c r="C26" s="80">
        <f>SUM(C27,C35)</f>
        <v>0</v>
      </c>
      <c r="D26" s="80">
        <f>SUM(D27,D35)</f>
        <v>0</v>
      </c>
      <c r="E26" s="108"/>
    </row>
    <row r="27" spans="1:5">
      <c r="A27" s="83" t="s">
        <v>32</v>
      </c>
      <c r="B27" s="83" t="s">
        <v>305</v>
      </c>
      <c r="C27" s="102">
        <f>SUM(C28:C30)</f>
        <v>0</v>
      </c>
      <c r="D27" s="102">
        <f>SUM(D28:D30)</f>
        <v>0</v>
      </c>
      <c r="E27" s="108"/>
    </row>
    <row r="28" spans="1:5">
      <c r="A28" s="228" t="s">
        <v>98</v>
      </c>
      <c r="B28" s="228" t="s">
        <v>303</v>
      </c>
      <c r="C28" s="8"/>
      <c r="D28" s="8"/>
      <c r="E28" s="108"/>
    </row>
    <row r="29" spans="1:5">
      <c r="A29" s="228" t="s">
        <v>99</v>
      </c>
      <c r="B29" s="228" t="s">
        <v>306</v>
      </c>
      <c r="C29" s="8"/>
      <c r="D29" s="8"/>
      <c r="E29" s="108"/>
    </row>
    <row r="30" spans="1:5">
      <c r="A30" s="228" t="s">
        <v>421</v>
      </c>
      <c r="B30" s="228" t="s">
        <v>304</v>
      </c>
      <c r="C30" s="8"/>
      <c r="D30" s="8"/>
      <c r="E30" s="108"/>
    </row>
    <row r="31" spans="1:5">
      <c r="A31" s="83" t="s">
        <v>33</v>
      </c>
      <c r="B31" s="83" t="s">
        <v>469</v>
      </c>
      <c r="C31" s="102">
        <f>SUM(C32:C34)</f>
        <v>0</v>
      </c>
      <c r="D31" s="102">
        <f>SUM(D32:D34)</f>
        <v>0</v>
      </c>
      <c r="E31" s="108"/>
    </row>
    <row r="32" spans="1:5">
      <c r="A32" s="228" t="s">
        <v>12</v>
      </c>
      <c r="B32" s="228" t="s">
        <v>472</v>
      </c>
      <c r="C32" s="8"/>
      <c r="D32" s="8"/>
      <c r="E32" s="108"/>
    </row>
    <row r="33" spans="1:9">
      <c r="A33" s="228" t="s">
        <v>13</v>
      </c>
      <c r="B33" s="228" t="s">
        <v>473</v>
      </c>
      <c r="C33" s="8"/>
      <c r="D33" s="8"/>
      <c r="E33" s="108"/>
    </row>
    <row r="34" spans="1:9">
      <c r="A34" s="228" t="s">
        <v>276</v>
      </c>
      <c r="B34" s="228" t="s">
        <v>474</v>
      </c>
      <c r="C34" s="8"/>
      <c r="D34" s="8"/>
      <c r="E34" s="108"/>
    </row>
    <row r="35" spans="1:9" s="23" customFormat="1">
      <c r="A35" s="83" t="s">
        <v>34</v>
      </c>
      <c r="B35" s="242" t="s">
        <v>418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4" t="s">
        <v>107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416</v>
      </c>
      <c r="D43" s="12"/>
      <c r="E43"/>
      <c r="F43"/>
      <c r="G43"/>
      <c r="H43"/>
      <c r="I43"/>
    </row>
    <row r="44" spans="1:9" s="2" customFormat="1">
      <c r="A44"/>
      <c r="B44" s="236" t="s">
        <v>265</v>
      </c>
      <c r="D44" s="12"/>
      <c r="E44"/>
      <c r="F44"/>
      <c r="G44"/>
      <c r="H44"/>
      <c r="I44"/>
    </row>
    <row r="45" spans="1:9" customFormat="1" ht="12.75">
      <c r="B45" s="239" t="s">
        <v>139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showGridLines="0" tabSelected="1" view="pageBreakPreview" topLeftCell="A40" zoomScale="80" zoomScaleNormal="100" zoomScaleSheetLayoutView="80" workbookViewId="0">
      <selection activeCell="A8" sqref="A8:XFD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6" width="10.140625" style="2" bestFit="1" customWidth="1"/>
    <col min="7" max="16384" width="9.140625" style="2"/>
  </cols>
  <sheetData>
    <row r="1" spans="1:6" s="6" customFormat="1">
      <c r="A1" s="69" t="s">
        <v>478</v>
      </c>
      <c r="B1" s="217"/>
      <c r="C1" s="552" t="s">
        <v>109</v>
      </c>
      <c r="D1" s="552"/>
      <c r="E1" s="86"/>
    </row>
    <row r="2" spans="1:6" s="6" customFormat="1">
      <c r="A2" s="373" t="s">
        <v>480</v>
      </c>
      <c r="B2" s="217"/>
      <c r="C2" s="550" t="str">
        <f>'ფორმა N1'!K2</f>
        <v>01/01/2019-31/12/2019</v>
      </c>
      <c r="D2" s="551"/>
      <c r="E2" s="86"/>
    </row>
    <row r="3" spans="1:6" s="6" customFormat="1">
      <c r="A3" s="373" t="s">
        <v>479</v>
      </c>
      <c r="B3" s="217"/>
      <c r="C3" s="218"/>
      <c r="D3" s="218"/>
      <c r="E3" s="86"/>
    </row>
    <row r="4" spans="1:6" s="6" customFormat="1">
      <c r="A4" s="71" t="s">
        <v>140</v>
      </c>
      <c r="B4" s="217"/>
      <c r="C4" s="218"/>
      <c r="D4" s="218"/>
      <c r="E4" s="86"/>
    </row>
    <row r="5" spans="1:6" s="6" customFormat="1">
      <c r="A5" s="71"/>
      <c r="B5" s="217"/>
      <c r="C5" s="218"/>
      <c r="D5" s="218"/>
      <c r="E5" s="86"/>
    </row>
    <row r="6" spans="1:6">
      <c r="A6" s="72" t="str">
        <f>'[1]ფორმა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6">
      <c r="A7" s="219" t="str">
        <f>'ფორმა N1'!A5</f>
        <v>პ/გ  "ახალი ქრისტიან დემოკრატები"</v>
      </c>
      <c r="B7" s="75"/>
      <c r="C7" s="76"/>
      <c r="D7" s="76"/>
      <c r="E7" s="87"/>
    </row>
    <row r="8" spans="1:6" s="6" customFormat="1" ht="30">
      <c r="A8" s="84" t="s">
        <v>64</v>
      </c>
      <c r="B8" s="85" t="s">
        <v>11</v>
      </c>
      <c r="C8" s="74" t="s">
        <v>10</v>
      </c>
      <c r="D8" s="74" t="s">
        <v>9</v>
      </c>
      <c r="E8" s="86"/>
    </row>
    <row r="9" spans="1:6" s="7" customFormat="1">
      <c r="A9" s="220">
        <v>1</v>
      </c>
      <c r="B9" s="220" t="s">
        <v>57</v>
      </c>
      <c r="C9" s="449">
        <f>SUM(C10,C14,C54,C57,C58,C59,C77)</f>
        <v>105004.74</v>
      </c>
      <c r="D9" s="449">
        <f>SUM(D10,D14,D54,D57,D58,D59,D65,D73,D74)</f>
        <v>103151.47</v>
      </c>
      <c r="E9" s="221"/>
      <c r="F9" s="492">
        <f>C9-D9</f>
        <v>1853.2700000000041</v>
      </c>
    </row>
    <row r="10" spans="1:6" s="9" customFormat="1" ht="18">
      <c r="A10" s="82">
        <v>1.1000000000000001</v>
      </c>
      <c r="B10" s="82" t="s">
        <v>58</v>
      </c>
      <c r="C10" s="458">
        <f>SUM(C11:C13)</f>
        <v>84551.19</v>
      </c>
      <c r="D10" s="458">
        <f>SUM(D11:D13)</f>
        <v>84551.19</v>
      </c>
      <c r="E10" s="88"/>
    </row>
    <row r="11" spans="1:6" s="10" customFormat="1">
      <c r="A11" s="83" t="s">
        <v>30</v>
      </c>
      <c r="B11" s="83" t="s">
        <v>59</v>
      </c>
      <c r="C11" s="437">
        <v>84551.19</v>
      </c>
      <c r="D11" s="437">
        <f>C11</f>
        <v>84551.19</v>
      </c>
      <c r="E11" s="89"/>
    </row>
    <row r="12" spans="1:6" s="3" customFormat="1">
      <c r="A12" s="83" t="s">
        <v>31</v>
      </c>
      <c r="B12" s="83" t="s">
        <v>0</v>
      </c>
      <c r="C12" s="4"/>
      <c r="D12" s="437"/>
      <c r="E12" s="90"/>
    </row>
    <row r="13" spans="1:6" s="3" customFormat="1">
      <c r="A13" s="377" t="s">
        <v>482</v>
      </c>
      <c r="B13" s="378" t="s">
        <v>483</v>
      </c>
      <c r="C13" s="378"/>
      <c r="D13" s="464"/>
      <c r="E13" s="90"/>
    </row>
    <row r="14" spans="1:6" s="7" customFormat="1">
      <c r="A14" s="82">
        <v>1.2</v>
      </c>
      <c r="B14" s="82" t="s">
        <v>60</v>
      </c>
      <c r="C14" s="79">
        <f>SUM(C15,C18,C30,C31,C32,C33,C36,C37,C44:C48,C52,C53)</f>
        <v>18600.28</v>
      </c>
      <c r="D14" s="455">
        <f>SUM(D15,D18,D30,D31,D32,D33,D36,D37,D44:D48,D52,D53)</f>
        <v>18600.28</v>
      </c>
      <c r="E14" s="221"/>
    </row>
    <row r="15" spans="1:6" s="3" customFormat="1">
      <c r="A15" s="83" t="s">
        <v>32</v>
      </c>
      <c r="B15" s="83" t="s">
        <v>1</v>
      </c>
      <c r="C15" s="78">
        <f>SUM(C16:C17)</f>
        <v>13085</v>
      </c>
      <c r="D15" s="458">
        <f>SUM(D16:D17)</f>
        <v>13085</v>
      </c>
      <c r="E15" s="90"/>
    </row>
    <row r="16" spans="1:6" s="3" customFormat="1">
      <c r="A16" s="92" t="s">
        <v>98</v>
      </c>
      <c r="B16" s="92" t="s">
        <v>61</v>
      </c>
      <c r="C16" s="4">
        <f>'ფორმა N4.3'!H129-'ფორმა N5.3'!H44</f>
        <v>13085</v>
      </c>
      <c r="D16" s="489">
        <f>C16</f>
        <v>13085</v>
      </c>
      <c r="E16" s="90"/>
    </row>
    <row r="17" spans="1:6" s="3" customFormat="1">
      <c r="A17" s="92" t="s">
        <v>99</v>
      </c>
      <c r="B17" s="92" t="s">
        <v>62</v>
      </c>
      <c r="C17" s="4"/>
      <c r="D17" s="489"/>
      <c r="E17" s="90"/>
    </row>
    <row r="18" spans="1:6" s="3" customFormat="1">
      <c r="A18" s="83" t="s">
        <v>33</v>
      </c>
      <c r="B18" s="83" t="s">
        <v>2</v>
      </c>
      <c r="C18" s="458">
        <f>SUM(C19:C24,C29)</f>
        <v>2765.04</v>
      </c>
      <c r="D18" s="458">
        <f>SUM(D19:D24,D29)</f>
        <v>2765.04</v>
      </c>
      <c r="E18" s="223"/>
      <c r="F18" s="224"/>
    </row>
    <row r="19" spans="1:6" s="227" customFormat="1" ht="30">
      <c r="A19" s="92" t="s">
        <v>12</v>
      </c>
      <c r="B19" s="92" t="s">
        <v>245</v>
      </c>
      <c r="C19" s="488">
        <v>1150</v>
      </c>
      <c r="D19" s="37">
        <f>C19</f>
        <v>1150</v>
      </c>
      <c r="E19" s="226"/>
    </row>
    <row r="20" spans="1:6" s="227" customFormat="1">
      <c r="A20" s="92" t="s">
        <v>13</v>
      </c>
      <c r="B20" s="92" t="s">
        <v>14</v>
      </c>
      <c r="C20" s="225"/>
      <c r="D20" s="37"/>
      <c r="E20" s="226"/>
    </row>
    <row r="21" spans="1:6" s="227" customFormat="1" ht="30">
      <c r="A21" s="92" t="s">
        <v>276</v>
      </c>
      <c r="B21" s="92" t="s">
        <v>22</v>
      </c>
      <c r="C21" s="225"/>
      <c r="D21" s="37"/>
      <c r="E21" s="226"/>
    </row>
    <row r="22" spans="1:6" s="227" customFormat="1" ht="16.5" customHeight="1">
      <c r="A22" s="92" t="s">
        <v>277</v>
      </c>
      <c r="B22" s="92" t="s">
        <v>15</v>
      </c>
      <c r="C22" s="488">
        <v>587</v>
      </c>
      <c r="D22" s="37">
        <f>C22</f>
        <v>587</v>
      </c>
      <c r="E22" s="226"/>
    </row>
    <row r="23" spans="1:6" s="227" customFormat="1" ht="16.5" customHeight="1">
      <c r="A23" s="92" t="s">
        <v>278</v>
      </c>
      <c r="B23" s="92" t="s">
        <v>16</v>
      </c>
      <c r="C23" s="225"/>
      <c r="D23" s="37"/>
      <c r="E23" s="226"/>
    </row>
    <row r="24" spans="1:6" s="227" customFormat="1" ht="16.5" customHeight="1">
      <c r="A24" s="92" t="s">
        <v>279</v>
      </c>
      <c r="B24" s="92" t="s">
        <v>17</v>
      </c>
      <c r="C24" s="458">
        <f>SUM(C25:C28)</f>
        <v>1028.04</v>
      </c>
      <c r="D24" s="458">
        <f>SUM(D25:D28)</f>
        <v>1028.04</v>
      </c>
      <c r="E24" s="226"/>
    </row>
    <row r="25" spans="1:6" s="227" customFormat="1" ht="16.5" customHeight="1">
      <c r="A25" s="228" t="s">
        <v>280</v>
      </c>
      <c r="B25" s="228" t="s">
        <v>18</v>
      </c>
      <c r="C25" s="225">
        <v>746.04</v>
      </c>
      <c r="D25" s="37">
        <f>C25</f>
        <v>746.04</v>
      </c>
      <c r="E25" s="226"/>
    </row>
    <row r="26" spans="1:6" s="227" customFormat="1" ht="16.5" customHeight="1">
      <c r="A26" s="228" t="s">
        <v>281</v>
      </c>
      <c r="B26" s="228" t="s">
        <v>19</v>
      </c>
      <c r="C26" s="488">
        <v>132</v>
      </c>
      <c r="D26" s="37">
        <f>C26</f>
        <v>132</v>
      </c>
      <c r="E26" s="226"/>
    </row>
    <row r="27" spans="1:6" s="227" customFormat="1" ht="16.5" customHeight="1">
      <c r="A27" s="228" t="s">
        <v>282</v>
      </c>
      <c r="B27" s="228" t="s">
        <v>20</v>
      </c>
      <c r="C27" s="225"/>
      <c r="D27" s="37"/>
      <c r="E27" s="226"/>
    </row>
    <row r="28" spans="1:6" s="227" customFormat="1" ht="16.5" customHeight="1">
      <c r="A28" s="228" t="s">
        <v>283</v>
      </c>
      <c r="B28" s="228" t="s">
        <v>23</v>
      </c>
      <c r="C28" s="488">
        <v>150</v>
      </c>
      <c r="D28" s="37">
        <f>C28</f>
        <v>150</v>
      </c>
      <c r="E28" s="226"/>
    </row>
    <row r="29" spans="1:6" s="227" customFormat="1" ht="16.5" customHeight="1">
      <c r="A29" s="92" t="s">
        <v>284</v>
      </c>
      <c r="B29" s="92" t="s">
        <v>21</v>
      </c>
      <c r="C29" s="225"/>
      <c r="D29" s="37"/>
      <c r="E29" s="226"/>
    </row>
    <row r="30" spans="1:6" s="3" customFormat="1" ht="16.5" customHeight="1">
      <c r="A30" s="83" t="s">
        <v>34</v>
      </c>
      <c r="B30" s="83" t="s">
        <v>3</v>
      </c>
      <c r="C30" s="4"/>
      <c r="D30" s="489"/>
      <c r="E30" s="223"/>
    </row>
    <row r="31" spans="1:6" s="3" customFormat="1" ht="16.5" customHeight="1">
      <c r="A31" s="83" t="s">
        <v>35</v>
      </c>
      <c r="B31" s="83" t="s">
        <v>4</v>
      </c>
      <c r="C31" s="4"/>
      <c r="D31" s="489"/>
      <c r="E31" s="90"/>
    </row>
    <row r="32" spans="1:6" s="3" customFormat="1" ht="16.5" customHeight="1">
      <c r="A32" s="83" t="s">
        <v>36</v>
      </c>
      <c r="B32" s="83" t="s">
        <v>5</v>
      </c>
      <c r="C32" s="4"/>
      <c r="D32" s="489"/>
      <c r="E32" s="90"/>
    </row>
    <row r="33" spans="1:5" s="3" customFormat="1">
      <c r="A33" s="83" t="s">
        <v>37</v>
      </c>
      <c r="B33" s="83" t="s">
        <v>63</v>
      </c>
      <c r="C33" s="78">
        <f>SUM(C34:C35)</f>
        <v>0</v>
      </c>
      <c r="D33" s="458">
        <f>SUM(D34:D35)</f>
        <v>0</v>
      </c>
      <c r="E33" s="90"/>
    </row>
    <row r="34" spans="1:5" s="3" customFormat="1" ht="16.5" customHeight="1">
      <c r="A34" s="92" t="s">
        <v>285</v>
      </c>
      <c r="B34" s="92" t="s">
        <v>56</v>
      </c>
      <c r="C34" s="4"/>
      <c r="D34" s="489"/>
      <c r="E34" s="90"/>
    </row>
    <row r="35" spans="1:5" s="3" customFormat="1" ht="16.5" customHeight="1">
      <c r="A35" s="92" t="s">
        <v>286</v>
      </c>
      <c r="B35" s="92" t="s">
        <v>55</v>
      </c>
      <c r="C35" s="4"/>
      <c r="D35" s="489"/>
      <c r="E35" s="90"/>
    </row>
    <row r="36" spans="1:5" s="3" customFormat="1" ht="16.5" customHeight="1">
      <c r="A36" s="83" t="s">
        <v>38</v>
      </c>
      <c r="B36" s="83" t="s">
        <v>49</v>
      </c>
      <c r="C36" s="437">
        <v>50.24</v>
      </c>
      <c r="D36" s="489">
        <f>C36</f>
        <v>50.24</v>
      </c>
      <c r="E36" s="90"/>
    </row>
    <row r="37" spans="1:5" s="3" customFormat="1" ht="16.5" customHeight="1">
      <c r="A37" s="83" t="s">
        <v>39</v>
      </c>
      <c r="B37" s="83" t="s">
        <v>386</v>
      </c>
      <c r="C37" s="78">
        <f>SUM(C38:C43)</f>
        <v>0</v>
      </c>
      <c r="D37" s="458">
        <f>SUM(D38:D43)</f>
        <v>0</v>
      </c>
      <c r="E37" s="90"/>
    </row>
    <row r="38" spans="1:5" s="3" customFormat="1" ht="16.5" customHeight="1">
      <c r="A38" s="17" t="s">
        <v>341</v>
      </c>
      <c r="B38" s="17" t="s">
        <v>345</v>
      </c>
      <c r="C38" s="4"/>
      <c r="D38" s="489"/>
      <c r="E38" s="90"/>
    </row>
    <row r="39" spans="1:5" s="3" customFormat="1" ht="16.5" customHeight="1">
      <c r="A39" s="17" t="s">
        <v>342</v>
      </c>
      <c r="B39" s="17" t="s">
        <v>346</v>
      </c>
      <c r="C39" s="4"/>
      <c r="D39" s="489"/>
      <c r="E39" s="90"/>
    </row>
    <row r="40" spans="1:5" s="3" customFormat="1" ht="16.5" customHeight="1">
      <c r="A40" s="17" t="s">
        <v>343</v>
      </c>
      <c r="B40" s="17" t="s">
        <v>349</v>
      </c>
      <c r="C40" s="4"/>
      <c r="D40" s="489"/>
      <c r="E40" s="90"/>
    </row>
    <row r="41" spans="1:5" s="3" customFormat="1" ht="16.5" customHeight="1">
      <c r="A41" s="17" t="s">
        <v>348</v>
      </c>
      <c r="B41" s="17" t="s">
        <v>350</v>
      </c>
      <c r="C41" s="4"/>
      <c r="D41" s="489"/>
      <c r="E41" s="90"/>
    </row>
    <row r="42" spans="1:5" s="3" customFormat="1" ht="16.5" customHeight="1">
      <c r="A42" s="17" t="s">
        <v>351</v>
      </c>
      <c r="B42" s="17" t="s">
        <v>462</v>
      </c>
      <c r="C42" s="4"/>
      <c r="D42" s="489"/>
      <c r="E42" s="90"/>
    </row>
    <row r="43" spans="1:5" s="3" customFormat="1" ht="16.5" customHeight="1">
      <c r="A43" s="17" t="s">
        <v>463</v>
      </c>
      <c r="B43" s="17" t="s">
        <v>347</v>
      </c>
      <c r="C43" s="4"/>
      <c r="D43" s="489"/>
      <c r="E43" s="90"/>
    </row>
    <row r="44" spans="1:5" s="3" customFormat="1" ht="30">
      <c r="A44" s="83" t="s">
        <v>40</v>
      </c>
      <c r="B44" s="83" t="s">
        <v>28</v>
      </c>
      <c r="C44" s="4"/>
      <c r="D44" s="489"/>
      <c r="E44" s="90"/>
    </row>
    <row r="45" spans="1:5" s="3" customFormat="1" ht="16.5" customHeight="1">
      <c r="A45" s="83" t="s">
        <v>41</v>
      </c>
      <c r="B45" s="83" t="s">
        <v>24</v>
      </c>
      <c r="C45" s="4"/>
      <c r="D45" s="489"/>
      <c r="E45" s="90"/>
    </row>
    <row r="46" spans="1:5" s="3" customFormat="1" ht="16.5" customHeight="1">
      <c r="A46" s="83" t="s">
        <v>42</v>
      </c>
      <c r="B46" s="83" t="s">
        <v>25</v>
      </c>
      <c r="C46" s="437">
        <v>2700</v>
      </c>
      <c r="D46" s="489">
        <f>C46</f>
        <v>2700</v>
      </c>
      <c r="E46" s="90"/>
    </row>
    <row r="47" spans="1:5" s="3" customFormat="1" ht="16.5" customHeight="1">
      <c r="A47" s="83" t="s">
        <v>43</v>
      </c>
      <c r="B47" s="83" t="s">
        <v>26</v>
      </c>
      <c r="C47" s="4"/>
      <c r="D47" s="489"/>
      <c r="E47" s="90"/>
    </row>
    <row r="48" spans="1:5" s="3" customFormat="1" ht="16.5" customHeight="1">
      <c r="A48" s="83" t="s">
        <v>44</v>
      </c>
      <c r="B48" s="83" t="s">
        <v>387</v>
      </c>
      <c r="C48" s="78">
        <f>SUM(C49:C51)</f>
        <v>0</v>
      </c>
      <c r="D48" s="458">
        <f>SUM(D49:D51)</f>
        <v>0</v>
      </c>
      <c r="E48" s="90"/>
    </row>
    <row r="49" spans="1:6" s="3" customFormat="1" ht="16.5" customHeight="1">
      <c r="A49" s="92" t="s">
        <v>357</v>
      </c>
      <c r="B49" s="92" t="s">
        <v>360</v>
      </c>
      <c r="C49" s="4"/>
      <c r="D49" s="489"/>
      <c r="E49" s="90"/>
    </row>
    <row r="50" spans="1:6" s="3" customFormat="1" ht="16.5" customHeight="1">
      <c r="A50" s="92" t="s">
        <v>358</v>
      </c>
      <c r="B50" s="92" t="s">
        <v>359</v>
      </c>
      <c r="C50" s="4"/>
      <c r="D50" s="489"/>
      <c r="E50" s="90"/>
    </row>
    <row r="51" spans="1:6" s="3" customFormat="1" ht="16.5" customHeight="1">
      <c r="A51" s="92" t="s">
        <v>361</v>
      </c>
      <c r="B51" s="92" t="s">
        <v>362</v>
      </c>
      <c r="C51" s="4"/>
      <c r="D51" s="489"/>
      <c r="E51" s="90"/>
    </row>
    <row r="52" spans="1:6" s="3" customFormat="1">
      <c r="A52" s="83" t="s">
        <v>45</v>
      </c>
      <c r="B52" s="83" t="s">
        <v>29</v>
      </c>
      <c r="C52" s="4"/>
      <c r="D52" s="489"/>
      <c r="E52" s="90"/>
    </row>
    <row r="53" spans="1:6" s="3" customFormat="1" ht="16.5" customHeight="1">
      <c r="A53" s="83" t="s">
        <v>46</v>
      </c>
      <c r="B53" s="83" t="s">
        <v>6</v>
      </c>
      <c r="C53" s="4"/>
      <c r="D53" s="489"/>
      <c r="E53" s="223"/>
      <c r="F53" s="224"/>
    </row>
    <row r="54" spans="1:6" s="3" customFormat="1" ht="30">
      <c r="A54" s="82">
        <v>1.3</v>
      </c>
      <c r="B54" s="82" t="s">
        <v>392</v>
      </c>
      <c r="C54" s="79">
        <f>SUM(C55:C56)</f>
        <v>0</v>
      </c>
      <c r="D54" s="455">
        <f>SUM(D55:D56)</f>
        <v>0</v>
      </c>
      <c r="E54" s="223"/>
      <c r="F54" s="224"/>
    </row>
    <row r="55" spans="1:6" s="3" customFormat="1" ht="30">
      <c r="A55" s="83" t="s">
        <v>50</v>
      </c>
      <c r="B55" s="83" t="s">
        <v>48</v>
      </c>
      <c r="C55" s="4"/>
      <c r="D55" s="489"/>
      <c r="E55" s="223"/>
      <c r="F55" s="224"/>
    </row>
    <row r="56" spans="1:6" s="3" customFormat="1" ht="16.5" customHeight="1">
      <c r="A56" s="83" t="s">
        <v>51</v>
      </c>
      <c r="B56" s="83" t="s">
        <v>47</v>
      </c>
      <c r="C56" s="4"/>
      <c r="D56" s="489"/>
      <c r="E56" s="223"/>
      <c r="F56" s="224"/>
    </row>
    <row r="57" spans="1:6" s="3" customFormat="1">
      <c r="A57" s="82">
        <v>1.4</v>
      </c>
      <c r="B57" s="82" t="s">
        <v>394</v>
      </c>
      <c r="C57" s="4"/>
      <c r="D57" s="222"/>
      <c r="E57" s="223"/>
      <c r="F57" s="224"/>
    </row>
    <row r="58" spans="1:6" s="227" customFormat="1">
      <c r="A58" s="82">
        <v>1.5</v>
      </c>
      <c r="B58" s="82" t="s">
        <v>7</v>
      </c>
      <c r="C58" s="225"/>
      <c r="D58" s="37"/>
      <c r="E58" s="226"/>
    </row>
    <row r="59" spans="1:6" s="227" customFormat="1">
      <c r="A59" s="82">
        <v>1.6</v>
      </c>
      <c r="B59" s="41" t="s">
        <v>8</v>
      </c>
      <c r="C59" s="80">
        <f>SUM(C60:C64)</f>
        <v>0</v>
      </c>
      <c r="D59" s="81">
        <f>SUM(D60:D64)</f>
        <v>0</v>
      </c>
      <c r="E59" s="226"/>
    </row>
    <row r="60" spans="1:6" s="227" customFormat="1">
      <c r="A60" s="83" t="s">
        <v>292</v>
      </c>
      <c r="B60" s="42" t="s">
        <v>52</v>
      </c>
      <c r="C60" s="225"/>
      <c r="D60" s="37"/>
      <c r="E60" s="226"/>
    </row>
    <row r="61" spans="1:6" s="227" customFormat="1" ht="30">
      <c r="A61" s="83" t="s">
        <v>293</v>
      </c>
      <c r="B61" s="42" t="s">
        <v>54</v>
      </c>
      <c r="C61" s="225"/>
      <c r="D61" s="37"/>
      <c r="E61" s="226"/>
    </row>
    <row r="62" spans="1:6" s="227" customFormat="1">
      <c r="A62" s="83" t="s">
        <v>294</v>
      </c>
      <c r="B62" s="42" t="s">
        <v>53</v>
      </c>
      <c r="C62" s="37"/>
      <c r="D62" s="37"/>
      <c r="E62" s="226"/>
    </row>
    <row r="63" spans="1:6" s="227" customFormat="1">
      <c r="A63" s="83" t="s">
        <v>295</v>
      </c>
      <c r="B63" s="42" t="s">
        <v>27</v>
      </c>
      <c r="C63" s="225"/>
      <c r="D63" s="37"/>
      <c r="E63" s="226"/>
    </row>
    <row r="64" spans="1:6" s="227" customFormat="1">
      <c r="A64" s="83" t="s">
        <v>323</v>
      </c>
      <c r="B64" s="42" t="s">
        <v>324</v>
      </c>
      <c r="C64" s="225"/>
      <c r="D64" s="37"/>
      <c r="E64" s="226"/>
    </row>
    <row r="65" spans="1:5">
      <c r="A65" s="220">
        <v>2</v>
      </c>
      <c r="B65" s="220" t="s">
        <v>388</v>
      </c>
      <c r="C65" s="229"/>
      <c r="D65" s="80">
        <f>SUM(D66:D72)</f>
        <v>0</v>
      </c>
      <c r="E65" s="91"/>
    </row>
    <row r="66" spans="1:5">
      <c r="A66" s="93">
        <v>2.1</v>
      </c>
      <c r="B66" s="230" t="s">
        <v>100</v>
      </c>
      <c r="C66" s="231"/>
      <c r="D66" s="22"/>
      <c r="E66" s="91"/>
    </row>
    <row r="67" spans="1:5">
      <c r="A67" s="93">
        <v>2.2000000000000002</v>
      </c>
      <c r="B67" s="230" t="s">
        <v>389</v>
      </c>
      <c r="C67" s="231"/>
      <c r="D67" s="22"/>
      <c r="E67" s="91"/>
    </row>
    <row r="68" spans="1:5">
      <c r="A68" s="93">
        <v>2.2999999999999998</v>
      </c>
      <c r="B68" s="230" t="s">
        <v>104</v>
      </c>
      <c r="C68" s="231"/>
      <c r="D68" s="22"/>
      <c r="E68" s="91"/>
    </row>
    <row r="69" spans="1:5">
      <c r="A69" s="93">
        <v>2.4</v>
      </c>
      <c r="B69" s="230" t="s">
        <v>103</v>
      </c>
      <c r="C69" s="231"/>
      <c r="D69" s="22"/>
      <c r="E69" s="91"/>
    </row>
    <row r="70" spans="1:5">
      <c r="A70" s="93">
        <v>2.5</v>
      </c>
      <c r="B70" s="230" t="s">
        <v>390</v>
      </c>
      <c r="C70" s="231"/>
      <c r="D70" s="22"/>
      <c r="E70" s="91"/>
    </row>
    <row r="71" spans="1:5">
      <c r="A71" s="93">
        <v>2.6</v>
      </c>
      <c r="B71" s="230" t="s">
        <v>101</v>
      </c>
      <c r="C71" s="231"/>
      <c r="D71" s="22"/>
      <c r="E71" s="91"/>
    </row>
    <row r="72" spans="1:5">
      <c r="A72" s="93">
        <v>2.7</v>
      </c>
      <c r="B72" s="230" t="s">
        <v>102</v>
      </c>
      <c r="C72" s="232"/>
      <c r="D72" s="22"/>
      <c r="E72" s="91"/>
    </row>
    <row r="73" spans="1:5">
      <c r="A73" s="220">
        <v>3</v>
      </c>
      <c r="B73" s="220" t="s">
        <v>417</v>
      </c>
      <c r="C73" s="80"/>
      <c r="D73" s="22"/>
      <c r="E73" s="91"/>
    </row>
    <row r="74" spans="1:5">
      <c r="A74" s="220">
        <v>4</v>
      </c>
      <c r="B74" s="220" t="s">
        <v>247</v>
      </c>
      <c r="C74" s="80"/>
      <c r="D74" s="80">
        <f>SUM(D75:D76)</f>
        <v>0</v>
      </c>
      <c r="E74" s="91"/>
    </row>
    <row r="75" spans="1:5">
      <c r="A75" s="93">
        <v>4.0999999999999996</v>
      </c>
      <c r="B75" s="93" t="s">
        <v>248</v>
      </c>
      <c r="C75" s="231"/>
      <c r="D75" s="8"/>
      <c r="E75" s="91"/>
    </row>
    <row r="76" spans="1:5">
      <c r="A76" s="93">
        <v>4.2</v>
      </c>
      <c r="B76" s="93" t="s">
        <v>249</v>
      </c>
      <c r="C76" s="232"/>
      <c r="D76" s="8"/>
      <c r="E76" s="91"/>
    </row>
    <row r="77" spans="1:5">
      <c r="A77" s="220">
        <v>5</v>
      </c>
      <c r="B77" s="220" t="s">
        <v>274</v>
      </c>
      <c r="C77" s="248">
        <v>1853.27</v>
      </c>
      <c r="D77" s="232"/>
      <c r="E77" s="91"/>
    </row>
    <row r="78" spans="1:5">
      <c r="B78" s="40"/>
    </row>
    <row r="79" spans="1:5">
      <c r="A79" s="555" t="s">
        <v>464</v>
      </c>
      <c r="B79" s="555"/>
      <c r="C79" s="555"/>
      <c r="D79" s="555"/>
      <c r="E79" s="5"/>
    </row>
    <row r="80" spans="1:5">
      <c r="B80" s="40"/>
    </row>
    <row r="81" spans="1:9" s="23" customFormat="1" ht="12.75"/>
    <row r="82" spans="1:9">
      <c r="A82" s="64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64" t="s">
        <v>414</v>
      </c>
      <c r="D85" s="12"/>
      <c r="E85"/>
      <c r="F85"/>
      <c r="G85"/>
      <c r="H85"/>
      <c r="I85"/>
    </row>
    <row r="86" spans="1:9">
      <c r="A86"/>
      <c r="B86" s="2" t="s">
        <v>415</v>
      </c>
      <c r="D86" s="12"/>
      <c r="E86"/>
      <c r="F86"/>
      <c r="G86"/>
      <c r="H86"/>
      <c r="I86"/>
    </row>
    <row r="87" spans="1:9" customFormat="1" ht="12.75">
      <c r="B87" s="61" t="s">
        <v>139</v>
      </c>
    </row>
    <row r="88" spans="1:9" s="23" customFormat="1" ht="12.75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9" t="s">
        <v>313</v>
      </c>
      <c r="B1" s="72"/>
      <c r="C1" s="552" t="s">
        <v>109</v>
      </c>
      <c r="D1" s="552"/>
      <c r="E1" s="86"/>
    </row>
    <row r="2" spans="1:5" s="6" customFormat="1">
      <c r="A2" s="69" t="s">
        <v>314</v>
      </c>
      <c r="B2" s="72"/>
      <c r="C2" s="550" t="str">
        <f>'ფორმა N1'!K2</f>
        <v>01/01/2019-31/12/2019</v>
      </c>
      <c r="D2" s="550"/>
      <c r="E2" s="86"/>
    </row>
    <row r="3" spans="1:5" s="6" customFormat="1">
      <c r="A3" s="71" t="s">
        <v>140</v>
      </c>
      <c r="B3" s="69"/>
      <c r="C3" s="154"/>
      <c r="D3" s="154"/>
      <c r="E3" s="86"/>
    </row>
    <row r="4" spans="1:5" s="6" customFormat="1">
      <c r="A4" s="71"/>
      <c r="B4" s="71"/>
      <c r="C4" s="154"/>
      <c r="D4" s="154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422" t="str">
        <f>'ფორმა N1'!A5</f>
        <v>პ/გ  "ახალი ქრისტიან დემოკრატები"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53"/>
      <c r="B8" s="153"/>
      <c r="C8" s="73"/>
      <c r="D8" s="73"/>
      <c r="E8" s="86"/>
    </row>
    <row r="9" spans="1:5" s="6" customFormat="1" ht="30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8">
      <c r="A10" s="93" t="s">
        <v>315</v>
      </c>
      <c r="B10" s="93"/>
      <c r="C10" s="4"/>
      <c r="D10" s="4"/>
      <c r="E10" s="88"/>
    </row>
    <row r="11" spans="1:5" s="10" customFormat="1">
      <c r="A11" s="93" t="s">
        <v>316</v>
      </c>
      <c r="B11" s="93"/>
      <c r="C11" s="4"/>
      <c r="D11" s="4"/>
      <c r="E11" s="89"/>
    </row>
    <row r="12" spans="1:5" s="10" customFormat="1">
      <c r="A12" s="82" t="s">
        <v>273</v>
      </c>
      <c r="B12" s="82"/>
      <c r="C12" s="4"/>
      <c r="D12" s="4"/>
      <c r="E12" s="89"/>
    </row>
    <row r="13" spans="1:5" s="10" customFormat="1">
      <c r="A13" s="82" t="s">
        <v>273</v>
      </c>
      <c r="B13" s="82"/>
      <c r="C13" s="4"/>
      <c r="D13" s="4"/>
      <c r="E13" s="89"/>
    </row>
    <row r="14" spans="1:5" s="10" customFormat="1">
      <c r="A14" s="82" t="s">
        <v>273</v>
      </c>
      <c r="B14" s="82"/>
      <c r="C14" s="4"/>
      <c r="D14" s="4"/>
      <c r="E14" s="89"/>
    </row>
    <row r="15" spans="1:5" s="10" customFormat="1">
      <c r="A15" s="82" t="s">
        <v>273</v>
      </c>
      <c r="B15" s="82"/>
      <c r="C15" s="4"/>
      <c r="D15" s="4"/>
      <c r="E15" s="89"/>
    </row>
    <row r="16" spans="1:5" s="10" customFormat="1">
      <c r="A16" s="82" t="s">
        <v>273</v>
      </c>
      <c r="B16" s="82"/>
      <c r="C16" s="4"/>
      <c r="D16" s="4"/>
      <c r="E16" s="89"/>
    </row>
    <row r="17" spans="1:5" s="10" customFormat="1" ht="17.25" customHeight="1">
      <c r="A17" s="93" t="s">
        <v>317</v>
      </c>
      <c r="B17" s="82"/>
      <c r="C17" s="4"/>
      <c r="D17" s="4"/>
      <c r="E17" s="89"/>
    </row>
    <row r="18" spans="1:5" s="10" customFormat="1" ht="18" customHeight="1">
      <c r="A18" s="93" t="s">
        <v>318</v>
      </c>
      <c r="B18" s="82"/>
      <c r="C18" s="4"/>
      <c r="D18" s="4"/>
      <c r="E18" s="89"/>
    </row>
    <row r="19" spans="1:5" s="10" customFormat="1">
      <c r="A19" s="82" t="s">
        <v>273</v>
      </c>
      <c r="B19" s="82"/>
      <c r="C19" s="4"/>
      <c r="D19" s="4"/>
      <c r="E19" s="89"/>
    </row>
    <row r="20" spans="1:5" s="10" customFormat="1">
      <c r="A20" s="82" t="s">
        <v>273</v>
      </c>
      <c r="B20" s="82"/>
      <c r="C20" s="4"/>
      <c r="D20" s="4"/>
      <c r="E20" s="89"/>
    </row>
    <row r="21" spans="1:5" s="10" customFormat="1">
      <c r="A21" s="82" t="s">
        <v>273</v>
      </c>
      <c r="B21" s="82"/>
      <c r="C21" s="4"/>
      <c r="D21" s="4"/>
      <c r="E21" s="89"/>
    </row>
    <row r="22" spans="1:5" s="10" customFormat="1">
      <c r="A22" s="82" t="s">
        <v>273</v>
      </c>
      <c r="B22" s="82"/>
      <c r="C22" s="4"/>
      <c r="D22" s="4"/>
      <c r="E22" s="89"/>
    </row>
    <row r="23" spans="1:5" s="10" customFormat="1">
      <c r="A23" s="82" t="s">
        <v>273</v>
      </c>
      <c r="B23" s="82"/>
      <c r="C23" s="4"/>
      <c r="D23" s="4"/>
      <c r="E23" s="89"/>
    </row>
    <row r="24" spans="1:5">
      <c r="A24" s="94"/>
      <c r="B24" s="94" t="s">
        <v>322</v>
      </c>
      <c r="C24" s="81">
        <f>SUM(C10:C23)</f>
        <v>0</v>
      </c>
      <c r="D24" s="81">
        <f>SUM(D10:D23)</f>
        <v>0</v>
      </c>
      <c r="E24" s="91"/>
    </row>
    <row r="25" spans="1:5">
      <c r="A25" s="40"/>
      <c r="B25" s="40"/>
    </row>
    <row r="26" spans="1:5">
      <c r="A26" s="241" t="s">
        <v>407</v>
      </c>
      <c r="E26" s="5"/>
    </row>
    <row r="27" spans="1:5">
      <c r="A27" s="2" t="s">
        <v>408</v>
      </c>
    </row>
    <row r="28" spans="1:5">
      <c r="A28" s="195" t="s">
        <v>409</v>
      </c>
    </row>
    <row r="29" spans="1:5">
      <c r="A29" s="195"/>
    </row>
    <row r="30" spans="1:5">
      <c r="A30" s="195" t="s">
        <v>337</v>
      </c>
    </row>
    <row r="31" spans="1:5" s="23" customFormat="1" ht="12.75"/>
    <row r="32" spans="1:5">
      <c r="A32" s="64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4"/>
      <c r="B35" s="64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1"/>
      <c r="B37" s="61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1"/>
  <sheetViews>
    <sheetView view="pageBreakPreview" topLeftCell="A70" zoomScale="80" zoomScaleNormal="100" zoomScaleSheetLayoutView="80" workbookViewId="0">
      <selection activeCell="E86" sqref="E86"/>
    </sheetView>
  </sheetViews>
  <sheetFormatPr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509" customWidth="1"/>
    <col min="8" max="8" width="14.7109375" style="509" customWidth="1"/>
    <col min="9" max="9" width="29.7109375" style="509" customWidth="1"/>
    <col min="10" max="10" width="0" style="179" hidden="1" customWidth="1"/>
    <col min="11" max="16384" width="9.140625" style="179"/>
  </cols>
  <sheetData>
    <row r="1" spans="1:10" ht="15">
      <c r="A1" s="69" t="s">
        <v>391</v>
      </c>
      <c r="B1" s="69"/>
      <c r="C1" s="72"/>
      <c r="D1" s="72"/>
      <c r="E1" s="72"/>
      <c r="F1" s="72"/>
      <c r="G1" s="454"/>
      <c r="H1" s="454"/>
      <c r="I1" s="552" t="s">
        <v>109</v>
      </c>
      <c r="J1" s="552"/>
    </row>
    <row r="2" spans="1:10" ht="15">
      <c r="A2" s="71" t="s">
        <v>140</v>
      </c>
      <c r="B2" s="69"/>
      <c r="C2" s="72"/>
      <c r="D2" s="72"/>
      <c r="E2" s="72"/>
      <c r="F2" s="72"/>
      <c r="G2" s="454"/>
      <c r="H2" s="454"/>
      <c r="I2" s="550" t="str">
        <f>'ფორმა N1'!K2</f>
        <v>01/01/2019-31/12/2019</v>
      </c>
      <c r="J2" s="550"/>
    </row>
    <row r="3" spans="1:10" ht="15">
      <c r="A3" s="71"/>
      <c r="B3" s="71"/>
      <c r="C3" s="69"/>
      <c r="D3" s="69"/>
      <c r="E3" s="69"/>
      <c r="F3" s="69"/>
      <c r="G3" s="454"/>
      <c r="H3" s="454"/>
      <c r="I3" s="454"/>
    </row>
    <row r="4" spans="1:10" ht="15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503"/>
      <c r="H4" s="503"/>
      <c r="I4" s="503"/>
    </row>
    <row r="5" spans="1:10" ht="15">
      <c r="A5" s="422" t="str">
        <f>'ფორმა N1'!A5</f>
        <v>პ/გ  "ახალი ქრისტიან დემოკრატები"</v>
      </c>
      <c r="B5" s="75"/>
      <c r="C5" s="75"/>
      <c r="D5" s="75"/>
      <c r="E5" s="75"/>
      <c r="F5" s="75"/>
      <c r="G5" s="504"/>
      <c r="H5" s="504"/>
      <c r="I5" s="504"/>
    </row>
    <row r="6" spans="1:10" ht="15">
      <c r="A6" s="72"/>
      <c r="B6" s="72"/>
      <c r="C6" s="72"/>
      <c r="D6" s="72"/>
      <c r="E6" s="72"/>
      <c r="F6" s="72"/>
      <c r="G6" s="503"/>
      <c r="H6" s="503"/>
      <c r="I6" s="503"/>
    </row>
    <row r="7" spans="1:10" ht="15">
      <c r="A7" s="155"/>
      <c r="B7" s="155"/>
      <c r="C7" s="155"/>
      <c r="D7" s="202"/>
      <c r="E7" s="155"/>
      <c r="F7" s="155"/>
      <c r="G7" s="453"/>
      <c r="H7" s="453"/>
      <c r="I7" s="453"/>
    </row>
    <row r="8" spans="1:10" ht="45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331</v>
      </c>
      <c r="F8" s="85" t="s">
        <v>335</v>
      </c>
      <c r="G8" s="74" t="s">
        <v>10</v>
      </c>
      <c r="H8" s="74" t="s">
        <v>9</v>
      </c>
      <c r="I8" s="74" t="s">
        <v>376</v>
      </c>
      <c r="J8" s="211" t="s">
        <v>334</v>
      </c>
    </row>
    <row r="9" spans="1:10" ht="15">
      <c r="A9" s="93">
        <v>1</v>
      </c>
      <c r="B9" s="425" t="s">
        <v>762</v>
      </c>
      <c r="C9" s="425" t="s">
        <v>516</v>
      </c>
      <c r="D9" s="499">
        <v>36001002966</v>
      </c>
      <c r="E9" s="93" t="s">
        <v>518</v>
      </c>
      <c r="F9" s="93" t="s">
        <v>334</v>
      </c>
      <c r="G9" s="427">
        <v>510</v>
      </c>
      <c r="H9" s="427">
        <v>510</v>
      </c>
      <c r="I9" s="465">
        <v>99.96</v>
      </c>
      <c r="J9" s="211" t="s">
        <v>0</v>
      </c>
    </row>
    <row r="10" spans="1:10" ht="15">
      <c r="A10" s="93">
        <v>2</v>
      </c>
      <c r="B10" s="428" t="s">
        <v>519</v>
      </c>
      <c r="C10" s="428" t="s">
        <v>520</v>
      </c>
      <c r="D10" s="493" t="s">
        <v>521</v>
      </c>
      <c r="E10" s="93" t="s">
        <v>522</v>
      </c>
      <c r="F10" s="93" t="s">
        <v>334</v>
      </c>
      <c r="G10" s="427">
        <v>1125</v>
      </c>
      <c r="H10" s="427">
        <v>1125</v>
      </c>
      <c r="I10" s="505">
        <v>220.5</v>
      </c>
    </row>
    <row r="11" spans="1:10" ht="15">
      <c r="A11" s="93">
        <v>3</v>
      </c>
      <c r="B11" s="432" t="s">
        <v>555</v>
      </c>
      <c r="C11" s="428" t="s">
        <v>556</v>
      </c>
      <c r="D11" s="497" t="s">
        <v>557</v>
      </c>
      <c r="E11" s="498" t="s">
        <v>760</v>
      </c>
      <c r="F11" s="93" t="s">
        <v>334</v>
      </c>
      <c r="G11" s="435">
        <v>187.5</v>
      </c>
      <c r="H11" s="435">
        <v>187.5</v>
      </c>
      <c r="I11" s="505">
        <v>37.5</v>
      </c>
    </row>
    <row r="12" spans="1:10" ht="15">
      <c r="A12" s="93">
        <v>4</v>
      </c>
      <c r="B12" s="432" t="s">
        <v>527</v>
      </c>
      <c r="C12" s="432" t="s">
        <v>528</v>
      </c>
      <c r="D12" s="494" t="s">
        <v>529</v>
      </c>
      <c r="E12" s="93" t="s">
        <v>530</v>
      </c>
      <c r="F12" s="93" t="s">
        <v>334</v>
      </c>
      <c r="G12" s="435">
        <v>1125</v>
      </c>
      <c r="H12" s="435">
        <v>1125</v>
      </c>
      <c r="I12" s="505">
        <v>220.5</v>
      </c>
    </row>
    <row r="13" spans="1:10" ht="15">
      <c r="A13" s="93">
        <v>5</v>
      </c>
      <c r="B13" s="428" t="s">
        <v>531</v>
      </c>
      <c r="C13" s="428" t="s">
        <v>532</v>
      </c>
      <c r="D13" s="494" t="s">
        <v>533</v>
      </c>
      <c r="E13" s="93" t="s">
        <v>534</v>
      </c>
      <c r="F13" s="93" t="s">
        <v>334</v>
      </c>
      <c r="G13" s="510">
        <v>625</v>
      </c>
      <c r="H13" s="510">
        <v>625</v>
      </c>
      <c r="I13" s="505">
        <v>122.5</v>
      </c>
    </row>
    <row r="14" spans="1:10" ht="15">
      <c r="A14" s="93">
        <v>6</v>
      </c>
      <c r="B14" s="432" t="s">
        <v>535</v>
      </c>
      <c r="C14" s="432" t="s">
        <v>536</v>
      </c>
      <c r="D14" s="495" t="s">
        <v>537</v>
      </c>
      <c r="E14" s="499" t="s">
        <v>538</v>
      </c>
      <c r="F14" s="93" t="s">
        <v>334</v>
      </c>
      <c r="G14" s="427">
        <v>1125</v>
      </c>
      <c r="H14" s="427">
        <v>1125</v>
      </c>
      <c r="I14" s="505">
        <v>220.5</v>
      </c>
    </row>
    <row r="15" spans="1:10" ht="15">
      <c r="A15" s="93">
        <v>7</v>
      </c>
      <c r="B15" s="466" t="s">
        <v>600</v>
      </c>
      <c r="C15" s="93" t="s">
        <v>528</v>
      </c>
      <c r="D15" s="497" t="s">
        <v>643</v>
      </c>
      <c r="E15" s="499" t="s">
        <v>761</v>
      </c>
      <c r="F15" s="93" t="s">
        <v>334</v>
      </c>
      <c r="G15" s="436">
        <v>3125</v>
      </c>
      <c r="H15" s="436">
        <v>3125</v>
      </c>
      <c r="I15" s="436">
        <v>625</v>
      </c>
    </row>
    <row r="16" spans="1:10" ht="15">
      <c r="A16" s="93">
        <v>8</v>
      </c>
      <c r="B16" s="425" t="s">
        <v>763</v>
      </c>
      <c r="C16" s="425" t="s">
        <v>516</v>
      </c>
      <c r="D16" s="499">
        <v>36001002966</v>
      </c>
      <c r="E16" s="93" t="s">
        <v>518</v>
      </c>
      <c r="F16" s="93" t="s">
        <v>334</v>
      </c>
      <c r="G16" s="427">
        <v>640</v>
      </c>
      <c r="H16" s="427">
        <v>640</v>
      </c>
      <c r="I16" s="465">
        <v>125.44</v>
      </c>
    </row>
    <row r="17" spans="1:9" ht="15">
      <c r="A17" s="93">
        <v>9</v>
      </c>
      <c r="B17" s="428" t="s">
        <v>519</v>
      </c>
      <c r="C17" s="428" t="s">
        <v>520</v>
      </c>
      <c r="D17" s="493" t="s">
        <v>521</v>
      </c>
      <c r="E17" s="93" t="s">
        <v>522</v>
      </c>
      <c r="F17" s="93" t="s">
        <v>334</v>
      </c>
      <c r="G17" s="427">
        <v>1150</v>
      </c>
      <c r="H17" s="427">
        <v>1150</v>
      </c>
      <c r="I17" s="465">
        <v>225.4</v>
      </c>
    </row>
    <row r="18" spans="1:9" ht="15">
      <c r="A18" s="93">
        <v>10</v>
      </c>
      <c r="B18" s="428" t="s">
        <v>523</v>
      </c>
      <c r="C18" s="428" t="s">
        <v>524</v>
      </c>
      <c r="D18" s="494" t="s">
        <v>525</v>
      </c>
      <c r="E18" s="93" t="s">
        <v>755</v>
      </c>
      <c r="F18" s="93" t="s">
        <v>334</v>
      </c>
      <c r="G18" s="427">
        <v>1150</v>
      </c>
      <c r="H18" s="427">
        <v>1150</v>
      </c>
      <c r="I18" s="465">
        <v>225.4</v>
      </c>
    </row>
    <row r="19" spans="1:9" ht="15">
      <c r="A19" s="93">
        <v>11</v>
      </c>
      <c r="B19" s="432" t="s">
        <v>527</v>
      </c>
      <c r="C19" s="432" t="s">
        <v>528</v>
      </c>
      <c r="D19" s="494" t="s">
        <v>529</v>
      </c>
      <c r="E19" s="93" t="s">
        <v>530</v>
      </c>
      <c r="F19" s="93" t="s">
        <v>334</v>
      </c>
      <c r="G19" s="435">
        <v>1150</v>
      </c>
      <c r="H19" s="435">
        <v>1150</v>
      </c>
      <c r="I19" s="465">
        <v>225.4</v>
      </c>
    </row>
    <row r="20" spans="1:9" ht="15">
      <c r="A20" s="93">
        <v>12</v>
      </c>
      <c r="B20" s="428" t="s">
        <v>531</v>
      </c>
      <c r="C20" s="428" t="s">
        <v>532</v>
      </c>
      <c r="D20" s="494" t="s">
        <v>533</v>
      </c>
      <c r="E20" s="93" t="s">
        <v>534</v>
      </c>
      <c r="F20" s="93" t="s">
        <v>334</v>
      </c>
      <c r="G20" s="427">
        <v>638</v>
      </c>
      <c r="H20" s="427">
        <v>638</v>
      </c>
      <c r="I20" s="465">
        <v>125.05</v>
      </c>
    </row>
    <row r="21" spans="1:9" ht="15">
      <c r="A21" s="93">
        <v>13</v>
      </c>
      <c r="B21" s="432" t="s">
        <v>535</v>
      </c>
      <c r="C21" s="432" t="s">
        <v>536</v>
      </c>
      <c r="D21" s="495" t="s">
        <v>537</v>
      </c>
      <c r="E21" s="499" t="s">
        <v>538</v>
      </c>
      <c r="F21" s="93" t="s">
        <v>334</v>
      </c>
      <c r="G21" s="427">
        <v>1150</v>
      </c>
      <c r="H21" s="427">
        <v>1150</v>
      </c>
      <c r="I21" s="465">
        <v>225.4</v>
      </c>
    </row>
    <row r="22" spans="1:9" ht="15">
      <c r="A22" s="93">
        <v>14</v>
      </c>
      <c r="B22" s="425" t="s">
        <v>764</v>
      </c>
      <c r="C22" s="425" t="s">
        <v>516</v>
      </c>
      <c r="D22" s="499">
        <v>36001002966</v>
      </c>
      <c r="E22" s="93" t="s">
        <v>518</v>
      </c>
      <c r="F22" s="93" t="s">
        <v>334</v>
      </c>
      <c r="G22" s="427">
        <v>1068</v>
      </c>
      <c r="H22" s="427">
        <v>1068</v>
      </c>
      <c r="I22" s="465">
        <v>209.33</v>
      </c>
    </row>
    <row r="23" spans="1:9" ht="15">
      <c r="A23" s="93">
        <v>15</v>
      </c>
      <c r="B23" s="428" t="s">
        <v>519</v>
      </c>
      <c r="C23" s="428" t="s">
        <v>520</v>
      </c>
      <c r="D23" s="493" t="s">
        <v>521</v>
      </c>
      <c r="E23" s="93" t="s">
        <v>522</v>
      </c>
      <c r="F23" s="93" t="s">
        <v>334</v>
      </c>
      <c r="G23" s="427">
        <f>1148+1148</f>
        <v>2296</v>
      </c>
      <c r="H23" s="427">
        <f>1148+1148</f>
        <v>2296</v>
      </c>
      <c r="I23" s="465">
        <v>450.02</v>
      </c>
    </row>
    <row r="24" spans="1:9" ht="15">
      <c r="A24" s="93"/>
      <c r="B24" s="428" t="s">
        <v>523</v>
      </c>
      <c r="C24" s="428" t="s">
        <v>524</v>
      </c>
      <c r="D24" s="494" t="s">
        <v>525</v>
      </c>
      <c r="E24" s="93" t="s">
        <v>755</v>
      </c>
      <c r="F24" s="93" t="s">
        <v>334</v>
      </c>
      <c r="G24" s="427">
        <v>1148</v>
      </c>
      <c r="H24" s="427">
        <v>1148</v>
      </c>
      <c r="I24" s="465">
        <v>225.01</v>
      </c>
    </row>
    <row r="25" spans="1:9" ht="15">
      <c r="A25" s="93"/>
      <c r="B25" s="432" t="s">
        <v>527</v>
      </c>
      <c r="C25" s="432" t="s">
        <v>528</v>
      </c>
      <c r="D25" s="494" t="s">
        <v>529</v>
      </c>
      <c r="E25" s="93" t="s">
        <v>530</v>
      </c>
      <c r="F25" s="93" t="s">
        <v>334</v>
      </c>
      <c r="G25" s="435">
        <v>1148</v>
      </c>
      <c r="H25" s="435">
        <v>1148</v>
      </c>
      <c r="I25" s="465">
        <v>225.01</v>
      </c>
    </row>
    <row r="26" spans="1:9" ht="15">
      <c r="A26" s="93"/>
      <c r="B26" s="428" t="s">
        <v>531</v>
      </c>
      <c r="C26" s="428" t="s">
        <v>532</v>
      </c>
      <c r="D26" s="494" t="s">
        <v>533</v>
      </c>
      <c r="E26" s="93" t="s">
        <v>534</v>
      </c>
      <c r="F26" s="93" t="s">
        <v>334</v>
      </c>
      <c r="G26" s="427">
        <v>638</v>
      </c>
      <c r="H26" s="427">
        <v>638</v>
      </c>
      <c r="I26" s="465">
        <v>125.05</v>
      </c>
    </row>
    <row r="27" spans="1:9" ht="15">
      <c r="A27" s="93"/>
      <c r="B27" s="432" t="s">
        <v>535</v>
      </c>
      <c r="C27" s="432" t="s">
        <v>536</v>
      </c>
      <c r="D27" s="495" t="s">
        <v>537</v>
      </c>
      <c r="E27" s="499" t="s">
        <v>538</v>
      </c>
      <c r="F27" s="93" t="s">
        <v>334</v>
      </c>
      <c r="G27" s="427">
        <v>1148</v>
      </c>
      <c r="H27" s="427">
        <v>1148</v>
      </c>
      <c r="I27" s="465">
        <v>225.01</v>
      </c>
    </row>
    <row r="28" spans="1:9" ht="15">
      <c r="A28" s="93"/>
      <c r="B28" s="428" t="s">
        <v>531</v>
      </c>
      <c r="C28" s="428" t="s">
        <v>532</v>
      </c>
      <c r="D28" s="494" t="s">
        <v>533</v>
      </c>
      <c r="E28" s="93" t="s">
        <v>534</v>
      </c>
      <c r="F28" s="93" t="s">
        <v>334</v>
      </c>
      <c r="G28" s="436">
        <v>127.55</v>
      </c>
      <c r="H28" s="436">
        <v>127.55</v>
      </c>
      <c r="I28" s="436">
        <v>25</v>
      </c>
    </row>
    <row r="29" spans="1:9" ht="15">
      <c r="A29" s="93"/>
      <c r="B29" s="432" t="s">
        <v>601</v>
      </c>
      <c r="C29" s="93" t="s">
        <v>578</v>
      </c>
      <c r="D29" s="494" t="s">
        <v>579</v>
      </c>
      <c r="E29" s="498" t="s">
        <v>756</v>
      </c>
      <c r="F29" s="93" t="s">
        <v>334</v>
      </c>
      <c r="G29" s="436">
        <v>1020.41</v>
      </c>
      <c r="H29" s="436">
        <v>1020.41</v>
      </c>
      <c r="I29" s="436">
        <v>200</v>
      </c>
    </row>
    <row r="30" spans="1:9" ht="15">
      <c r="A30" s="93"/>
      <c r="B30" s="425" t="s">
        <v>765</v>
      </c>
      <c r="C30" s="425" t="s">
        <v>516</v>
      </c>
      <c r="D30" s="499">
        <v>36001002966</v>
      </c>
      <c r="E30" s="93" t="s">
        <v>518</v>
      </c>
      <c r="F30" s="93" t="s">
        <v>334</v>
      </c>
      <c r="G30" s="427">
        <v>640</v>
      </c>
      <c r="H30" s="427">
        <v>640</v>
      </c>
      <c r="I30" s="465">
        <v>125.44</v>
      </c>
    </row>
    <row r="31" spans="1:9" ht="15">
      <c r="A31" s="93"/>
      <c r="B31" s="428" t="s">
        <v>523</v>
      </c>
      <c r="C31" s="428" t="s">
        <v>524</v>
      </c>
      <c r="D31" s="494" t="s">
        <v>525</v>
      </c>
      <c r="E31" s="93" t="s">
        <v>755</v>
      </c>
      <c r="F31" s="93" t="s">
        <v>334</v>
      </c>
      <c r="G31" s="427">
        <v>1148</v>
      </c>
      <c r="H31" s="427">
        <v>1148</v>
      </c>
      <c r="I31" s="465">
        <v>225.01</v>
      </c>
    </row>
    <row r="32" spans="1:9" ht="15">
      <c r="A32" s="93"/>
      <c r="B32" s="432" t="s">
        <v>527</v>
      </c>
      <c r="C32" s="432" t="s">
        <v>528</v>
      </c>
      <c r="D32" s="494" t="s">
        <v>529</v>
      </c>
      <c r="E32" s="93" t="s">
        <v>530</v>
      </c>
      <c r="F32" s="93" t="s">
        <v>334</v>
      </c>
      <c r="G32" s="435">
        <v>1148</v>
      </c>
      <c r="H32" s="435">
        <v>1148</v>
      </c>
      <c r="I32" s="465">
        <v>225.01</v>
      </c>
    </row>
    <row r="33" spans="1:9" ht="15">
      <c r="A33" s="93"/>
      <c r="B33" s="428" t="s">
        <v>531</v>
      </c>
      <c r="C33" s="428" t="s">
        <v>532</v>
      </c>
      <c r="D33" s="494" t="s">
        <v>533</v>
      </c>
      <c r="E33" s="93" t="s">
        <v>534</v>
      </c>
      <c r="F33" s="93" t="s">
        <v>334</v>
      </c>
      <c r="G33" s="427">
        <v>638</v>
      </c>
      <c r="H33" s="427">
        <v>638</v>
      </c>
      <c r="I33" s="465">
        <v>125.05</v>
      </c>
    </row>
    <row r="34" spans="1:9" ht="15">
      <c r="A34" s="93"/>
      <c r="B34" s="432" t="s">
        <v>535</v>
      </c>
      <c r="C34" s="432" t="s">
        <v>536</v>
      </c>
      <c r="D34" s="495" t="s">
        <v>537</v>
      </c>
      <c r="E34" s="499" t="s">
        <v>538</v>
      </c>
      <c r="F34" s="93" t="s">
        <v>334</v>
      </c>
      <c r="G34" s="427">
        <v>1148</v>
      </c>
      <c r="H34" s="427">
        <v>1148</v>
      </c>
      <c r="I34" s="465">
        <v>225.01</v>
      </c>
    </row>
    <row r="35" spans="1:9" ht="15">
      <c r="A35" s="93"/>
      <c r="B35" s="425" t="s">
        <v>766</v>
      </c>
      <c r="C35" s="425" t="s">
        <v>516</v>
      </c>
      <c r="D35" s="499">
        <v>36001002966</v>
      </c>
      <c r="E35" s="93" t="s">
        <v>518</v>
      </c>
      <c r="F35" s="93" t="s">
        <v>334</v>
      </c>
      <c r="G35" s="427">
        <v>958.88</v>
      </c>
      <c r="H35" s="427">
        <v>958.88</v>
      </c>
      <c r="I35" s="465">
        <v>187.94</v>
      </c>
    </row>
    <row r="36" spans="1:9" ht="15">
      <c r="A36" s="93"/>
      <c r="B36" s="428" t="s">
        <v>519</v>
      </c>
      <c r="C36" s="428" t="s">
        <v>520</v>
      </c>
      <c r="D36" s="493" t="s">
        <v>521</v>
      </c>
      <c r="E36" s="93" t="s">
        <v>522</v>
      </c>
      <c r="F36" s="93" t="s">
        <v>334</v>
      </c>
      <c r="G36" s="427">
        <v>1148</v>
      </c>
      <c r="H36" s="427">
        <v>1148</v>
      </c>
      <c r="I36" s="465">
        <v>225.01</v>
      </c>
    </row>
    <row r="37" spans="1:9" ht="15">
      <c r="A37" s="93"/>
      <c r="B37" s="428" t="s">
        <v>523</v>
      </c>
      <c r="C37" s="428" t="s">
        <v>524</v>
      </c>
      <c r="D37" s="494" t="s">
        <v>525</v>
      </c>
      <c r="E37" s="93" t="s">
        <v>755</v>
      </c>
      <c r="F37" s="93" t="s">
        <v>334</v>
      </c>
      <c r="G37" s="427">
        <v>1148</v>
      </c>
      <c r="H37" s="427">
        <v>1148</v>
      </c>
      <c r="I37" s="465">
        <v>225.01</v>
      </c>
    </row>
    <row r="38" spans="1:9" ht="15">
      <c r="A38" s="93"/>
      <c r="B38" s="432" t="s">
        <v>527</v>
      </c>
      <c r="C38" s="432" t="s">
        <v>528</v>
      </c>
      <c r="D38" s="494" t="s">
        <v>529</v>
      </c>
      <c r="E38" s="93" t="s">
        <v>530</v>
      </c>
      <c r="F38" s="93" t="s">
        <v>334</v>
      </c>
      <c r="G38" s="435">
        <v>1148</v>
      </c>
      <c r="H38" s="435">
        <v>1148</v>
      </c>
      <c r="I38" s="465">
        <v>225.01</v>
      </c>
    </row>
    <row r="39" spans="1:9" ht="15">
      <c r="A39" s="93"/>
      <c r="B39" s="428" t="s">
        <v>531</v>
      </c>
      <c r="C39" s="428" t="s">
        <v>532</v>
      </c>
      <c r="D39" s="494" t="s">
        <v>533</v>
      </c>
      <c r="E39" s="93" t="s">
        <v>534</v>
      </c>
      <c r="F39" s="93" t="s">
        <v>334</v>
      </c>
      <c r="G39" s="427">
        <v>638</v>
      </c>
      <c r="H39" s="427">
        <v>638</v>
      </c>
      <c r="I39" s="465">
        <v>125.05</v>
      </c>
    </row>
    <row r="40" spans="1:9" ht="15">
      <c r="A40" s="93"/>
      <c r="B40" s="432" t="s">
        <v>535</v>
      </c>
      <c r="C40" s="432" t="s">
        <v>536</v>
      </c>
      <c r="D40" s="495" t="s">
        <v>537</v>
      </c>
      <c r="E40" s="499" t="s">
        <v>538</v>
      </c>
      <c r="F40" s="93" t="s">
        <v>334</v>
      </c>
      <c r="G40" s="427">
        <v>1148</v>
      </c>
      <c r="H40" s="427">
        <v>1148</v>
      </c>
      <c r="I40" s="465">
        <v>225.01</v>
      </c>
    </row>
    <row r="41" spans="1:9" ht="15">
      <c r="A41" s="93"/>
      <c r="B41" s="211" t="s">
        <v>539</v>
      </c>
      <c r="C41" s="211" t="s">
        <v>540</v>
      </c>
      <c r="D41" s="496" t="s">
        <v>541</v>
      </c>
      <c r="E41" s="498" t="s">
        <v>542</v>
      </c>
      <c r="F41" s="93" t="s">
        <v>334</v>
      </c>
      <c r="G41" s="435">
        <v>625</v>
      </c>
      <c r="H41" s="435">
        <v>625</v>
      </c>
      <c r="I41" s="505">
        <v>122.5</v>
      </c>
    </row>
    <row r="42" spans="1:9" ht="15">
      <c r="A42" s="93"/>
      <c r="B42" s="425" t="s">
        <v>762</v>
      </c>
      <c r="C42" s="425" t="s">
        <v>516</v>
      </c>
      <c r="D42" s="499">
        <v>36001002966</v>
      </c>
      <c r="E42" s="93" t="s">
        <v>518</v>
      </c>
      <c r="F42" s="93" t="s">
        <v>334</v>
      </c>
      <c r="G42" s="427">
        <v>625</v>
      </c>
      <c r="H42" s="427">
        <v>625</v>
      </c>
      <c r="I42" s="505">
        <v>125</v>
      </c>
    </row>
    <row r="43" spans="1:9" ht="15">
      <c r="A43" s="93"/>
      <c r="B43" s="428" t="s">
        <v>519</v>
      </c>
      <c r="C43" s="428" t="s">
        <v>520</v>
      </c>
      <c r="D43" s="493" t="s">
        <v>521</v>
      </c>
      <c r="E43" s="93" t="s">
        <v>522</v>
      </c>
      <c r="F43" s="93" t="s">
        <v>334</v>
      </c>
      <c r="G43" s="427">
        <v>1148</v>
      </c>
      <c r="H43" s="427">
        <v>1148</v>
      </c>
      <c r="I43" s="505">
        <v>225.01</v>
      </c>
    </row>
    <row r="44" spans="1:9" ht="15">
      <c r="A44" s="93"/>
      <c r="B44" s="428" t="s">
        <v>523</v>
      </c>
      <c r="C44" s="428" t="s">
        <v>524</v>
      </c>
      <c r="D44" s="494" t="s">
        <v>525</v>
      </c>
      <c r="E44" s="93" t="s">
        <v>755</v>
      </c>
      <c r="F44" s="93" t="s">
        <v>334</v>
      </c>
      <c r="G44" s="427">
        <v>1148</v>
      </c>
      <c r="H44" s="427">
        <v>1148</v>
      </c>
      <c r="I44" s="505">
        <v>225.01</v>
      </c>
    </row>
    <row r="45" spans="1:9" ht="15">
      <c r="A45" s="93"/>
      <c r="B45" s="432" t="s">
        <v>527</v>
      </c>
      <c r="C45" s="432" t="s">
        <v>528</v>
      </c>
      <c r="D45" s="494" t="s">
        <v>529</v>
      </c>
      <c r="E45" s="93" t="s">
        <v>530</v>
      </c>
      <c r="F45" s="93" t="s">
        <v>334</v>
      </c>
      <c r="G45" s="435">
        <v>1148</v>
      </c>
      <c r="H45" s="435">
        <v>1148</v>
      </c>
      <c r="I45" s="505">
        <v>225.01</v>
      </c>
    </row>
    <row r="46" spans="1:9" ht="15">
      <c r="A46" s="93"/>
      <c r="B46" s="428" t="s">
        <v>531</v>
      </c>
      <c r="C46" s="428" t="s">
        <v>532</v>
      </c>
      <c r="D46" s="494" t="s">
        <v>533</v>
      </c>
      <c r="E46" s="93" t="s">
        <v>534</v>
      </c>
      <c r="F46" s="93" t="s">
        <v>334</v>
      </c>
      <c r="G46" s="427">
        <v>638</v>
      </c>
      <c r="H46" s="427">
        <v>638</v>
      </c>
      <c r="I46" s="505">
        <v>125.05</v>
      </c>
    </row>
    <row r="47" spans="1:9" ht="15">
      <c r="A47" s="93"/>
      <c r="B47" s="432" t="s">
        <v>535</v>
      </c>
      <c r="C47" s="432" t="s">
        <v>536</v>
      </c>
      <c r="D47" s="495" t="s">
        <v>537</v>
      </c>
      <c r="E47" s="499" t="s">
        <v>538</v>
      </c>
      <c r="F47" s="93" t="s">
        <v>334</v>
      </c>
      <c r="G47" s="427">
        <v>1148</v>
      </c>
      <c r="H47" s="427">
        <v>1148</v>
      </c>
      <c r="I47" s="505">
        <v>225.01</v>
      </c>
    </row>
    <row r="48" spans="1:9" ht="15">
      <c r="A48" s="93"/>
      <c r="B48" s="428" t="s">
        <v>531</v>
      </c>
      <c r="C48" s="428" t="s">
        <v>532</v>
      </c>
      <c r="D48" s="494" t="s">
        <v>533</v>
      </c>
      <c r="E48" s="93" t="s">
        <v>534</v>
      </c>
      <c r="F48" s="93" t="s">
        <v>334</v>
      </c>
      <c r="G48" s="435">
        <v>127.55</v>
      </c>
      <c r="H48" s="435">
        <v>127.55</v>
      </c>
      <c r="I48" s="505">
        <v>25</v>
      </c>
    </row>
    <row r="49" spans="1:9" ht="15">
      <c r="A49" s="93"/>
      <c r="B49" s="466" t="s">
        <v>577</v>
      </c>
      <c r="C49" s="466" t="s">
        <v>578</v>
      </c>
      <c r="D49" s="494" t="s">
        <v>579</v>
      </c>
      <c r="E49" s="498" t="s">
        <v>756</v>
      </c>
      <c r="F49" s="93" t="s">
        <v>334</v>
      </c>
      <c r="G49" s="505">
        <v>1020.41</v>
      </c>
      <c r="H49" s="505">
        <v>1020.41</v>
      </c>
      <c r="I49" s="505">
        <v>200</v>
      </c>
    </row>
    <row r="50" spans="1:9" ht="15">
      <c r="A50" s="93"/>
      <c r="B50" s="425" t="s">
        <v>762</v>
      </c>
      <c r="C50" s="425" t="s">
        <v>516</v>
      </c>
      <c r="D50" s="499">
        <v>36001002966</v>
      </c>
      <c r="E50" s="93" t="s">
        <v>518</v>
      </c>
      <c r="F50" s="93" t="s">
        <v>334</v>
      </c>
      <c r="G50" s="427">
        <v>625</v>
      </c>
      <c r="H50" s="427">
        <v>625</v>
      </c>
      <c r="I50" s="505">
        <v>125</v>
      </c>
    </row>
    <row r="51" spans="1:9" ht="15">
      <c r="A51" s="93"/>
      <c r="B51" s="428" t="s">
        <v>519</v>
      </c>
      <c r="C51" s="428" t="s">
        <v>520</v>
      </c>
      <c r="D51" s="493" t="s">
        <v>521</v>
      </c>
      <c r="E51" s="93" t="s">
        <v>522</v>
      </c>
      <c r="F51" s="93" t="s">
        <v>334</v>
      </c>
      <c r="G51" s="427">
        <v>1148</v>
      </c>
      <c r="H51" s="427">
        <v>1148</v>
      </c>
      <c r="I51" s="465">
        <v>225.01</v>
      </c>
    </row>
    <row r="52" spans="1:9" ht="15">
      <c r="A52" s="93"/>
      <c r="B52" s="474" t="s">
        <v>602</v>
      </c>
      <c r="C52" s="474" t="s">
        <v>603</v>
      </c>
      <c r="D52" s="496" t="s">
        <v>754</v>
      </c>
      <c r="E52" s="93" t="s">
        <v>758</v>
      </c>
      <c r="F52" s="93" t="s">
        <v>334</v>
      </c>
      <c r="G52" s="427">
        <v>1125</v>
      </c>
      <c r="H52" s="427">
        <v>1125</v>
      </c>
      <c r="I52" s="505">
        <v>225</v>
      </c>
    </row>
    <row r="53" spans="1:9" ht="15">
      <c r="A53" s="93"/>
      <c r="B53" s="501" t="s">
        <v>527</v>
      </c>
      <c r="C53" s="501" t="s">
        <v>528</v>
      </c>
      <c r="D53" s="494" t="s">
        <v>529</v>
      </c>
      <c r="E53" s="93" t="s">
        <v>530</v>
      </c>
      <c r="F53" s="93" t="s">
        <v>334</v>
      </c>
      <c r="G53" s="435">
        <v>1148</v>
      </c>
      <c r="H53" s="435">
        <v>1148</v>
      </c>
      <c r="I53" s="465">
        <v>225.01</v>
      </c>
    </row>
    <row r="54" spans="1:9" ht="15">
      <c r="A54" s="93"/>
      <c r="B54" s="428" t="s">
        <v>531</v>
      </c>
      <c r="C54" s="428" t="s">
        <v>532</v>
      </c>
      <c r="D54" s="494" t="s">
        <v>533</v>
      </c>
      <c r="E54" s="93" t="s">
        <v>534</v>
      </c>
      <c r="F54" s="93" t="s">
        <v>334</v>
      </c>
      <c r="G54" s="427">
        <v>638</v>
      </c>
      <c r="H54" s="427">
        <v>638</v>
      </c>
      <c r="I54" s="465">
        <v>125.05</v>
      </c>
    </row>
    <row r="55" spans="1:9" ht="15">
      <c r="A55" s="93"/>
      <c r="B55" s="432" t="s">
        <v>535</v>
      </c>
      <c r="C55" s="432" t="s">
        <v>536</v>
      </c>
      <c r="D55" s="495" t="s">
        <v>537</v>
      </c>
      <c r="E55" s="499" t="s">
        <v>538</v>
      </c>
      <c r="F55" s="93" t="s">
        <v>334</v>
      </c>
      <c r="G55" s="427">
        <v>1148</v>
      </c>
      <c r="H55" s="427">
        <v>1148</v>
      </c>
      <c r="I55" s="465">
        <v>225.01</v>
      </c>
    </row>
    <row r="56" spans="1:9" ht="15">
      <c r="A56" s="93"/>
      <c r="B56" s="432" t="s">
        <v>539</v>
      </c>
      <c r="C56" s="432" t="s">
        <v>540</v>
      </c>
      <c r="D56" s="496" t="s">
        <v>541</v>
      </c>
      <c r="E56" s="498" t="s">
        <v>542</v>
      </c>
      <c r="F56" s="93" t="s">
        <v>334</v>
      </c>
      <c r="G56" s="435">
        <v>625</v>
      </c>
      <c r="H56" s="435">
        <v>625</v>
      </c>
      <c r="I56" s="505">
        <v>122.5</v>
      </c>
    </row>
    <row r="57" spans="1:9" ht="15">
      <c r="A57" s="93"/>
      <c r="B57" s="466" t="s">
        <v>577</v>
      </c>
      <c r="C57" s="466" t="s">
        <v>578</v>
      </c>
      <c r="D57" s="494" t="s">
        <v>579</v>
      </c>
      <c r="E57" s="498" t="s">
        <v>756</v>
      </c>
      <c r="F57" s="93" t="s">
        <v>334</v>
      </c>
      <c r="G57" s="505">
        <v>638</v>
      </c>
      <c r="H57" s="505">
        <v>638</v>
      </c>
      <c r="I57" s="465">
        <v>125.05</v>
      </c>
    </row>
    <row r="58" spans="1:9" ht="15">
      <c r="A58" s="93"/>
      <c r="B58" s="428" t="s">
        <v>531</v>
      </c>
      <c r="C58" s="428" t="s">
        <v>532</v>
      </c>
      <c r="D58" s="494" t="s">
        <v>533</v>
      </c>
      <c r="E58" s="93" t="s">
        <v>534</v>
      </c>
      <c r="F58" s="93" t="s">
        <v>334</v>
      </c>
      <c r="G58" s="435">
        <v>127.55</v>
      </c>
      <c r="H58" s="435">
        <v>127.55</v>
      </c>
      <c r="I58" s="505">
        <v>25</v>
      </c>
    </row>
    <row r="59" spans="1:9" ht="15">
      <c r="A59" s="93"/>
      <c r="B59" s="425" t="s">
        <v>762</v>
      </c>
      <c r="C59" s="425" t="s">
        <v>516</v>
      </c>
      <c r="D59" s="499">
        <v>36001002966</v>
      </c>
      <c r="E59" s="93" t="s">
        <v>518</v>
      </c>
      <c r="F59" s="93" t="s">
        <v>334</v>
      </c>
      <c r="G59" s="427">
        <v>1059.42</v>
      </c>
      <c r="H59" s="427">
        <f>625+74.71</f>
        <v>699.71</v>
      </c>
      <c r="I59" s="505">
        <v>139.94</v>
      </c>
    </row>
    <row r="60" spans="1:9" ht="15">
      <c r="A60" s="93"/>
      <c r="B60" s="428" t="s">
        <v>519</v>
      </c>
      <c r="C60" s="428" t="s">
        <v>520</v>
      </c>
      <c r="D60" s="493" t="s">
        <v>521</v>
      </c>
      <c r="E60" s="93" t="s">
        <v>522</v>
      </c>
      <c r="F60" s="93" t="s">
        <v>334</v>
      </c>
      <c r="G60" s="427">
        <f>1148+637.75</f>
        <v>1785.75</v>
      </c>
      <c r="H60" s="427">
        <f>1148+637.75</f>
        <v>1785.75</v>
      </c>
      <c r="I60" s="505">
        <v>350.01</v>
      </c>
    </row>
    <row r="61" spans="1:9" ht="15">
      <c r="A61" s="93"/>
      <c r="B61" s="474" t="s">
        <v>602</v>
      </c>
      <c r="C61" s="474" t="s">
        <v>603</v>
      </c>
      <c r="D61" s="496" t="s">
        <v>754</v>
      </c>
      <c r="E61" s="93" t="s">
        <v>758</v>
      </c>
      <c r="F61" s="93" t="s">
        <v>334</v>
      </c>
      <c r="G61" s="427">
        <v>1125</v>
      </c>
      <c r="H61" s="427">
        <v>1125</v>
      </c>
      <c r="I61" s="505">
        <v>225</v>
      </c>
    </row>
    <row r="62" spans="1:9" ht="15">
      <c r="A62" s="93"/>
      <c r="B62" s="432" t="s">
        <v>527</v>
      </c>
      <c r="C62" s="432" t="s">
        <v>528</v>
      </c>
      <c r="D62" s="494" t="s">
        <v>529</v>
      </c>
      <c r="E62" s="93" t="s">
        <v>530</v>
      </c>
      <c r="F62" s="93" t="s">
        <v>334</v>
      </c>
      <c r="G62" s="435">
        <v>1148</v>
      </c>
      <c r="H62" s="435">
        <v>1148</v>
      </c>
      <c r="I62" s="505">
        <v>225.01</v>
      </c>
    </row>
    <row r="63" spans="1:9" ht="15">
      <c r="A63" s="93"/>
      <c r="B63" s="428" t="s">
        <v>531</v>
      </c>
      <c r="C63" s="428" t="s">
        <v>532</v>
      </c>
      <c r="D63" s="494" t="s">
        <v>533</v>
      </c>
      <c r="E63" s="93" t="s">
        <v>534</v>
      </c>
      <c r="F63" s="93" t="s">
        <v>334</v>
      </c>
      <c r="G63" s="427">
        <v>638</v>
      </c>
      <c r="H63" s="427">
        <v>638</v>
      </c>
      <c r="I63" s="505">
        <v>125.05</v>
      </c>
    </row>
    <row r="64" spans="1:9" ht="15">
      <c r="A64" s="93"/>
      <c r="B64" s="432" t="s">
        <v>535</v>
      </c>
      <c r="C64" s="432" t="s">
        <v>536</v>
      </c>
      <c r="D64" s="495" t="s">
        <v>537</v>
      </c>
      <c r="E64" s="499" t="s">
        <v>538</v>
      </c>
      <c r="F64" s="93" t="s">
        <v>334</v>
      </c>
      <c r="G64" s="427">
        <v>1148</v>
      </c>
      <c r="H64" s="427">
        <v>1148</v>
      </c>
      <c r="I64" s="505">
        <v>225.01</v>
      </c>
    </row>
    <row r="65" spans="1:9" ht="15">
      <c r="A65" s="93"/>
      <c r="B65" s="432" t="s">
        <v>539</v>
      </c>
      <c r="C65" s="432" t="s">
        <v>540</v>
      </c>
      <c r="D65" s="496" t="s">
        <v>541</v>
      </c>
      <c r="E65" s="498" t="s">
        <v>542</v>
      </c>
      <c r="F65" s="93" t="s">
        <v>334</v>
      </c>
      <c r="G65" s="435">
        <v>637.76</v>
      </c>
      <c r="H65" s="435">
        <v>637.76</v>
      </c>
      <c r="I65" s="505">
        <v>125</v>
      </c>
    </row>
    <row r="66" spans="1:9" ht="15">
      <c r="A66" s="93"/>
      <c r="B66" s="466" t="s">
        <v>577</v>
      </c>
      <c r="C66" s="466" t="s">
        <v>578</v>
      </c>
      <c r="D66" s="494" t="s">
        <v>579</v>
      </c>
      <c r="E66" s="498" t="s">
        <v>756</v>
      </c>
      <c r="F66" s="93" t="s">
        <v>334</v>
      </c>
      <c r="G66" s="505">
        <v>638</v>
      </c>
      <c r="H66" s="505">
        <v>638</v>
      </c>
      <c r="I66" s="505">
        <v>125.05</v>
      </c>
    </row>
    <row r="67" spans="1:9" ht="15">
      <c r="A67" s="93"/>
      <c r="B67" s="425" t="s">
        <v>766</v>
      </c>
      <c r="C67" s="425" t="s">
        <v>516</v>
      </c>
      <c r="D67" s="499">
        <v>36001002966</v>
      </c>
      <c r="E67" s="498" t="s">
        <v>518</v>
      </c>
      <c r="F67" s="93" t="s">
        <v>334</v>
      </c>
      <c r="G67" s="427">
        <f>625+250</f>
        <v>875</v>
      </c>
      <c r="H67" s="427">
        <f>625+250</f>
        <v>875</v>
      </c>
      <c r="I67" s="505">
        <v>175</v>
      </c>
    </row>
    <row r="68" spans="1:9" ht="15">
      <c r="A68" s="93"/>
      <c r="B68" s="428" t="s">
        <v>519</v>
      </c>
      <c r="C68" s="428" t="s">
        <v>520</v>
      </c>
      <c r="D68" s="493" t="s">
        <v>521</v>
      </c>
      <c r="E68" s="498" t="s">
        <v>522</v>
      </c>
      <c r="F68" s="93" t="s">
        <v>334</v>
      </c>
      <c r="G68" s="427">
        <f>1148</f>
        <v>1148</v>
      </c>
      <c r="H68" s="427">
        <f>1148</f>
        <v>1148</v>
      </c>
      <c r="I68" s="505">
        <v>225.01</v>
      </c>
    </row>
    <row r="69" spans="1:9" ht="15">
      <c r="A69" s="93"/>
      <c r="B69" s="474" t="s">
        <v>604</v>
      </c>
      <c r="C69" s="474" t="s">
        <v>603</v>
      </c>
      <c r="D69" s="496" t="s">
        <v>754</v>
      </c>
      <c r="E69" s="498" t="s">
        <v>758</v>
      </c>
      <c r="F69" s="93" t="s">
        <v>334</v>
      </c>
      <c r="G69" s="427">
        <v>1125</v>
      </c>
      <c r="H69" s="427">
        <v>1125</v>
      </c>
      <c r="I69" s="505">
        <v>225</v>
      </c>
    </row>
    <row r="70" spans="1:9" ht="15">
      <c r="A70" s="93"/>
      <c r="B70" s="432" t="s">
        <v>527</v>
      </c>
      <c r="C70" s="432" t="s">
        <v>528</v>
      </c>
      <c r="D70" s="494" t="s">
        <v>529</v>
      </c>
      <c r="E70" s="498" t="s">
        <v>530</v>
      </c>
      <c r="F70" s="93" t="s">
        <v>334</v>
      </c>
      <c r="G70" s="435">
        <v>1785.76</v>
      </c>
      <c r="H70" s="435">
        <v>1785.76</v>
      </c>
      <c r="I70" s="505">
        <v>350.01</v>
      </c>
    </row>
    <row r="71" spans="1:9" ht="15">
      <c r="A71" s="93"/>
      <c r="B71" s="428" t="s">
        <v>531</v>
      </c>
      <c r="C71" s="428" t="s">
        <v>532</v>
      </c>
      <c r="D71" s="494" t="s">
        <v>533</v>
      </c>
      <c r="E71" s="498" t="s">
        <v>534</v>
      </c>
      <c r="F71" s="93" t="s">
        <v>334</v>
      </c>
      <c r="G71" s="427">
        <v>638</v>
      </c>
      <c r="H71" s="427">
        <v>638</v>
      </c>
      <c r="I71" s="505">
        <v>125.05</v>
      </c>
    </row>
    <row r="72" spans="1:9" ht="15">
      <c r="A72" s="93"/>
      <c r="B72" s="432" t="s">
        <v>535</v>
      </c>
      <c r="C72" s="432" t="s">
        <v>536</v>
      </c>
      <c r="D72" s="495" t="s">
        <v>537</v>
      </c>
      <c r="E72" s="498" t="s">
        <v>538</v>
      </c>
      <c r="F72" s="93" t="s">
        <v>334</v>
      </c>
      <c r="G72" s="427">
        <v>1148</v>
      </c>
      <c r="H72" s="427">
        <v>1148</v>
      </c>
      <c r="I72" s="505">
        <v>225.01</v>
      </c>
    </row>
    <row r="73" spans="1:9" ht="15">
      <c r="A73" s="93"/>
      <c r="B73" s="432" t="s">
        <v>539</v>
      </c>
      <c r="C73" s="432" t="s">
        <v>540</v>
      </c>
      <c r="D73" s="496" t="s">
        <v>541</v>
      </c>
      <c r="E73" s="498" t="s">
        <v>542</v>
      </c>
      <c r="F73" s="93" t="s">
        <v>334</v>
      </c>
      <c r="G73" s="435">
        <v>637.76</v>
      </c>
      <c r="H73" s="435">
        <v>637.76</v>
      </c>
      <c r="I73" s="505">
        <v>125</v>
      </c>
    </row>
    <row r="74" spans="1:9" ht="15">
      <c r="A74" s="93"/>
      <c r="B74" s="466" t="s">
        <v>577</v>
      </c>
      <c r="C74" s="466" t="s">
        <v>578</v>
      </c>
      <c r="D74" s="494" t="s">
        <v>579</v>
      </c>
      <c r="E74" s="498" t="s">
        <v>756</v>
      </c>
      <c r="F74" s="93" t="s">
        <v>334</v>
      </c>
      <c r="G74" s="505">
        <v>638</v>
      </c>
      <c r="H74" s="505">
        <v>638</v>
      </c>
      <c r="I74" s="505">
        <v>125.05</v>
      </c>
    </row>
    <row r="75" spans="1:9" ht="15.75">
      <c r="A75" s="93"/>
      <c r="B75" s="467" t="s">
        <v>605</v>
      </c>
      <c r="C75" s="467" t="s">
        <v>606</v>
      </c>
      <c r="D75" s="502">
        <v>53001001371</v>
      </c>
      <c r="E75" s="93" t="s">
        <v>759</v>
      </c>
      <c r="F75" s="93" t="s">
        <v>334</v>
      </c>
      <c r="G75" s="427">
        <v>250</v>
      </c>
      <c r="H75" s="427">
        <v>250</v>
      </c>
      <c r="I75" s="505">
        <v>50</v>
      </c>
    </row>
    <row r="76" spans="1:9" ht="15.75">
      <c r="A76" s="93"/>
      <c r="B76" s="468" t="s">
        <v>607</v>
      </c>
      <c r="C76" s="468" t="s">
        <v>608</v>
      </c>
      <c r="D76" s="502">
        <v>55001000554</v>
      </c>
      <c r="E76" s="93" t="s">
        <v>759</v>
      </c>
      <c r="F76" s="93" t="s">
        <v>334</v>
      </c>
      <c r="G76" s="427">
        <v>250</v>
      </c>
      <c r="H76" s="427">
        <v>250</v>
      </c>
      <c r="I76" s="505">
        <v>50</v>
      </c>
    </row>
    <row r="77" spans="1:9" ht="15">
      <c r="A77" s="93"/>
      <c r="B77" s="469" t="s">
        <v>763</v>
      </c>
      <c r="C77" s="469" t="s">
        <v>516</v>
      </c>
      <c r="D77" s="499">
        <v>36001002966</v>
      </c>
      <c r="E77" s="93" t="s">
        <v>518</v>
      </c>
      <c r="F77" s="93" t="s">
        <v>334</v>
      </c>
      <c r="G77" s="427">
        <v>625</v>
      </c>
      <c r="H77" s="427">
        <v>625</v>
      </c>
      <c r="I77" s="505">
        <v>125</v>
      </c>
    </row>
    <row r="78" spans="1:9" ht="15">
      <c r="A78" s="93"/>
      <c r="B78" s="470" t="s">
        <v>519</v>
      </c>
      <c r="C78" s="470" t="s">
        <v>520</v>
      </c>
      <c r="D78" s="493" t="s">
        <v>521</v>
      </c>
      <c r="E78" s="93" t="s">
        <v>522</v>
      </c>
      <c r="F78" s="93" t="s">
        <v>334</v>
      </c>
      <c r="G78" s="427">
        <v>3125</v>
      </c>
      <c r="H78" s="427">
        <v>3125</v>
      </c>
      <c r="I78" s="505">
        <v>612.5</v>
      </c>
    </row>
    <row r="79" spans="1:9" ht="15">
      <c r="A79" s="93"/>
      <c r="B79" s="500" t="s">
        <v>604</v>
      </c>
      <c r="C79" s="500" t="s">
        <v>603</v>
      </c>
      <c r="D79" s="496" t="s">
        <v>754</v>
      </c>
      <c r="E79" s="93" t="s">
        <v>758</v>
      </c>
      <c r="F79" s="93" t="s">
        <v>334</v>
      </c>
      <c r="G79" s="427">
        <v>1125</v>
      </c>
      <c r="H79" s="427">
        <v>1125</v>
      </c>
      <c r="I79" s="505">
        <v>225</v>
      </c>
    </row>
    <row r="80" spans="1:9" ht="15">
      <c r="A80" s="93"/>
      <c r="B80" s="471" t="s">
        <v>527</v>
      </c>
      <c r="C80" s="471" t="s">
        <v>528</v>
      </c>
      <c r="D80" s="494" t="s">
        <v>529</v>
      </c>
      <c r="E80" s="93" t="s">
        <v>530</v>
      </c>
      <c r="F80" s="93" t="s">
        <v>334</v>
      </c>
      <c r="G80" s="511">
        <v>2423.5</v>
      </c>
      <c r="H80" s="511">
        <v>2423.5</v>
      </c>
      <c r="I80" s="505">
        <v>475.01</v>
      </c>
    </row>
    <row r="81" spans="1:9" ht="15">
      <c r="A81" s="93"/>
      <c r="B81" s="470" t="s">
        <v>531</v>
      </c>
      <c r="C81" s="470" t="s">
        <v>532</v>
      </c>
      <c r="D81" s="494" t="s">
        <v>533</v>
      </c>
      <c r="E81" s="93" t="s">
        <v>534</v>
      </c>
      <c r="F81" s="93" t="s">
        <v>334</v>
      </c>
      <c r="G81" s="427">
        <v>2678.57</v>
      </c>
      <c r="H81" s="427">
        <v>2678.57</v>
      </c>
      <c r="I81" s="505">
        <v>525</v>
      </c>
    </row>
    <row r="82" spans="1:9" ht="15">
      <c r="A82" s="93"/>
      <c r="B82" s="471" t="s">
        <v>535</v>
      </c>
      <c r="C82" s="471" t="s">
        <v>536</v>
      </c>
      <c r="D82" s="495" t="s">
        <v>537</v>
      </c>
      <c r="E82" s="499" t="s">
        <v>538</v>
      </c>
      <c r="F82" s="93" t="s">
        <v>334</v>
      </c>
      <c r="G82" s="427">
        <v>1148</v>
      </c>
      <c r="H82" s="427">
        <v>1148</v>
      </c>
      <c r="I82" s="505">
        <v>225.01</v>
      </c>
    </row>
    <row r="83" spans="1:9" ht="15">
      <c r="A83" s="93"/>
      <c r="B83" s="471" t="s">
        <v>539</v>
      </c>
      <c r="C83" s="471" t="s">
        <v>540</v>
      </c>
      <c r="D83" s="496" t="s">
        <v>541</v>
      </c>
      <c r="E83" s="498" t="s">
        <v>542</v>
      </c>
      <c r="F83" s="93" t="s">
        <v>334</v>
      </c>
      <c r="G83" s="511">
        <v>637.76</v>
      </c>
      <c r="H83" s="511">
        <v>637.76</v>
      </c>
      <c r="I83" s="505">
        <v>125</v>
      </c>
    </row>
    <row r="84" spans="1:9" ht="15">
      <c r="A84" s="93"/>
      <c r="B84" s="472" t="s">
        <v>577</v>
      </c>
      <c r="C84" s="472" t="s">
        <v>578</v>
      </c>
      <c r="D84" s="494" t="s">
        <v>579</v>
      </c>
      <c r="E84" s="498" t="s">
        <v>756</v>
      </c>
      <c r="F84" s="93" t="s">
        <v>334</v>
      </c>
      <c r="G84" s="505">
        <v>637.76</v>
      </c>
      <c r="H84" s="505">
        <v>637.76</v>
      </c>
      <c r="I84" s="505">
        <v>125</v>
      </c>
    </row>
    <row r="85" spans="1:9" ht="15">
      <c r="A85" s="93"/>
      <c r="B85" s="473" t="s">
        <v>609</v>
      </c>
      <c r="C85" s="473" t="s">
        <v>571</v>
      </c>
      <c r="D85" s="497" t="s">
        <v>753</v>
      </c>
      <c r="E85" s="93" t="s">
        <v>757</v>
      </c>
      <c r="F85" s="93" t="s">
        <v>334</v>
      </c>
      <c r="G85" s="427">
        <v>375</v>
      </c>
      <c r="H85" s="427">
        <v>375</v>
      </c>
      <c r="I85" s="505">
        <v>75</v>
      </c>
    </row>
    <row r="86" spans="1:9" ht="15">
      <c r="A86" s="93"/>
      <c r="B86" s="425" t="s">
        <v>762</v>
      </c>
      <c r="C86" s="425" t="s">
        <v>516</v>
      </c>
      <c r="D86" s="499">
        <v>36001002966</v>
      </c>
      <c r="E86" s="93" t="s">
        <v>518</v>
      </c>
      <c r="F86" s="93" t="s">
        <v>334</v>
      </c>
      <c r="G86" s="427">
        <f>625+250</f>
        <v>875</v>
      </c>
      <c r="H86" s="427">
        <f>625+250</f>
        <v>875</v>
      </c>
      <c r="I86" s="505">
        <v>175</v>
      </c>
    </row>
    <row r="87" spans="1:9" ht="15">
      <c r="A87" s="93"/>
      <c r="B87" s="428" t="s">
        <v>519</v>
      </c>
      <c r="C87" s="428" t="s">
        <v>520</v>
      </c>
      <c r="D87" s="493" t="s">
        <v>521</v>
      </c>
      <c r="E87" s="93" t="s">
        <v>522</v>
      </c>
      <c r="F87" s="93" t="s">
        <v>334</v>
      </c>
      <c r="G87" s="427">
        <v>573.98</v>
      </c>
      <c r="H87" s="427">
        <v>573.98</v>
      </c>
      <c r="I87" s="505">
        <v>112.5</v>
      </c>
    </row>
    <row r="88" spans="1:9" ht="15">
      <c r="A88" s="93"/>
      <c r="B88" s="474" t="s">
        <v>609</v>
      </c>
      <c r="C88" s="474" t="s">
        <v>571</v>
      </c>
      <c r="D88" s="497" t="s">
        <v>753</v>
      </c>
      <c r="E88" s="93" t="s">
        <v>757</v>
      </c>
      <c r="F88" s="93" t="s">
        <v>334</v>
      </c>
      <c r="G88" s="427">
        <v>2125</v>
      </c>
      <c r="H88" s="427">
        <v>2125</v>
      </c>
      <c r="I88" s="505">
        <v>425</v>
      </c>
    </row>
    <row r="89" spans="1:9" ht="15">
      <c r="A89" s="93"/>
      <c r="B89" s="432" t="s">
        <v>527</v>
      </c>
      <c r="C89" s="432" t="s">
        <v>528</v>
      </c>
      <c r="D89" s="494" t="s">
        <v>529</v>
      </c>
      <c r="E89" s="93" t="s">
        <v>530</v>
      </c>
      <c r="F89" s="93" t="s">
        <v>334</v>
      </c>
      <c r="G89" s="435">
        <v>1148</v>
      </c>
      <c r="H89" s="435">
        <v>1148</v>
      </c>
      <c r="I89" s="505">
        <v>225.01</v>
      </c>
    </row>
    <row r="90" spans="1:9" ht="15">
      <c r="A90" s="93"/>
      <c r="B90" s="428" t="s">
        <v>531</v>
      </c>
      <c r="C90" s="428" t="s">
        <v>532</v>
      </c>
      <c r="D90" s="494" t="s">
        <v>533</v>
      </c>
      <c r="E90" s="93" t="s">
        <v>534</v>
      </c>
      <c r="F90" s="93" t="s">
        <v>334</v>
      </c>
      <c r="G90" s="427">
        <v>892.86</v>
      </c>
      <c r="H90" s="427">
        <v>892.86</v>
      </c>
      <c r="I90" s="505">
        <v>175</v>
      </c>
    </row>
    <row r="91" spans="1:9" ht="15">
      <c r="A91" s="93"/>
      <c r="B91" s="432" t="s">
        <v>535</v>
      </c>
      <c r="C91" s="432" t="s">
        <v>536</v>
      </c>
      <c r="D91" s="495" t="s">
        <v>537</v>
      </c>
      <c r="E91" s="499" t="s">
        <v>538</v>
      </c>
      <c r="F91" s="93" t="s">
        <v>334</v>
      </c>
      <c r="G91" s="427">
        <v>1148</v>
      </c>
      <c r="H91" s="427">
        <v>1148</v>
      </c>
      <c r="I91" s="505">
        <v>225.01</v>
      </c>
    </row>
    <row r="92" spans="1:9" ht="15">
      <c r="A92" s="93"/>
      <c r="B92" s="432" t="s">
        <v>539</v>
      </c>
      <c r="C92" s="432" t="s">
        <v>540</v>
      </c>
      <c r="D92" s="496" t="s">
        <v>541</v>
      </c>
      <c r="E92" s="498" t="s">
        <v>542</v>
      </c>
      <c r="F92" s="93" t="s">
        <v>334</v>
      </c>
      <c r="G92" s="435">
        <v>637.76</v>
      </c>
      <c r="H92" s="435">
        <v>637.76</v>
      </c>
      <c r="I92" s="505">
        <v>125</v>
      </c>
    </row>
    <row r="93" spans="1:9" ht="15">
      <c r="A93" s="93"/>
      <c r="B93" s="466" t="s">
        <v>577</v>
      </c>
      <c r="C93" s="466" t="s">
        <v>578</v>
      </c>
      <c r="D93" s="494" t="s">
        <v>579</v>
      </c>
      <c r="E93" s="498" t="s">
        <v>756</v>
      </c>
      <c r="F93" s="93" t="s">
        <v>334</v>
      </c>
      <c r="G93" s="505">
        <v>637.76</v>
      </c>
      <c r="H93" s="505">
        <v>637.76</v>
      </c>
      <c r="I93" s="505">
        <v>125</v>
      </c>
    </row>
    <row r="94" spans="1:9" ht="15">
      <c r="A94" s="93"/>
      <c r="B94" s="425" t="s">
        <v>767</v>
      </c>
      <c r="C94" s="425" t="s">
        <v>516</v>
      </c>
      <c r="D94" s="499">
        <v>36001002966</v>
      </c>
      <c r="E94" s="93" t="s">
        <v>518</v>
      </c>
      <c r="F94" s="93" t="s">
        <v>334</v>
      </c>
      <c r="G94" s="427">
        <v>875</v>
      </c>
      <c r="H94" s="427">
        <v>875</v>
      </c>
      <c r="I94" s="505">
        <v>175</v>
      </c>
    </row>
    <row r="95" spans="1:9" ht="15">
      <c r="A95" s="93"/>
      <c r="B95" s="428" t="s">
        <v>519</v>
      </c>
      <c r="C95" s="428" t="s">
        <v>520</v>
      </c>
      <c r="D95" s="493" t="s">
        <v>521</v>
      </c>
      <c r="E95" s="93" t="s">
        <v>522</v>
      </c>
      <c r="F95" s="93" t="s">
        <v>334</v>
      </c>
      <c r="G95" s="427">
        <v>573.98</v>
      </c>
      <c r="H95" s="427">
        <v>573.98</v>
      </c>
      <c r="I95" s="505">
        <v>112.5</v>
      </c>
    </row>
    <row r="96" spans="1:9" ht="15">
      <c r="A96" s="93"/>
      <c r="B96" s="474" t="s">
        <v>609</v>
      </c>
      <c r="C96" s="474" t="s">
        <v>571</v>
      </c>
      <c r="D96" s="497" t="s">
        <v>753</v>
      </c>
      <c r="E96" s="93" t="s">
        <v>757</v>
      </c>
      <c r="F96" s="93" t="s">
        <v>334</v>
      </c>
      <c r="G96" s="427">
        <v>2125</v>
      </c>
      <c r="H96" s="427">
        <v>2125</v>
      </c>
      <c r="I96" s="505">
        <v>425</v>
      </c>
    </row>
    <row r="97" spans="1:9" ht="15">
      <c r="A97" s="93"/>
      <c r="B97" s="432" t="s">
        <v>527</v>
      </c>
      <c r="C97" s="432" t="s">
        <v>528</v>
      </c>
      <c r="D97" s="494" t="s">
        <v>529</v>
      </c>
      <c r="E97" s="93" t="s">
        <v>530</v>
      </c>
      <c r="F97" s="93" t="s">
        <v>334</v>
      </c>
      <c r="G97" s="511">
        <v>1148</v>
      </c>
      <c r="H97" s="511">
        <v>1148</v>
      </c>
      <c r="I97" s="505">
        <v>225.01</v>
      </c>
    </row>
    <row r="98" spans="1:9" ht="15">
      <c r="A98" s="93"/>
      <c r="B98" s="428" t="s">
        <v>531</v>
      </c>
      <c r="C98" s="428" t="s">
        <v>532</v>
      </c>
      <c r="D98" s="494" t="s">
        <v>533</v>
      </c>
      <c r="E98" s="93" t="s">
        <v>534</v>
      </c>
      <c r="F98" s="93" t="s">
        <v>334</v>
      </c>
      <c r="G98" s="427">
        <v>765.31</v>
      </c>
      <c r="H98" s="427">
        <v>765.31</v>
      </c>
      <c r="I98" s="505">
        <v>150</v>
      </c>
    </row>
    <row r="99" spans="1:9" ht="15">
      <c r="A99" s="93"/>
      <c r="B99" s="432" t="s">
        <v>535</v>
      </c>
      <c r="C99" s="432" t="s">
        <v>536</v>
      </c>
      <c r="D99" s="495" t="s">
        <v>537</v>
      </c>
      <c r="E99" s="499" t="s">
        <v>538</v>
      </c>
      <c r="F99" s="93" t="s">
        <v>334</v>
      </c>
      <c r="G99" s="427">
        <v>1148</v>
      </c>
      <c r="H99" s="427">
        <v>1148</v>
      </c>
      <c r="I99" s="505">
        <v>225.01</v>
      </c>
    </row>
    <row r="100" spans="1:9" ht="15">
      <c r="A100" s="93"/>
      <c r="B100" s="432" t="s">
        <v>539</v>
      </c>
      <c r="C100" s="432" t="s">
        <v>540</v>
      </c>
      <c r="D100" s="496" t="s">
        <v>541</v>
      </c>
      <c r="E100" s="498" t="s">
        <v>542</v>
      </c>
      <c r="F100" s="93" t="s">
        <v>334</v>
      </c>
      <c r="G100" s="511">
        <v>637.76</v>
      </c>
      <c r="H100" s="511">
        <v>637.76</v>
      </c>
      <c r="I100" s="505">
        <v>125</v>
      </c>
    </row>
    <row r="101" spans="1:9" ht="15">
      <c r="A101" s="93"/>
      <c r="B101" s="466" t="s">
        <v>577</v>
      </c>
      <c r="C101" s="466" t="s">
        <v>578</v>
      </c>
      <c r="D101" s="494" t="s">
        <v>579</v>
      </c>
      <c r="E101" s="498" t="s">
        <v>756</v>
      </c>
      <c r="F101" s="93" t="s">
        <v>334</v>
      </c>
      <c r="G101" s="505">
        <v>637.76</v>
      </c>
      <c r="H101" s="505">
        <v>637.76</v>
      </c>
      <c r="I101" s="505">
        <v>125</v>
      </c>
    </row>
    <row r="102" spans="1:9" ht="15">
      <c r="A102" s="93"/>
      <c r="B102" s="82"/>
      <c r="C102" s="82"/>
      <c r="D102" s="82"/>
      <c r="E102" s="82"/>
      <c r="F102" s="93"/>
      <c r="G102" s="437">
        <f>SUM(G9:G101)</f>
        <v>93456.059999999983</v>
      </c>
      <c r="H102" s="437">
        <f>SUM(H9:H101)</f>
        <v>93096.349999999977</v>
      </c>
      <c r="I102" s="437">
        <f>SUM(I9:I101)</f>
        <v>18319.509999999998</v>
      </c>
    </row>
    <row r="103" spans="1:9" ht="15">
      <c r="A103" s="93"/>
      <c r="B103" s="82"/>
      <c r="C103" s="82"/>
      <c r="D103" s="82"/>
      <c r="E103" s="82"/>
      <c r="F103" s="93"/>
      <c r="G103" s="4"/>
      <c r="H103" s="4"/>
      <c r="I103" s="4"/>
    </row>
    <row r="104" spans="1:9" ht="30">
      <c r="A104" s="93"/>
      <c r="B104" s="93" t="s">
        <v>543</v>
      </c>
      <c r="C104" s="93"/>
      <c r="D104" s="93"/>
      <c r="E104" s="93"/>
      <c r="F104" s="93"/>
      <c r="G104" s="436">
        <v>3466.2</v>
      </c>
      <c r="H104" s="436">
        <f>G104</f>
        <v>3466.2</v>
      </c>
      <c r="I104" s="4"/>
    </row>
    <row r="105" spans="1:9" ht="15">
      <c r="A105" s="93"/>
      <c r="B105" s="82"/>
      <c r="C105" s="82"/>
      <c r="D105" s="82"/>
      <c r="E105" s="82"/>
      <c r="F105" s="93"/>
      <c r="G105" s="4"/>
      <c r="H105" s="4"/>
      <c r="I105" s="4"/>
    </row>
    <row r="106" spans="1:9" ht="30">
      <c r="A106" s="93"/>
      <c r="B106" s="14" t="s">
        <v>545</v>
      </c>
      <c r="C106" s="14"/>
      <c r="D106" s="14"/>
      <c r="E106" s="14"/>
      <c r="F106" s="15"/>
      <c r="G106" s="437">
        <v>37250</v>
      </c>
      <c r="H106" s="437">
        <v>37250</v>
      </c>
      <c r="I106" s="437">
        <f>'[2]ფორმა 5.2'!$I$19+'[3]ფორმა 5.2'!$I$12</f>
        <v>7329</v>
      </c>
    </row>
    <row r="107" spans="1:9" ht="15">
      <c r="A107" s="93"/>
      <c r="B107" s="82"/>
      <c r="C107" s="82"/>
      <c r="D107" s="82"/>
      <c r="E107" s="82"/>
      <c r="F107" s="93"/>
      <c r="G107" s="4"/>
      <c r="H107" s="4"/>
      <c r="I107" s="4"/>
    </row>
    <row r="108" spans="1:9" ht="15">
      <c r="A108" s="93"/>
      <c r="B108" s="82"/>
      <c r="C108" s="82"/>
      <c r="D108" s="82"/>
      <c r="E108" s="82"/>
      <c r="F108" s="93"/>
      <c r="G108" s="4"/>
      <c r="H108" s="4"/>
      <c r="I108" s="4"/>
    </row>
    <row r="109" spans="1:9" ht="15">
      <c r="A109" s="93"/>
      <c r="B109" s="82"/>
      <c r="C109" s="82"/>
      <c r="D109" s="82"/>
      <c r="E109" s="82"/>
      <c r="F109" s="93"/>
      <c r="G109" s="4"/>
      <c r="H109" s="4"/>
      <c r="I109" s="4"/>
    </row>
    <row r="110" spans="1:9" ht="15">
      <c r="A110" s="82" t="s">
        <v>271</v>
      </c>
      <c r="B110" s="82"/>
      <c r="C110" s="82"/>
      <c r="D110" s="82"/>
      <c r="E110" s="82"/>
      <c r="F110" s="93"/>
      <c r="G110" s="4"/>
      <c r="H110" s="4"/>
      <c r="I110" s="4"/>
    </row>
    <row r="111" spans="1:9" ht="15">
      <c r="A111" s="82"/>
      <c r="B111" s="94"/>
      <c r="C111" s="94"/>
      <c r="D111" s="94"/>
      <c r="E111" s="94"/>
      <c r="F111" s="82" t="s">
        <v>422</v>
      </c>
      <c r="G111" s="506">
        <f>G102+G104+G106</f>
        <v>134172.25999999998</v>
      </c>
      <c r="H111" s="506">
        <f>H102+H104+H106</f>
        <v>133812.54999999999</v>
      </c>
      <c r="I111" s="506">
        <f>I102+I104+I106</f>
        <v>25648.51</v>
      </c>
    </row>
    <row r="112" spans="1:9" ht="15">
      <c r="A112" s="209"/>
      <c r="B112" s="209"/>
      <c r="C112" s="209"/>
      <c r="D112" s="209"/>
      <c r="E112" s="209"/>
      <c r="F112" s="209"/>
      <c r="G112" s="180"/>
      <c r="H112" s="507"/>
      <c r="I112" s="507"/>
    </row>
    <row r="113" spans="1:9" ht="15">
      <c r="A113" s="210" t="s">
        <v>411</v>
      </c>
      <c r="B113" s="210"/>
      <c r="C113" s="209"/>
      <c r="D113" s="209"/>
      <c r="E113" s="209"/>
      <c r="F113" s="209"/>
      <c r="G113" s="180"/>
      <c r="H113" s="507"/>
      <c r="I113" s="507"/>
    </row>
    <row r="114" spans="1:9" ht="15">
      <c r="A114" s="210"/>
      <c r="B114" s="210"/>
      <c r="C114" s="209"/>
      <c r="D114" s="209"/>
      <c r="E114" s="209"/>
      <c r="F114" s="209"/>
      <c r="G114" s="180"/>
      <c r="H114" s="507"/>
      <c r="I114" s="507"/>
    </row>
    <row r="115" spans="1:9">
      <c r="A115" s="207"/>
      <c r="B115" s="207"/>
      <c r="C115" s="207"/>
      <c r="D115" s="207"/>
      <c r="E115" s="207"/>
      <c r="F115" s="207"/>
      <c r="G115" s="508"/>
      <c r="H115" s="508"/>
      <c r="I115" s="508"/>
    </row>
    <row r="116" spans="1:9" ht="15">
      <c r="A116" s="184" t="s">
        <v>107</v>
      </c>
      <c r="B116" s="184"/>
      <c r="C116" s="178"/>
      <c r="D116" s="178"/>
      <c r="E116" s="178"/>
      <c r="F116" s="178"/>
      <c r="G116" s="507"/>
      <c r="H116" s="507"/>
      <c r="I116" s="507"/>
    </row>
    <row r="117" spans="1:9" ht="15">
      <c r="A117" s="178"/>
      <c r="B117" s="178"/>
      <c r="C117" s="178"/>
      <c r="D117" s="178"/>
      <c r="E117" s="178"/>
      <c r="F117" s="178"/>
      <c r="G117" s="507"/>
      <c r="H117" s="507"/>
      <c r="I117" s="507"/>
    </row>
    <row r="118" spans="1:9" ht="15">
      <c r="A118" s="178"/>
      <c r="B118" s="178"/>
      <c r="C118" s="178"/>
      <c r="D118" s="178"/>
      <c r="E118" s="182"/>
      <c r="F118" s="182"/>
      <c r="G118" s="512"/>
      <c r="H118" s="507"/>
      <c r="I118" s="507"/>
    </row>
    <row r="119" spans="1:9" ht="15">
      <c r="A119" s="184"/>
      <c r="B119" s="184"/>
      <c r="C119" s="184" t="s">
        <v>375</v>
      </c>
      <c r="D119" s="184"/>
      <c r="E119" s="184"/>
      <c r="F119" s="184"/>
      <c r="G119" s="180"/>
      <c r="H119" s="507"/>
      <c r="I119" s="507"/>
    </row>
    <row r="120" spans="1:9" ht="15">
      <c r="A120" s="178"/>
      <c r="B120" s="178"/>
      <c r="C120" s="178" t="s">
        <v>374</v>
      </c>
      <c r="D120" s="178"/>
      <c r="E120" s="178"/>
      <c r="F120" s="178"/>
      <c r="G120" s="507"/>
      <c r="H120" s="507"/>
      <c r="I120" s="507"/>
    </row>
    <row r="121" spans="1:9">
      <c r="A121" s="186"/>
      <c r="B121" s="186"/>
      <c r="C121" s="186" t="s">
        <v>139</v>
      </c>
      <c r="D121" s="186"/>
      <c r="E121" s="186"/>
      <c r="F121" s="186"/>
      <c r="G121" s="513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9:C14 B16:C28 B29 B30:C40 B42:C48 B50:C56 B58:C65 B67:C73 B77:C83 B86:C92 B94:C100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1"/>
  <sheetViews>
    <sheetView view="pageBreakPreview" topLeftCell="A98" zoomScale="80" zoomScaleNormal="100" zoomScaleSheetLayoutView="80" workbookViewId="0">
      <selection activeCell="F106" sqref="F106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style="530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10" ht="15">
      <c r="A1" s="69" t="s">
        <v>352</v>
      </c>
      <c r="B1" s="72"/>
      <c r="C1" s="72"/>
      <c r="D1" s="526"/>
      <c r="E1" s="72"/>
      <c r="F1" s="72"/>
      <c r="G1" s="552" t="s">
        <v>109</v>
      </c>
      <c r="H1" s="552"/>
      <c r="I1" s="353"/>
    </row>
    <row r="2" spans="1:10" ht="15">
      <c r="A2" s="71" t="s">
        <v>140</v>
      </c>
      <c r="B2" s="72"/>
      <c r="C2" s="72"/>
      <c r="D2" s="526"/>
      <c r="E2" s="72"/>
      <c r="F2" s="72"/>
      <c r="G2" s="550" t="str">
        <f>'ფორმა N1'!K2</f>
        <v>01/01/2019-31/12/2019</v>
      </c>
      <c r="H2" s="550"/>
      <c r="I2" s="71"/>
    </row>
    <row r="3" spans="1:10" ht="15">
      <c r="A3" s="71"/>
      <c r="B3" s="71"/>
      <c r="C3" s="71"/>
      <c r="D3" s="503"/>
      <c r="E3" s="71"/>
      <c r="F3" s="71"/>
      <c r="G3" s="156"/>
      <c r="H3" s="156"/>
      <c r="I3" s="353"/>
    </row>
    <row r="4" spans="1:10" ht="15">
      <c r="A4" s="72" t="str">
        <f>'ფორმა N2'!A4</f>
        <v>ანგარიშვალდებული პირის დასახელება:</v>
      </c>
      <c r="B4" s="72"/>
      <c r="C4" s="72"/>
      <c r="D4" s="526"/>
      <c r="E4" s="72"/>
      <c r="F4" s="72"/>
      <c r="G4" s="71"/>
      <c r="H4" s="71"/>
      <c r="I4" s="71"/>
    </row>
    <row r="5" spans="1:10" ht="15">
      <c r="A5" s="422" t="str">
        <f>'ფორმა N1'!A5</f>
        <v>პ/გ  "ახალი ქრისტიან დემოკრატები"</v>
      </c>
      <c r="B5" s="75"/>
      <c r="C5" s="75"/>
      <c r="D5" s="527"/>
      <c r="E5" s="75"/>
      <c r="F5" s="75"/>
      <c r="G5" s="76"/>
      <c r="H5" s="76"/>
      <c r="I5" s="353"/>
    </row>
    <row r="6" spans="1:10" ht="15">
      <c r="A6" s="72"/>
      <c r="B6" s="72"/>
      <c r="C6" s="72"/>
      <c r="D6" s="526"/>
      <c r="E6" s="72"/>
      <c r="F6" s="72"/>
      <c r="G6" s="71"/>
      <c r="H6" s="71"/>
      <c r="I6" s="71"/>
    </row>
    <row r="7" spans="1:10" ht="15">
      <c r="A7" s="155"/>
      <c r="B7" s="155"/>
      <c r="C7" s="243"/>
      <c r="D7" s="453"/>
      <c r="E7" s="155"/>
      <c r="F7" s="155"/>
      <c r="G7" s="73"/>
      <c r="H7" s="73"/>
      <c r="I7" s="71"/>
    </row>
    <row r="8" spans="1:10" ht="45">
      <c r="A8" s="349" t="s">
        <v>64</v>
      </c>
      <c r="B8" s="74" t="s">
        <v>326</v>
      </c>
      <c r="C8" s="85" t="s">
        <v>327</v>
      </c>
      <c r="D8" s="85" t="s">
        <v>227</v>
      </c>
      <c r="E8" s="85" t="s">
        <v>330</v>
      </c>
      <c r="F8" s="85" t="s">
        <v>329</v>
      </c>
      <c r="G8" s="85" t="s">
        <v>371</v>
      </c>
      <c r="H8" s="74" t="s">
        <v>10</v>
      </c>
      <c r="I8" s="74" t="s">
        <v>9</v>
      </c>
    </row>
    <row r="9" spans="1:10" ht="15">
      <c r="A9" s="514"/>
      <c r="B9" s="475" t="s">
        <v>546</v>
      </c>
      <c r="C9" s="475" t="s">
        <v>547</v>
      </c>
      <c r="D9" s="480" t="s">
        <v>548</v>
      </c>
      <c r="E9" s="93" t="s">
        <v>549</v>
      </c>
      <c r="F9" s="93" t="s">
        <v>550</v>
      </c>
      <c r="G9" s="477" t="s">
        <v>551</v>
      </c>
      <c r="H9" s="436">
        <v>60</v>
      </c>
      <c r="I9" s="436">
        <f>H9</f>
        <v>60</v>
      </c>
      <c r="J9" s="556">
        <v>200</v>
      </c>
    </row>
    <row r="10" spans="1:10" ht="15">
      <c r="A10" s="514"/>
      <c r="B10" s="475" t="s">
        <v>552</v>
      </c>
      <c r="C10" s="475" t="s">
        <v>553</v>
      </c>
      <c r="D10" s="480" t="s">
        <v>554</v>
      </c>
      <c r="E10" s="93" t="s">
        <v>549</v>
      </c>
      <c r="F10" s="93" t="s">
        <v>550</v>
      </c>
      <c r="G10" s="477" t="s">
        <v>551</v>
      </c>
      <c r="H10" s="436">
        <v>60</v>
      </c>
      <c r="I10" s="436">
        <f t="shared" ref="I10:I21" si="0">H10</f>
        <v>60</v>
      </c>
      <c r="J10" s="556"/>
    </row>
    <row r="11" spans="1:10" ht="15">
      <c r="A11" s="514"/>
      <c r="B11" s="475" t="s">
        <v>555</v>
      </c>
      <c r="C11" s="475" t="s">
        <v>556</v>
      </c>
      <c r="D11" s="480" t="s">
        <v>557</v>
      </c>
      <c r="E11" s="93" t="s">
        <v>549</v>
      </c>
      <c r="F11" s="93" t="s">
        <v>550</v>
      </c>
      <c r="G11" s="477" t="s">
        <v>558</v>
      </c>
      <c r="H11" s="436">
        <v>80</v>
      </c>
      <c r="I11" s="436">
        <f t="shared" si="0"/>
        <v>80</v>
      </c>
      <c r="J11" s="556"/>
    </row>
    <row r="12" spans="1:10" ht="15">
      <c r="A12" s="514"/>
      <c r="B12" s="475" t="s">
        <v>559</v>
      </c>
      <c r="C12" s="475" t="s">
        <v>560</v>
      </c>
      <c r="D12" s="480" t="s">
        <v>561</v>
      </c>
      <c r="E12" s="93" t="s">
        <v>549</v>
      </c>
      <c r="F12" s="93" t="s">
        <v>562</v>
      </c>
      <c r="G12" s="477" t="s">
        <v>563</v>
      </c>
      <c r="H12" s="436">
        <v>45</v>
      </c>
      <c r="I12" s="436">
        <f t="shared" si="0"/>
        <v>45</v>
      </c>
      <c r="J12" s="556">
        <v>500</v>
      </c>
    </row>
    <row r="13" spans="1:10" ht="15">
      <c r="A13" s="514"/>
      <c r="B13" s="475" t="s">
        <v>564</v>
      </c>
      <c r="C13" s="475" t="s">
        <v>560</v>
      </c>
      <c r="D13" s="480" t="s">
        <v>565</v>
      </c>
      <c r="E13" s="93" t="s">
        <v>549</v>
      </c>
      <c r="F13" s="93" t="s">
        <v>562</v>
      </c>
      <c r="G13" s="477" t="s">
        <v>563</v>
      </c>
      <c r="H13" s="436">
        <v>45</v>
      </c>
      <c r="I13" s="436">
        <f t="shared" si="0"/>
        <v>45</v>
      </c>
      <c r="J13" s="556"/>
    </row>
    <row r="14" spans="1:10" ht="15">
      <c r="A14" s="514"/>
      <c r="B14" s="475" t="s">
        <v>566</v>
      </c>
      <c r="C14" s="475" t="s">
        <v>567</v>
      </c>
      <c r="D14" s="480" t="s">
        <v>568</v>
      </c>
      <c r="E14" s="93" t="s">
        <v>549</v>
      </c>
      <c r="F14" s="93" t="s">
        <v>562</v>
      </c>
      <c r="G14" s="477" t="s">
        <v>563</v>
      </c>
      <c r="H14" s="436">
        <v>45</v>
      </c>
      <c r="I14" s="436">
        <f t="shared" si="0"/>
        <v>45</v>
      </c>
      <c r="J14" s="556"/>
    </row>
    <row r="15" spans="1:10" ht="15">
      <c r="A15" s="514"/>
      <c r="B15" s="475" t="s">
        <v>555</v>
      </c>
      <c r="C15" s="475" t="s">
        <v>556</v>
      </c>
      <c r="D15" s="480" t="s">
        <v>557</v>
      </c>
      <c r="E15" s="93" t="s">
        <v>549</v>
      </c>
      <c r="F15" s="93" t="s">
        <v>562</v>
      </c>
      <c r="G15" s="477" t="s">
        <v>563</v>
      </c>
      <c r="H15" s="436">
        <v>45</v>
      </c>
      <c r="I15" s="436">
        <f t="shared" si="0"/>
        <v>45</v>
      </c>
      <c r="J15" s="556"/>
    </row>
    <row r="16" spans="1:10" ht="15">
      <c r="A16" s="514"/>
      <c r="B16" s="475" t="s">
        <v>531</v>
      </c>
      <c r="C16" s="475" t="s">
        <v>532</v>
      </c>
      <c r="D16" s="480" t="s">
        <v>533</v>
      </c>
      <c r="E16" s="93" t="s">
        <v>549</v>
      </c>
      <c r="F16" s="93" t="s">
        <v>562</v>
      </c>
      <c r="G16" s="477" t="s">
        <v>569</v>
      </c>
      <c r="H16" s="436">
        <v>60</v>
      </c>
      <c r="I16" s="436">
        <f t="shared" si="0"/>
        <v>60</v>
      </c>
      <c r="J16" s="556"/>
    </row>
    <row r="17" spans="1:10" ht="15">
      <c r="A17" s="514"/>
      <c r="B17" s="475" t="s">
        <v>570</v>
      </c>
      <c r="C17" s="475" t="s">
        <v>571</v>
      </c>
      <c r="D17" s="480" t="s">
        <v>572</v>
      </c>
      <c r="E17" s="93" t="s">
        <v>549</v>
      </c>
      <c r="F17" s="93" t="s">
        <v>562</v>
      </c>
      <c r="G17" s="477" t="s">
        <v>569</v>
      </c>
      <c r="H17" s="436">
        <v>60</v>
      </c>
      <c r="I17" s="436">
        <f t="shared" si="0"/>
        <v>60</v>
      </c>
      <c r="J17" s="556"/>
    </row>
    <row r="18" spans="1:10" ht="15">
      <c r="A18" s="514"/>
      <c r="B18" s="475" t="s">
        <v>573</v>
      </c>
      <c r="C18" s="475" t="s">
        <v>520</v>
      </c>
      <c r="D18" s="480" t="s">
        <v>521</v>
      </c>
      <c r="E18" s="93" t="s">
        <v>549</v>
      </c>
      <c r="F18" s="93" t="s">
        <v>562</v>
      </c>
      <c r="G18" s="477" t="s">
        <v>569</v>
      </c>
      <c r="H18" s="436">
        <v>60</v>
      </c>
      <c r="I18" s="436">
        <f t="shared" si="0"/>
        <v>60</v>
      </c>
      <c r="J18" s="556"/>
    </row>
    <row r="19" spans="1:10" ht="15">
      <c r="A19" s="514"/>
      <c r="B19" s="475" t="s">
        <v>574</v>
      </c>
      <c r="C19" s="475" t="s">
        <v>575</v>
      </c>
      <c r="D19" s="480" t="s">
        <v>576</v>
      </c>
      <c r="E19" s="93" t="s">
        <v>549</v>
      </c>
      <c r="F19" s="93" t="s">
        <v>562</v>
      </c>
      <c r="G19" s="477" t="s">
        <v>569</v>
      </c>
      <c r="H19" s="436">
        <v>70</v>
      </c>
      <c r="I19" s="436">
        <f t="shared" si="0"/>
        <v>70</v>
      </c>
      <c r="J19" s="556"/>
    </row>
    <row r="20" spans="1:10" ht="15">
      <c r="A20" s="514"/>
      <c r="B20" s="475" t="s">
        <v>577</v>
      </c>
      <c r="C20" s="475" t="s">
        <v>578</v>
      </c>
      <c r="D20" s="480" t="s">
        <v>579</v>
      </c>
      <c r="E20" s="93" t="s">
        <v>549</v>
      </c>
      <c r="F20" s="93" t="s">
        <v>562</v>
      </c>
      <c r="G20" s="477" t="s">
        <v>580</v>
      </c>
      <c r="H20" s="436">
        <v>70</v>
      </c>
      <c r="I20" s="436">
        <f t="shared" si="0"/>
        <v>70</v>
      </c>
      <c r="J20" s="556"/>
    </row>
    <row r="21" spans="1:10" ht="15">
      <c r="A21" s="514"/>
      <c r="B21" s="475" t="s">
        <v>531</v>
      </c>
      <c r="C21" s="475" t="s">
        <v>532</v>
      </c>
      <c r="D21" s="480" t="s">
        <v>533</v>
      </c>
      <c r="E21" s="93" t="s">
        <v>549</v>
      </c>
      <c r="F21" s="93" t="s">
        <v>562</v>
      </c>
      <c r="G21" s="477" t="s">
        <v>569</v>
      </c>
      <c r="H21" s="436">
        <v>60</v>
      </c>
      <c r="I21" s="436">
        <f t="shared" si="0"/>
        <v>60</v>
      </c>
      <c r="J21" s="443">
        <v>60</v>
      </c>
    </row>
    <row r="22" spans="1:10" ht="15">
      <c r="A22" s="514"/>
      <c r="B22" s="475" t="s">
        <v>531</v>
      </c>
      <c r="C22" s="475" t="s">
        <v>532</v>
      </c>
      <c r="D22" s="480" t="s">
        <v>533</v>
      </c>
      <c r="E22" s="93" t="s">
        <v>549</v>
      </c>
      <c r="F22" s="93" t="s">
        <v>581</v>
      </c>
      <c r="G22" s="525" t="s">
        <v>768</v>
      </c>
      <c r="H22" s="445">
        <v>100</v>
      </c>
      <c r="I22" s="445">
        <v>100</v>
      </c>
      <c r="J22" s="556">
        <v>800</v>
      </c>
    </row>
    <row r="23" spans="1:10" ht="15">
      <c r="A23" s="514"/>
      <c r="B23" s="475" t="s">
        <v>574</v>
      </c>
      <c r="C23" s="475" t="s">
        <v>575</v>
      </c>
      <c r="D23" s="480" t="s">
        <v>576</v>
      </c>
      <c r="E23" s="93" t="s">
        <v>549</v>
      </c>
      <c r="F23" s="93" t="s">
        <v>581</v>
      </c>
      <c r="G23" s="525" t="s">
        <v>768</v>
      </c>
      <c r="H23" s="445">
        <v>100</v>
      </c>
      <c r="I23" s="445">
        <v>100</v>
      </c>
      <c r="J23" s="556"/>
    </row>
    <row r="24" spans="1:10" ht="15">
      <c r="A24" s="514"/>
      <c r="B24" s="475" t="s">
        <v>583</v>
      </c>
      <c r="C24" s="475" t="s">
        <v>584</v>
      </c>
      <c r="D24" s="480" t="s">
        <v>585</v>
      </c>
      <c r="E24" s="93" t="s">
        <v>549</v>
      </c>
      <c r="F24" s="93" t="s">
        <v>581</v>
      </c>
      <c r="G24" s="525" t="s">
        <v>768</v>
      </c>
      <c r="H24" s="445">
        <v>100</v>
      </c>
      <c r="I24" s="445">
        <v>100</v>
      </c>
      <c r="J24" s="556"/>
    </row>
    <row r="25" spans="1:10" ht="15">
      <c r="A25" s="514"/>
      <c r="B25" s="475" t="s">
        <v>570</v>
      </c>
      <c r="C25" s="475" t="s">
        <v>571</v>
      </c>
      <c r="D25" s="480" t="s">
        <v>572</v>
      </c>
      <c r="E25" s="93" t="s">
        <v>549</v>
      </c>
      <c r="F25" s="93" t="s">
        <v>581</v>
      </c>
      <c r="G25" s="525" t="s">
        <v>768</v>
      </c>
      <c r="H25" s="445">
        <v>100</v>
      </c>
      <c r="I25" s="445">
        <v>100</v>
      </c>
      <c r="J25" s="556"/>
    </row>
    <row r="26" spans="1:10" ht="15">
      <c r="A26" s="514"/>
      <c r="B26" s="475" t="s">
        <v>586</v>
      </c>
      <c r="C26" s="475" t="s">
        <v>587</v>
      </c>
      <c r="D26" s="480" t="s">
        <v>588</v>
      </c>
      <c r="E26" s="93" t="s">
        <v>549</v>
      </c>
      <c r="F26" s="93" t="s">
        <v>589</v>
      </c>
      <c r="G26" s="525" t="s">
        <v>768</v>
      </c>
      <c r="H26" s="445">
        <v>100</v>
      </c>
      <c r="I26" s="445">
        <v>100</v>
      </c>
      <c r="J26" s="556"/>
    </row>
    <row r="27" spans="1:10" ht="15">
      <c r="A27" s="514"/>
      <c r="B27" s="475" t="s">
        <v>590</v>
      </c>
      <c r="C27" s="475" t="s">
        <v>591</v>
      </c>
      <c r="D27" s="480" t="s">
        <v>529</v>
      </c>
      <c r="E27" s="93" t="s">
        <v>549</v>
      </c>
      <c r="F27" s="93" t="s">
        <v>589</v>
      </c>
      <c r="G27" s="525" t="s">
        <v>768</v>
      </c>
      <c r="H27" s="445">
        <v>100</v>
      </c>
      <c r="I27" s="445">
        <v>100</v>
      </c>
      <c r="J27" s="556"/>
    </row>
    <row r="28" spans="1:10" ht="15">
      <c r="A28" s="514"/>
      <c r="B28" s="475" t="s">
        <v>592</v>
      </c>
      <c r="C28" s="475" t="s">
        <v>520</v>
      </c>
      <c r="D28" s="480" t="s">
        <v>521</v>
      </c>
      <c r="E28" s="93" t="s">
        <v>549</v>
      </c>
      <c r="F28" s="93" t="s">
        <v>593</v>
      </c>
      <c r="G28" s="525" t="s">
        <v>768</v>
      </c>
      <c r="H28" s="445">
        <v>100</v>
      </c>
      <c r="I28" s="445">
        <v>100</v>
      </c>
      <c r="J28" s="556"/>
    </row>
    <row r="29" spans="1:10" ht="15">
      <c r="A29" s="514"/>
      <c r="B29" s="475" t="s">
        <v>559</v>
      </c>
      <c r="C29" s="475" t="s">
        <v>560</v>
      </c>
      <c r="D29" s="480" t="s">
        <v>561</v>
      </c>
      <c r="E29" s="93" t="s">
        <v>549</v>
      </c>
      <c r="F29" s="93" t="s">
        <v>593</v>
      </c>
      <c r="G29" s="525" t="s">
        <v>768</v>
      </c>
      <c r="H29" s="445">
        <v>100</v>
      </c>
      <c r="I29" s="445">
        <v>100</v>
      </c>
      <c r="J29" s="556"/>
    </row>
    <row r="30" spans="1:10" ht="15">
      <c r="A30" s="514"/>
      <c r="B30" s="475" t="s">
        <v>577</v>
      </c>
      <c r="C30" s="475" t="s">
        <v>578</v>
      </c>
      <c r="D30" s="480" t="s">
        <v>579</v>
      </c>
      <c r="E30" s="93" t="s">
        <v>549</v>
      </c>
      <c r="F30" s="93" t="s">
        <v>593</v>
      </c>
      <c r="G30" s="525" t="s">
        <v>768</v>
      </c>
      <c r="H30" s="445">
        <v>100</v>
      </c>
      <c r="I30" s="445">
        <v>100</v>
      </c>
      <c r="J30" s="443">
        <v>100</v>
      </c>
    </row>
    <row r="31" spans="1:10" ht="15">
      <c r="A31" s="514"/>
      <c r="B31" s="475" t="s">
        <v>527</v>
      </c>
      <c r="C31" s="475" t="s">
        <v>528</v>
      </c>
      <c r="D31" s="476" t="s">
        <v>529</v>
      </c>
      <c r="E31" s="93" t="s">
        <v>549</v>
      </c>
      <c r="F31" s="93" t="s">
        <v>562</v>
      </c>
      <c r="G31" s="477" t="s">
        <v>610</v>
      </c>
      <c r="H31" s="531">
        <v>200</v>
      </c>
      <c r="I31" s="531">
        <v>200</v>
      </c>
    </row>
    <row r="32" spans="1:10" ht="15">
      <c r="A32" s="514"/>
      <c r="B32" s="475" t="s">
        <v>531</v>
      </c>
      <c r="C32" s="475" t="s">
        <v>532</v>
      </c>
      <c r="D32" s="476" t="s">
        <v>533</v>
      </c>
      <c r="E32" s="93" t="s">
        <v>549</v>
      </c>
      <c r="F32" s="93" t="s">
        <v>562</v>
      </c>
      <c r="G32" s="477" t="s">
        <v>610</v>
      </c>
      <c r="H32" s="531">
        <v>200</v>
      </c>
      <c r="I32" s="531">
        <v>200</v>
      </c>
    </row>
    <row r="33" spans="1:10" ht="15">
      <c r="A33" s="514"/>
      <c r="B33" s="475" t="s">
        <v>611</v>
      </c>
      <c r="C33" s="475" t="s">
        <v>532</v>
      </c>
      <c r="D33" s="478" t="s">
        <v>612</v>
      </c>
      <c r="E33" s="93" t="s">
        <v>549</v>
      </c>
      <c r="F33" s="93" t="s">
        <v>562</v>
      </c>
      <c r="G33" s="477" t="s">
        <v>610</v>
      </c>
      <c r="H33" s="531">
        <v>200</v>
      </c>
      <c r="I33" s="531">
        <v>200</v>
      </c>
    </row>
    <row r="34" spans="1:10" ht="15">
      <c r="A34" s="514"/>
      <c r="B34" s="475" t="s">
        <v>613</v>
      </c>
      <c r="C34" s="475" t="s">
        <v>614</v>
      </c>
      <c r="D34" s="476" t="s">
        <v>615</v>
      </c>
      <c r="E34" s="93" t="s">
        <v>549</v>
      </c>
      <c r="F34" s="93" t="s">
        <v>562</v>
      </c>
      <c r="G34" s="477" t="s">
        <v>610</v>
      </c>
      <c r="H34" s="531">
        <v>200</v>
      </c>
      <c r="I34" s="531">
        <v>200</v>
      </c>
    </row>
    <row r="35" spans="1:10" ht="15">
      <c r="A35" s="514"/>
      <c r="B35" s="475" t="s">
        <v>616</v>
      </c>
      <c r="C35" s="475" t="s">
        <v>532</v>
      </c>
      <c r="D35" s="476" t="s">
        <v>617</v>
      </c>
      <c r="E35" s="93" t="s">
        <v>549</v>
      </c>
      <c r="F35" s="93" t="s">
        <v>562</v>
      </c>
      <c r="G35" s="477" t="s">
        <v>610</v>
      </c>
      <c r="H35" s="531">
        <v>200</v>
      </c>
      <c r="I35" s="531">
        <v>200</v>
      </c>
    </row>
    <row r="36" spans="1:10" ht="15">
      <c r="A36" s="514"/>
      <c r="B36" s="475" t="s">
        <v>618</v>
      </c>
      <c r="C36" s="475" t="s">
        <v>619</v>
      </c>
      <c r="D36" s="476" t="s">
        <v>620</v>
      </c>
      <c r="E36" s="93" t="s">
        <v>549</v>
      </c>
      <c r="F36" s="93" t="s">
        <v>562</v>
      </c>
      <c r="G36" s="477" t="s">
        <v>610</v>
      </c>
      <c r="H36" s="531">
        <v>200</v>
      </c>
      <c r="I36" s="531">
        <v>200</v>
      </c>
    </row>
    <row r="37" spans="1:10" ht="15">
      <c r="A37" s="514"/>
      <c r="B37" s="475" t="s">
        <v>621</v>
      </c>
      <c r="C37" s="475" t="s">
        <v>622</v>
      </c>
      <c r="D37" s="476" t="s">
        <v>623</v>
      </c>
      <c r="E37" s="93" t="s">
        <v>549</v>
      </c>
      <c r="F37" s="93" t="s">
        <v>562</v>
      </c>
      <c r="G37" s="477" t="s">
        <v>610</v>
      </c>
      <c r="H37" s="531">
        <v>200</v>
      </c>
      <c r="I37" s="531">
        <v>200</v>
      </c>
    </row>
    <row r="38" spans="1:10" ht="15">
      <c r="A38" s="514"/>
      <c r="B38" s="475" t="s">
        <v>624</v>
      </c>
      <c r="C38" s="475" t="s">
        <v>622</v>
      </c>
      <c r="D38" s="476" t="s">
        <v>625</v>
      </c>
      <c r="E38" s="93" t="s">
        <v>549</v>
      </c>
      <c r="F38" s="93" t="s">
        <v>562</v>
      </c>
      <c r="G38" s="477" t="s">
        <v>610</v>
      </c>
      <c r="H38" s="531">
        <v>200</v>
      </c>
      <c r="I38" s="531">
        <v>200</v>
      </c>
    </row>
    <row r="39" spans="1:10" ht="15">
      <c r="A39" s="514"/>
      <c r="B39" s="442" t="s">
        <v>626</v>
      </c>
      <c r="C39" s="442" t="s">
        <v>627</v>
      </c>
      <c r="D39" s="476" t="s">
        <v>628</v>
      </c>
      <c r="E39" s="93" t="s">
        <v>549</v>
      </c>
      <c r="F39" s="93" t="s">
        <v>562</v>
      </c>
      <c r="G39" s="477" t="s">
        <v>610</v>
      </c>
      <c r="H39" s="531">
        <v>200</v>
      </c>
      <c r="I39" s="531">
        <v>200</v>
      </c>
    </row>
    <row r="40" spans="1:10" ht="15">
      <c r="A40" s="514"/>
      <c r="B40" s="475" t="s">
        <v>629</v>
      </c>
      <c r="C40" s="475" t="s">
        <v>630</v>
      </c>
      <c r="D40" s="476" t="s">
        <v>631</v>
      </c>
      <c r="E40" s="93" t="s">
        <v>549</v>
      </c>
      <c r="F40" s="93" t="s">
        <v>562</v>
      </c>
      <c r="G40" s="477" t="s">
        <v>610</v>
      </c>
      <c r="H40" s="531">
        <v>200</v>
      </c>
      <c r="I40" s="531">
        <v>200</v>
      </c>
      <c r="J40">
        <v>2000</v>
      </c>
    </row>
    <row r="41" spans="1:10" ht="15">
      <c r="A41" s="514"/>
      <c r="B41" s="475" t="s">
        <v>632</v>
      </c>
      <c r="C41" s="475" t="s">
        <v>556</v>
      </c>
      <c r="D41" s="476" t="s">
        <v>557</v>
      </c>
      <c r="E41" s="93" t="s">
        <v>549</v>
      </c>
      <c r="F41" s="93" t="s">
        <v>550</v>
      </c>
      <c r="G41" s="479" t="s">
        <v>633</v>
      </c>
      <c r="H41" s="531">
        <v>100</v>
      </c>
      <c r="I41" s="531">
        <v>100</v>
      </c>
    </row>
    <row r="42" spans="1:10" ht="15">
      <c r="A42" s="514"/>
      <c r="B42" s="475" t="s">
        <v>634</v>
      </c>
      <c r="C42" s="475" t="s">
        <v>635</v>
      </c>
      <c r="D42" s="476" t="s">
        <v>636</v>
      </c>
      <c r="E42" s="93" t="s">
        <v>549</v>
      </c>
      <c r="F42" s="93" t="s">
        <v>550</v>
      </c>
      <c r="G42" s="479" t="s">
        <v>633</v>
      </c>
      <c r="H42" s="531">
        <v>100</v>
      </c>
      <c r="I42" s="531">
        <v>100</v>
      </c>
    </row>
    <row r="43" spans="1:10" ht="15">
      <c r="A43" s="514"/>
      <c r="B43" s="475" t="s">
        <v>637</v>
      </c>
      <c r="C43" s="475" t="s">
        <v>556</v>
      </c>
      <c r="D43" s="478" t="s">
        <v>638</v>
      </c>
      <c r="E43" s="93" t="s">
        <v>549</v>
      </c>
      <c r="F43" s="93" t="s">
        <v>550</v>
      </c>
      <c r="G43" s="479" t="s">
        <v>633</v>
      </c>
      <c r="H43" s="531">
        <v>100</v>
      </c>
      <c r="I43" s="531">
        <v>100</v>
      </c>
    </row>
    <row r="44" spans="1:10" ht="15">
      <c r="A44" s="514"/>
      <c r="B44" s="475" t="s">
        <v>639</v>
      </c>
      <c r="C44" s="475" t="s">
        <v>556</v>
      </c>
      <c r="D44" s="476" t="s">
        <v>640</v>
      </c>
      <c r="E44" s="93" t="s">
        <v>549</v>
      </c>
      <c r="F44" s="93" t="s">
        <v>550</v>
      </c>
      <c r="G44" s="479" t="s">
        <v>633</v>
      </c>
      <c r="H44" s="531">
        <v>100</v>
      </c>
      <c r="I44" s="531">
        <v>100</v>
      </c>
    </row>
    <row r="45" spans="1:10" ht="15">
      <c r="A45" s="514"/>
      <c r="B45" s="475" t="s">
        <v>641</v>
      </c>
      <c r="C45" s="475" t="s">
        <v>556</v>
      </c>
      <c r="D45" s="476" t="s">
        <v>642</v>
      </c>
      <c r="E45" s="93" t="s">
        <v>549</v>
      </c>
      <c r="F45" s="93" t="s">
        <v>550</v>
      </c>
      <c r="G45" s="479" t="s">
        <v>633</v>
      </c>
      <c r="H45" s="531">
        <v>100</v>
      </c>
      <c r="I45" s="531">
        <v>100</v>
      </c>
      <c r="J45">
        <v>500</v>
      </c>
    </row>
    <row r="46" spans="1:10" ht="15">
      <c r="A46" s="514"/>
      <c r="B46" s="516" t="s">
        <v>600</v>
      </c>
      <c r="C46" s="516" t="s">
        <v>528</v>
      </c>
      <c r="D46" s="476" t="s">
        <v>643</v>
      </c>
      <c r="E46" s="481" t="s">
        <v>549</v>
      </c>
      <c r="F46" s="481" t="s">
        <v>644</v>
      </c>
      <c r="G46" s="482" t="s">
        <v>645</v>
      </c>
      <c r="H46" s="531">
        <v>100</v>
      </c>
      <c r="I46" s="531">
        <v>100</v>
      </c>
    </row>
    <row r="47" spans="1:10" ht="15">
      <c r="A47" s="514"/>
      <c r="B47" s="516" t="s">
        <v>629</v>
      </c>
      <c r="C47" s="516" t="s">
        <v>646</v>
      </c>
      <c r="D47" s="476" t="s">
        <v>647</v>
      </c>
      <c r="E47" s="481" t="s">
        <v>549</v>
      </c>
      <c r="F47" s="481" t="s">
        <v>644</v>
      </c>
      <c r="G47" s="482" t="s">
        <v>645</v>
      </c>
      <c r="H47" s="531">
        <v>100</v>
      </c>
      <c r="I47" s="531">
        <v>100</v>
      </c>
    </row>
    <row r="48" spans="1:10" ht="15">
      <c r="A48" s="514"/>
      <c r="B48" s="516" t="s">
        <v>648</v>
      </c>
      <c r="C48" s="516" t="s">
        <v>567</v>
      </c>
      <c r="D48" s="478" t="s">
        <v>649</v>
      </c>
      <c r="E48" s="481" t="s">
        <v>549</v>
      </c>
      <c r="F48" s="481" t="s">
        <v>644</v>
      </c>
      <c r="G48" s="482" t="s">
        <v>645</v>
      </c>
      <c r="H48" s="531">
        <v>100</v>
      </c>
      <c r="I48" s="531">
        <v>100</v>
      </c>
    </row>
    <row r="49" spans="1:10" ht="15">
      <c r="A49" s="514"/>
      <c r="B49" s="516" t="s">
        <v>650</v>
      </c>
      <c r="C49" s="516" t="s">
        <v>567</v>
      </c>
      <c r="D49" s="476" t="s">
        <v>651</v>
      </c>
      <c r="E49" s="481" t="s">
        <v>549</v>
      </c>
      <c r="F49" s="481" t="s">
        <v>644</v>
      </c>
      <c r="G49" s="482" t="s">
        <v>645</v>
      </c>
      <c r="H49" s="531">
        <v>100</v>
      </c>
      <c r="I49" s="531">
        <v>100</v>
      </c>
    </row>
    <row r="50" spans="1:10" ht="15">
      <c r="A50" s="514"/>
      <c r="B50" s="516" t="s">
        <v>564</v>
      </c>
      <c r="C50" s="516" t="s">
        <v>652</v>
      </c>
      <c r="D50" s="476" t="s">
        <v>653</v>
      </c>
      <c r="E50" s="481" t="s">
        <v>549</v>
      </c>
      <c r="F50" s="481" t="s">
        <v>644</v>
      </c>
      <c r="G50" s="482" t="s">
        <v>645</v>
      </c>
      <c r="H50" s="531">
        <v>100</v>
      </c>
      <c r="I50" s="531">
        <v>100</v>
      </c>
    </row>
    <row r="51" spans="1:10" ht="15">
      <c r="A51" s="514"/>
      <c r="B51" s="516" t="s">
        <v>654</v>
      </c>
      <c r="C51" s="516" t="s">
        <v>655</v>
      </c>
      <c r="D51" s="476" t="s">
        <v>656</v>
      </c>
      <c r="E51" s="481" t="s">
        <v>549</v>
      </c>
      <c r="F51" s="481" t="s">
        <v>644</v>
      </c>
      <c r="G51" s="482" t="s">
        <v>645</v>
      </c>
      <c r="H51" s="531">
        <v>100</v>
      </c>
      <c r="I51" s="531">
        <v>100</v>
      </c>
    </row>
    <row r="52" spans="1:10" ht="15">
      <c r="A52" s="514"/>
      <c r="B52" s="516" t="s">
        <v>564</v>
      </c>
      <c r="C52" s="516" t="s">
        <v>560</v>
      </c>
      <c r="D52" s="476" t="s">
        <v>565</v>
      </c>
      <c r="E52" s="481" t="s">
        <v>549</v>
      </c>
      <c r="F52" s="481" t="s">
        <v>644</v>
      </c>
      <c r="G52" s="482" t="s">
        <v>645</v>
      </c>
      <c r="H52" s="531">
        <v>100</v>
      </c>
      <c r="I52" s="531">
        <v>100</v>
      </c>
    </row>
    <row r="53" spans="1:10" ht="15">
      <c r="A53" s="514"/>
      <c r="B53" s="516" t="s">
        <v>559</v>
      </c>
      <c r="C53" s="516" t="s">
        <v>560</v>
      </c>
      <c r="D53" s="476" t="s">
        <v>561</v>
      </c>
      <c r="E53" s="481" t="s">
        <v>549</v>
      </c>
      <c r="F53" s="481" t="s">
        <v>644</v>
      </c>
      <c r="G53" s="482" t="s">
        <v>645</v>
      </c>
      <c r="H53" s="531">
        <v>100</v>
      </c>
      <c r="I53" s="531">
        <v>100</v>
      </c>
    </row>
    <row r="54" spans="1:10" ht="15">
      <c r="A54" s="514"/>
      <c r="B54" s="516" t="s">
        <v>657</v>
      </c>
      <c r="C54" s="516" t="s">
        <v>658</v>
      </c>
      <c r="D54" s="476" t="s">
        <v>659</v>
      </c>
      <c r="E54" s="481" t="s">
        <v>549</v>
      </c>
      <c r="F54" s="481" t="s">
        <v>644</v>
      </c>
      <c r="G54" s="482" t="s">
        <v>645</v>
      </c>
      <c r="H54" s="531">
        <v>100</v>
      </c>
      <c r="I54" s="531">
        <v>100</v>
      </c>
    </row>
    <row r="55" spans="1:10" ht="15">
      <c r="A55" s="514"/>
      <c r="B55" s="516" t="s">
        <v>660</v>
      </c>
      <c r="C55" s="516" t="s">
        <v>556</v>
      </c>
      <c r="D55" s="476" t="s">
        <v>661</v>
      </c>
      <c r="E55" s="481" t="s">
        <v>549</v>
      </c>
      <c r="F55" s="481" t="s">
        <v>644</v>
      </c>
      <c r="G55" s="482" t="s">
        <v>645</v>
      </c>
      <c r="H55" s="531">
        <v>100</v>
      </c>
      <c r="I55" s="531">
        <v>100</v>
      </c>
      <c r="J55">
        <v>1000</v>
      </c>
    </row>
    <row r="56" spans="1:10" ht="15">
      <c r="A56" s="514"/>
      <c r="B56" s="517" t="s">
        <v>662</v>
      </c>
      <c r="C56" s="498" t="s">
        <v>663</v>
      </c>
      <c r="D56" s="483" t="s">
        <v>548</v>
      </c>
      <c r="E56" s="481" t="s">
        <v>549</v>
      </c>
      <c r="F56" s="481" t="s">
        <v>664</v>
      </c>
      <c r="G56" s="484" t="s">
        <v>665</v>
      </c>
      <c r="H56" s="531">
        <v>195</v>
      </c>
      <c r="I56" s="531">
        <v>195</v>
      </c>
    </row>
    <row r="57" spans="1:10" ht="15">
      <c r="A57" s="514"/>
      <c r="B57" s="518" t="s">
        <v>574</v>
      </c>
      <c r="C57" s="516" t="s">
        <v>575</v>
      </c>
      <c r="D57" s="485" t="s">
        <v>576</v>
      </c>
      <c r="E57" s="481" t="s">
        <v>549</v>
      </c>
      <c r="F57" s="481" t="s">
        <v>664</v>
      </c>
      <c r="G57" s="484" t="s">
        <v>666</v>
      </c>
      <c r="H57" s="531">
        <v>210</v>
      </c>
      <c r="I57" s="531">
        <v>210</v>
      </c>
    </row>
    <row r="58" spans="1:10" ht="15">
      <c r="A58" s="514"/>
      <c r="B58" s="518" t="s">
        <v>667</v>
      </c>
      <c r="C58" s="516" t="s">
        <v>575</v>
      </c>
      <c r="D58" s="485" t="s">
        <v>668</v>
      </c>
      <c r="E58" s="481" t="s">
        <v>549</v>
      </c>
      <c r="F58" s="481" t="s">
        <v>664</v>
      </c>
      <c r="G58" s="484" t="s">
        <v>666</v>
      </c>
      <c r="H58" s="436">
        <v>210</v>
      </c>
      <c r="I58" s="436">
        <v>210</v>
      </c>
    </row>
    <row r="59" spans="1:10" ht="15">
      <c r="A59" s="514"/>
      <c r="B59" s="519" t="s">
        <v>629</v>
      </c>
      <c r="C59" s="520" t="s">
        <v>575</v>
      </c>
      <c r="D59" s="486" t="s">
        <v>669</v>
      </c>
      <c r="E59" s="481" t="s">
        <v>549</v>
      </c>
      <c r="F59" s="481" t="s">
        <v>664</v>
      </c>
      <c r="G59" s="484" t="s">
        <v>666</v>
      </c>
      <c r="H59" s="436">
        <v>210</v>
      </c>
      <c r="I59" s="436">
        <v>210</v>
      </c>
    </row>
    <row r="60" spans="1:10" ht="15">
      <c r="A60" s="514"/>
      <c r="B60" s="517" t="s">
        <v>657</v>
      </c>
      <c r="C60" s="498" t="s">
        <v>670</v>
      </c>
      <c r="D60" s="483" t="s">
        <v>671</v>
      </c>
      <c r="E60" s="481" t="s">
        <v>549</v>
      </c>
      <c r="F60" s="481" t="s">
        <v>664</v>
      </c>
      <c r="G60" s="484" t="s">
        <v>666</v>
      </c>
      <c r="H60" s="436">
        <v>210</v>
      </c>
      <c r="I60" s="436">
        <v>210</v>
      </c>
    </row>
    <row r="61" spans="1:10" ht="15">
      <c r="A61" s="514"/>
      <c r="B61" s="521" t="s">
        <v>657</v>
      </c>
      <c r="C61" s="522" t="s">
        <v>672</v>
      </c>
      <c r="D61" s="487" t="s">
        <v>673</v>
      </c>
      <c r="E61" s="481" t="s">
        <v>549</v>
      </c>
      <c r="F61" s="481" t="s">
        <v>664</v>
      </c>
      <c r="G61" s="484" t="s">
        <v>666</v>
      </c>
      <c r="H61" s="436">
        <v>210</v>
      </c>
      <c r="I61" s="436">
        <v>210</v>
      </c>
    </row>
    <row r="62" spans="1:10" ht="15">
      <c r="A62" s="514"/>
      <c r="B62" s="521" t="s">
        <v>674</v>
      </c>
      <c r="C62" s="522" t="s">
        <v>675</v>
      </c>
      <c r="D62" s="487" t="s">
        <v>676</v>
      </c>
      <c r="E62" s="481" t="s">
        <v>549</v>
      </c>
      <c r="F62" s="481" t="s">
        <v>664</v>
      </c>
      <c r="G62" s="484" t="s">
        <v>666</v>
      </c>
      <c r="H62" s="436">
        <v>210</v>
      </c>
      <c r="I62" s="436">
        <v>210</v>
      </c>
    </row>
    <row r="63" spans="1:10" ht="15">
      <c r="A63" s="514"/>
      <c r="B63" s="521" t="s">
        <v>677</v>
      </c>
      <c r="C63" s="522" t="s">
        <v>678</v>
      </c>
      <c r="D63" s="487" t="s">
        <v>679</v>
      </c>
      <c r="E63" s="481" t="s">
        <v>549</v>
      </c>
      <c r="F63" s="481" t="s">
        <v>664</v>
      </c>
      <c r="G63" s="484" t="s">
        <v>666</v>
      </c>
      <c r="H63" s="436">
        <v>210</v>
      </c>
      <c r="I63" s="436">
        <v>210</v>
      </c>
    </row>
    <row r="64" spans="1:10" ht="15">
      <c r="A64" s="514"/>
      <c r="B64" s="518" t="s">
        <v>680</v>
      </c>
      <c r="C64" s="516" t="s">
        <v>681</v>
      </c>
      <c r="D64" s="485" t="s">
        <v>682</v>
      </c>
      <c r="E64" s="481" t="s">
        <v>549</v>
      </c>
      <c r="F64" s="481" t="s">
        <v>664</v>
      </c>
      <c r="G64" s="484" t="s">
        <v>666</v>
      </c>
      <c r="H64" s="436">
        <v>210</v>
      </c>
      <c r="I64" s="436">
        <v>210</v>
      </c>
    </row>
    <row r="65" spans="1:10" ht="15">
      <c r="A65" s="514"/>
      <c r="B65" s="518" t="s">
        <v>683</v>
      </c>
      <c r="C65" s="516" t="s">
        <v>672</v>
      </c>
      <c r="D65" s="486">
        <v>57001035618</v>
      </c>
      <c r="E65" s="481" t="s">
        <v>549</v>
      </c>
      <c r="F65" s="481" t="s">
        <v>664</v>
      </c>
      <c r="G65" s="484" t="s">
        <v>666</v>
      </c>
      <c r="H65" s="436">
        <v>210</v>
      </c>
      <c r="I65" s="436">
        <v>210</v>
      </c>
    </row>
    <row r="66" spans="1:10" ht="15">
      <c r="A66" s="514"/>
      <c r="B66" s="523" t="s">
        <v>684</v>
      </c>
      <c r="C66" s="523" t="s">
        <v>685</v>
      </c>
      <c r="D66" s="476" t="s">
        <v>686</v>
      </c>
      <c r="E66" s="481" t="s">
        <v>549</v>
      </c>
      <c r="F66" s="481" t="s">
        <v>664</v>
      </c>
      <c r="G66" s="484" t="s">
        <v>666</v>
      </c>
      <c r="H66" s="436">
        <v>210</v>
      </c>
      <c r="I66" s="436">
        <v>210</v>
      </c>
    </row>
    <row r="67" spans="1:10" ht="15">
      <c r="A67" s="514"/>
      <c r="B67" s="523" t="s">
        <v>604</v>
      </c>
      <c r="C67" s="523" t="s">
        <v>687</v>
      </c>
      <c r="D67" s="476" t="s">
        <v>688</v>
      </c>
      <c r="E67" s="481" t="s">
        <v>549</v>
      </c>
      <c r="F67" s="481" t="s">
        <v>664</v>
      </c>
      <c r="G67" s="484" t="s">
        <v>666</v>
      </c>
      <c r="H67" s="436">
        <v>210</v>
      </c>
      <c r="I67" s="436">
        <v>210</v>
      </c>
    </row>
    <row r="68" spans="1:10" ht="15">
      <c r="A68" s="514"/>
      <c r="B68" s="523" t="s">
        <v>689</v>
      </c>
      <c r="C68" s="523" t="s">
        <v>690</v>
      </c>
      <c r="D68" s="476" t="s">
        <v>691</v>
      </c>
      <c r="E68" s="481" t="s">
        <v>549</v>
      </c>
      <c r="F68" s="481" t="s">
        <v>664</v>
      </c>
      <c r="G68" s="484" t="s">
        <v>666</v>
      </c>
      <c r="H68" s="436">
        <v>210</v>
      </c>
      <c r="I68" s="436">
        <v>210</v>
      </c>
    </row>
    <row r="69" spans="1:10" ht="15">
      <c r="A69" s="514"/>
      <c r="B69" s="523" t="s">
        <v>692</v>
      </c>
      <c r="C69" s="523" t="s">
        <v>693</v>
      </c>
      <c r="D69" s="476" t="s">
        <v>694</v>
      </c>
      <c r="E69" s="481" t="s">
        <v>549</v>
      </c>
      <c r="F69" s="481" t="s">
        <v>664</v>
      </c>
      <c r="G69" s="484" t="s">
        <v>666</v>
      </c>
      <c r="H69" s="436">
        <v>210</v>
      </c>
      <c r="I69" s="436">
        <v>210</v>
      </c>
    </row>
    <row r="70" spans="1:10" ht="15">
      <c r="A70" s="514"/>
      <c r="B70" s="523" t="s">
        <v>695</v>
      </c>
      <c r="C70" s="523" t="s">
        <v>696</v>
      </c>
      <c r="D70" s="476" t="s">
        <v>697</v>
      </c>
      <c r="E70" s="481" t="s">
        <v>549</v>
      </c>
      <c r="F70" s="481" t="s">
        <v>664</v>
      </c>
      <c r="G70" s="484" t="s">
        <v>666</v>
      </c>
      <c r="H70" s="436">
        <v>210</v>
      </c>
      <c r="I70" s="436">
        <v>210</v>
      </c>
    </row>
    <row r="71" spans="1:10" ht="15">
      <c r="A71" s="514"/>
      <c r="B71" s="523" t="s">
        <v>698</v>
      </c>
      <c r="C71" s="523" t="s">
        <v>696</v>
      </c>
      <c r="D71" s="476" t="s">
        <v>699</v>
      </c>
      <c r="E71" s="481" t="s">
        <v>549</v>
      </c>
      <c r="F71" s="481" t="s">
        <v>664</v>
      </c>
      <c r="G71" s="484" t="s">
        <v>666</v>
      </c>
      <c r="H71" s="436">
        <v>210</v>
      </c>
      <c r="I71" s="436">
        <v>210</v>
      </c>
    </row>
    <row r="72" spans="1:10" ht="15">
      <c r="A72" s="514"/>
      <c r="B72" s="523" t="s">
        <v>618</v>
      </c>
      <c r="C72" s="523" t="s">
        <v>700</v>
      </c>
      <c r="D72" s="476" t="s">
        <v>701</v>
      </c>
      <c r="E72" s="481" t="s">
        <v>549</v>
      </c>
      <c r="F72" s="481" t="s">
        <v>664</v>
      </c>
      <c r="G72" s="484" t="s">
        <v>666</v>
      </c>
      <c r="H72" s="436">
        <v>210</v>
      </c>
      <c r="I72" s="436">
        <v>210</v>
      </c>
    </row>
    <row r="73" spans="1:10" ht="15">
      <c r="A73" s="514"/>
      <c r="B73" s="524" t="s">
        <v>702</v>
      </c>
      <c r="C73" s="523" t="s">
        <v>700</v>
      </c>
      <c r="D73" s="476" t="s">
        <v>703</v>
      </c>
      <c r="E73" s="481" t="s">
        <v>549</v>
      </c>
      <c r="F73" s="481" t="s">
        <v>664</v>
      </c>
      <c r="G73" s="484" t="s">
        <v>666</v>
      </c>
      <c r="H73" s="436">
        <v>210</v>
      </c>
      <c r="I73" s="436">
        <v>210</v>
      </c>
    </row>
    <row r="74" spans="1:10" ht="15">
      <c r="A74" s="514"/>
      <c r="B74" s="524" t="s">
        <v>704</v>
      </c>
      <c r="C74" s="523" t="s">
        <v>700</v>
      </c>
      <c r="D74" s="476" t="s">
        <v>705</v>
      </c>
      <c r="E74" s="481" t="s">
        <v>549</v>
      </c>
      <c r="F74" s="481" t="s">
        <v>664</v>
      </c>
      <c r="G74" s="484" t="s">
        <v>666</v>
      </c>
      <c r="H74" s="436">
        <v>210</v>
      </c>
      <c r="I74" s="436">
        <v>210</v>
      </c>
    </row>
    <row r="75" spans="1:10" ht="15">
      <c r="A75" s="514"/>
      <c r="B75" s="523" t="s">
        <v>523</v>
      </c>
      <c r="C75" s="523" t="s">
        <v>706</v>
      </c>
      <c r="D75" s="476">
        <v>12001092335</v>
      </c>
      <c r="E75" s="481" t="s">
        <v>549</v>
      </c>
      <c r="F75" s="481" t="s">
        <v>664</v>
      </c>
      <c r="G75" s="484" t="s">
        <v>666</v>
      </c>
      <c r="H75" s="436">
        <v>210</v>
      </c>
      <c r="I75" s="436">
        <v>210</v>
      </c>
      <c r="J75">
        <v>4185</v>
      </c>
    </row>
    <row r="76" spans="1:10" ht="15">
      <c r="A76" s="514"/>
      <c r="B76" s="516" t="s">
        <v>531</v>
      </c>
      <c r="C76" s="516" t="s">
        <v>532</v>
      </c>
      <c r="D76" s="476" t="s">
        <v>533</v>
      </c>
      <c r="E76" s="93" t="s">
        <v>549</v>
      </c>
      <c r="F76" s="93" t="s">
        <v>707</v>
      </c>
      <c r="G76" s="477" t="s">
        <v>708</v>
      </c>
      <c r="H76" s="436">
        <v>200</v>
      </c>
      <c r="I76" s="436">
        <v>200</v>
      </c>
    </row>
    <row r="77" spans="1:10" ht="15">
      <c r="A77" s="514"/>
      <c r="B77" s="516" t="s">
        <v>611</v>
      </c>
      <c r="C77" s="516" t="s">
        <v>532</v>
      </c>
      <c r="D77" s="478" t="s">
        <v>612</v>
      </c>
      <c r="E77" s="93" t="s">
        <v>549</v>
      </c>
      <c r="F77" s="93" t="s">
        <v>707</v>
      </c>
      <c r="G77" s="477" t="s">
        <v>708</v>
      </c>
      <c r="H77" s="436">
        <v>200</v>
      </c>
      <c r="I77" s="436">
        <v>200</v>
      </c>
    </row>
    <row r="78" spans="1:10" ht="15">
      <c r="A78" s="514"/>
      <c r="B78" s="516" t="s">
        <v>613</v>
      </c>
      <c r="C78" s="516" t="s">
        <v>614</v>
      </c>
      <c r="D78" s="476" t="s">
        <v>615</v>
      </c>
      <c r="E78" s="93" t="s">
        <v>549</v>
      </c>
      <c r="F78" s="93" t="s">
        <v>707</v>
      </c>
      <c r="G78" s="477" t="s">
        <v>708</v>
      </c>
      <c r="H78" s="436">
        <v>200</v>
      </c>
      <c r="I78" s="436">
        <v>200</v>
      </c>
    </row>
    <row r="79" spans="1:10" ht="15">
      <c r="A79" s="514"/>
      <c r="B79" s="516" t="s">
        <v>616</v>
      </c>
      <c r="C79" s="516" t="s">
        <v>532</v>
      </c>
      <c r="D79" s="476" t="s">
        <v>617</v>
      </c>
      <c r="E79" s="93" t="s">
        <v>549</v>
      </c>
      <c r="F79" s="93" t="s">
        <v>707</v>
      </c>
      <c r="G79" s="477" t="s">
        <v>708</v>
      </c>
      <c r="H79" s="436">
        <v>200</v>
      </c>
      <c r="I79" s="436">
        <v>200</v>
      </c>
    </row>
    <row r="80" spans="1:10" ht="15">
      <c r="A80" s="514"/>
      <c r="B80" s="516" t="s">
        <v>618</v>
      </c>
      <c r="C80" s="516" t="s">
        <v>619</v>
      </c>
      <c r="D80" s="476" t="s">
        <v>620</v>
      </c>
      <c r="E80" s="93" t="s">
        <v>549</v>
      </c>
      <c r="F80" s="93" t="s">
        <v>707</v>
      </c>
      <c r="G80" s="477" t="s">
        <v>708</v>
      </c>
      <c r="H80" s="436">
        <v>200</v>
      </c>
      <c r="I80" s="436">
        <v>200</v>
      </c>
    </row>
    <row r="81" spans="1:10" ht="15">
      <c r="A81" s="514"/>
      <c r="B81" s="516" t="s">
        <v>624</v>
      </c>
      <c r="C81" s="516" t="s">
        <v>622</v>
      </c>
      <c r="D81" s="476" t="s">
        <v>625</v>
      </c>
      <c r="E81" s="93" t="s">
        <v>549</v>
      </c>
      <c r="F81" s="93" t="s">
        <v>707</v>
      </c>
      <c r="G81" s="477" t="s">
        <v>708</v>
      </c>
      <c r="H81" s="436">
        <v>200</v>
      </c>
      <c r="I81" s="436">
        <v>200</v>
      </c>
      <c r="J81">
        <v>1200</v>
      </c>
    </row>
    <row r="82" spans="1:10" ht="15">
      <c r="A82" s="514"/>
      <c r="B82" s="516" t="s">
        <v>709</v>
      </c>
      <c r="C82" s="516" t="s">
        <v>520</v>
      </c>
      <c r="D82" s="476" t="s">
        <v>521</v>
      </c>
      <c r="E82" s="93" t="s">
        <v>549</v>
      </c>
      <c r="F82" s="93" t="s">
        <v>550</v>
      </c>
      <c r="G82" s="479" t="s">
        <v>710</v>
      </c>
      <c r="H82" s="436">
        <v>100</v>
      </c>
      <c r="I82" s="436">
        <v>100</v>
      </c>
    </row>
    <row r="83" spans="1:10" ht="15">
      <c r="A83" s="514"/>
      <c r="B83" s="516" t="s">
        <v>632</v>
      </c>
      <c r="C83" s="516" t="s">
        <v>556</v>
      </c>
      <c r="D83" s="476" t="s">
        <v>557</v>
      </c>
      <c r="E83" s="93" t="s">
        <v>549</v>
      </c>
      <c r="F83" s="93" t="s">
        <v>550</v>
      </c>
      <c r="G83" s="479" t="s">
        <v>710</v>
      </c>
      <c r="H83" s="436">
        <v>100</v>
      </c>
      <c r="I83" s="436">
        <v>100</v>
      </c>
    </row>
    <row r="84" spans="1:10" ht="15">
      <c r="A84" s="514"/>
      <c r="B84" s="516" t="s">
        <v>637</v>
      </c>
      <c r="C84" s="516" t="s">
        <v>556</v>
      </c>
      <c r="D84" s="478" t="s">
        <v>638</v>
      </c>
      <c r="E84" s="93" t="s">
        <v>549</v>
      </c>
      <c r="F84" s="93" t="s">
        <v>550</v>
      </c>
      <c r="G84" s="479" t="s">
        <v>710</v>
      </c>
      <c r="H84" s="436">
        <v>100</v>
      </c>
      <c r="I84" s="436">
        <v>100</v>
      </c>
    </row>
    <row r="85" spans="1:10" ht="15">
      <c r="A85" s="514"/>
      <c r="B85" s="516" t="s">
        <v>639</v>
      </c>
      <c r="C85" s="516" t="s">
        <v>556</v>
      </c>
      <c r="D85" s="476" t="s">
        <v>640</v>
      </c>
      <c r="E85" s="93" t="s">
        <v>549</v>
      </c>
      <c r="F85" s="93" t="s">
        <v>550</v>
      </c>
      <c r="G85" s="479" t="s">
        <v>710</v>
      </c>
      <c r="H85" s="436">
        <v>100</v>
      </c>
      <c r="I85" s="436">
        <v>100</v>
      </c>
    </row>
    <row r="86" spans="1:10" ht="15">
      <c r="A86" s="514"/>
      <c r="B86" s="516" t="s">
        <v>641</v>
      </c>
      <c r="C86" s="516" t="s">
        <v>556</v>
      </c>
      <c r="D86" s="476" t="s">
        <v>642</v>
      </c>
      <c r="E86" s="93" t="s">
        <v>549</v>
      </c>
      <c r="F86" s="93" t="s">
        <v>550</v>
      </c>
      <c r="G86" s="479" t="s">
        <v>710</v>
      </c>
      <c r="H86" s="436">
        <v>100</v>
      </c>
      <c r="I86" s="436">
        <v>100</v>
      </c>
      <c r="J86">
        <v>500</v>
      </c>
    </row>
    <row r="87" spans="1:10" ht="15">
      <c r="A87" s="514"/>
      <c r="B87" s="516" t="s">
        <v>577</v>
      </c>
      <c r="C87" s="516" t="s">
        <v>578</v>
      </c>
      <c r="D87" s="476" t="s">
        <v>579</v>
      </c>
      <c r="E87" s="93" t="s">
        <v>549</v>
      </c>
      <c r="F87" s="93" t="s">
        <v>711</v>
      </c>
      <c r="G87" s="477" t="s">
        <v>712</v>
      </c>
      <c r="H87" s="436">
        <v>150</v>
      </c>
      <c r="I87" s="436">
        <v>150</v>
      </c>
    </row>
    <row r="88" spans="1:10" ht="15">
      <c r="A88" s="514"/>
      <c r="B88" s="516" t="s">
        <v>713</v>
      </c>
      <c r="C88" s="516" t="s">
        <v>714</v>
      </c>
      <c r="D88" s="476" t="s">
        <v>715</v>
      </c>
      <c r="E88" s="93" t="s">
        <v>549</v>
      </c>
      <c r="F88" s="93" t="s">
        <v>711</v>
      </c>
      <c r="G88" s="477" t="s">
        <v>712</v>
      </c>
      <c r="H88" s="436">
        <v>150</v>
      </c>
      <c r="I88" s="436">
        <v>150</v>
      </c>
    </row>
    <row r="89" spans="1:10" ht="15">
      <c r="A89" s="514"/>
      <c r="B89" s="516" t="s">
        <v>535</v>
      </c>
      <c r="C89" s="516" t="s">
        <v>716</v>
      </c>
      <c r="D89" s="478" t="s">
        <v>717</v>
      </c>
      <c r="E89" s="93" t="s">
        <v>549</v>
      </c>
      <c r="F89" s="93" t="s">
        <v>711</v>
      </c>
      <c r="G89" s="477" t="s">
        <v>712</v>
      </c>
      <c r="H89" s="436">
        <v>150</v>
      </c>
      <c r="I89" s="436">
        <v>150</v>
      </c>
    </row>
    <row r="90" spans="1:10" ht="15">
      <c r="A90" s="514"/>
      <c r="B90" s="516" t="s">
        <v>604</v>
      </c>
      <c r="C90" s="516" t="s">
        <v>718</v>
      </c>
      <c r="D90" s="476" t="s">
        <v>719</v>
      </c>
      <c r="E90" s="93" t="s">
        <v>549</v>
      </c>
      <c r="F90" s="93" t="s">
        <v>711</v>
      </c>
      <c r="G90" s="477" t="s">
        <v>712</v>
      </c>
      <c r="H90" s="436">
        <v>150</v>
      </c>
      <c r="I90" s="436">
        <v>150</v>
      </c>
    </row>
    <row r="91" spans="1:10" ht="15">
      <c r="A91" s="514"/>
      <c r="B91" s="475" t="s">
        <v>720</v>
      </c>
      <c r="C91" s="475" t="s">
        <v>721</v>
      </c>
      <c r="D91" s="476" t="s">
        <v>722</v>
      </c>
      <c r="E91" s="93" t="s">
        <v>549</v>
      </c>
      <c r="F91" s="93" t="s">
        <v>711</v>
      </c>
      <c r="G91" s="477" t="s">
        <v>712</v>
      </c>
      <c r="H91" s="436">
        <v>150</v>
      </c>
      <c r="I91" s="436">
        <v>150</v>
      </c>
    </row>
    <row r="92" spans="1:10" ht="15">
      <c r="A92" s="514"/>
      <c r="B92" s="475" t="s">
        <v>618</v>
      </c>
      <c r="C92" s="475" t="s">
        <v>619</v>
      </c>
      <c r="D92" s="476" t="s">
        <v>620</v>
      </c>
      <c r="E92" s="93" t="s">
        <v>549</v>
      </c>
      <c r="F92" s="93" t="s">
        <v>711</v>
      </c>
      <c r="G92" s="477" t="s">
        <v>712</v>
      </c>
      <c r="H92" s="436">
        <v>150</v>
      </c>
      <c r="I92" s="436">
        <v>150</v>
      </c>
    </row>
    <row r="93" spans="1:10" ht="15">
      <c r="A93" s="514"/>
      <c r="B93" s="475" t="s">
        <v>621</v>
      </c>
      <c r="C93" s="475" t="s">
        <v>622</v>
      </c>
      <c r="D93" s="476" t="s">
        <v>623</v>
      </c>
      <c r="E93" s="93" t="s">
        <v>549</v>
      </c>
      <c r="F93" s="93" t="s">
        <v>711</v>
      </c>
      <c r="G93" s="477" t="s">
        <v>712</v>
      </c>
      <c r="H93" s="436">
        <v>150</v>
      </c>
      <c r="I93" s="436">
        <v>150</v>
      </c>
    </row>
    <row r="94" spans="1:10" ht="15">
      <c r="A94" s="514"/>
      <c r="B94" s="475" t="s">
        <v>624</v>
      </c>
      <c r="C94" s="475" t="s">
        <v>622</v>
      </c>
      <c r="D94" s="476" t="s">
        <v>625</v>
      </c>
      <c r="E94" s="93" t="s">
        <v>549</v>
      </c>
      <c r="F94" s="93" t="s">
        <v>711</v>
      </c>
      <c r="G94" s="477" t="s">
        <v>712</v>
      </c>
      <c r="H94" s="436">
        <v>150</v>
      </c>
      <c r="I94" s="436">
        <v>150</v>
      </c>
    </row>
    <row r="95" spans="1:10" ht="15">
      <c r="A95" s="514"/>
      <c r="B95" s="442" t="s">
        <v>626</v>
      </c>
      <c r="C95" s="442" t="s">
        <v>627</v>
      </c>
      <c r="D95" s="476" t="s">
        <v>628</v>
      </c>
      <c r="E95" s="93" t="s">
        <v>549</v>
      </c>
      <c r="F95" s="93" t="s">
        <v>711</v>
      </c>
      <c r="G95" s="477" t="s">
        <v>712</v>
      </c>
      <c r="H95" s="436">
        <v>150</v>
      </c>
      <c r="I95" s="436">
        <v>150</v>
      </c>
    </row>
    <row r="96" spans="1:10" ht="15">
      <c r="A96" s="514"/>
      <c r="B96" s="475" t="s">
        <v>629</v>
      </c>
      <c r="C96" s="475" t="s">
        <v>630</v>
      </c>
      <c r="D96" s="476" t="s">
        <v>631</v>
      </c>
      <c r="E96" s="93" t="s">
        <v>549</v>
      </c>
      <c r="F96" s="93" t="s">
        <v>711</v>
      </c>
      <c r="G96" s="477" t="s">
        <v>712</v>
      </c>
      <c r="H96" s="436">
        <v>150</v>
      </c>
      <c r="I96" s="436">
        <v>150</v>
      </c>
      <c r="J96">
        <v>1500</v>
      </c>
    </row>
    <row r="97" spans="1:10" ht="15">
      <c r="A97" s="514"/>
      <c r="B97" s="475" t="s">
        <v>616</v>
      </c>
      <c r="C97" s="475" t="s">
        <v>663</v>
      </c>
      <c r="D97" s="476" t="s">
        <v>548</v>
      </c>
      <c r="E97" s="93" t="s">
        <v>549</v>
      </c>
      <c r="F97" s="93" t="s">
        <v>711</v>
      </c>
      <c r="G97" s="477" t="s">
        <v>723</v>
      </c>
      <c r="H97" s="436">
        <v>150</v>
      </c>
      <c r="I97" s="436">
        <v>150</v>
      </c>
    </row>
    <row r="98" spans="1:10" ht="15">
      <c r="A98" s="514"/>
      <c r="B98" s="515" t="s">
        <v>641</v>
      </c>
      <c r="C98" s="515" t="s">
        <v>556</v>
      </c>
      <c r="D98" s="476" t="s">
        <v>642</v>
      </c>
      <c r="E98" s="93" t="s">
        <v>549</v>
      </c>
      <c r="F98" s="93" t="s">
        <v>711</v>
      </c>
      <c r="G98" s="477" t="s">
        <v>723</v>
      </c>
      <c r="H98" s="436">
        <v>150</v>
      </c>
      <c r="I98" s="436">
        <v>150</v>
      </c>
      <c r="J98">
        <v>300</v>
      </c>
    </row>
    <row r="99" spans="1:10" ht="15">
      <c r="A99" s="514"/>
      <c r="B99" s="515" t="s">
        <v>600</v>
      </c>
      <c r="C99" s="515" t="s">
        <v>528</v>
      </c>
      <c r="D99" s="476" t="s">
        <v>643</v>
      </c>
      <c r="E99" s="481" t="s">
        <v>549</v>
      </c>
      <c r="F99" s="481" t="s">
        <v>644</v>
      </c>
      <c r="G99" s="482" t="s">
        <v>724</v>
      </c>
      <c r="H99" s="436">
        <v>100</v>
      </c>
      <c r="I99" s="436">
        <v>100</v>
      </c>
    </row>
    <row r="100" spans="1:10" ht="15">
      <c r="A100" s="514"/>
      <c r="B100" s="515" t="s">
        <v>709</v>
      </c>
      <c r="C100" s="515" t="s">
        <v>520</v>
      </c>
      <c r="D100" s="476" t="s">
        <v>521</v>
      </c>
      <c r="E100" s="481" t="s">
        <v>549</v>
      </c>
      <c r="F100" s="481" t="s">
        <v>644</v>
      </c>
      <c r="G100" s="482" t="s">
        <v>724</v>
      </c>
      <c r="H100" s="436">
        <v>100</v>
      </c>
      <c r="I100" s="436">
        <v>100</v>
      </c>
    </row>
    <row r="101" spans="1:10" ht="15">
      <c r="A101" s="514"/>
      <c r="B101" s="515" t="s">
        <v>629</v>
      </c>
      <c r="C101" s="515" t="s">
        <v>646</v>
      </c>
      <c r="D101" s="476" t="s">
        <v>647</v>
      </c>
      <c r="E101" s="481" t="s">
        <v>549</v>
      </c>
      <c r="F101" s="481" t="s">
        <v>644</v>
      </c>
      <c r="G101" s="482" t="s">
        <v>724</v>
      </c>
      <c r="H101" s="436">
        <v>100</v>
      </c>
      <c r="I101" s="436">
        <v>100</v>
      </c>
    </row>
    <row r="102" spans="1:10" ht="15">
      <c r="A102" s="514"/>
      <c r="B102" s="515" t="s">
        <v>648</v>
      </c>
      <c r="C102" s="515" t="s">
        <v>567</v>
      </c>
      <c r="D102" s="478" t="s">
        <v>649</v>
      </c>
      <c r="E102" s="481" t="s">
        <v>549</v>
      </c>
      <c r="F102" s="481" t="s">
        <v>644</v>
      </c>
      <c r="G102" s="482" t="s">
        <v>724</v>
      </c>
      <c r="H102" s="436">
        <v>100</v>
      </c>
      <c r="I102" s="436">
        <v>100</v>
      </c>
    </row>
    <row r="103" spans="1:10" ht="15">
      <c r="A103" s="514"/>
      <c r="B103" s="515" t="s">
        <v>650</v>
      </c>
      <c r="C103" s="515" t="s">
        <v>567</v>
      </c>
      <c r="D103" s="476" t="s">
        <v>651</v>
      </c>
      <c r="E103" s="481" t="s">
        <v>549</v>
      </c>
      <c r="F103" s="481" t="s">
        <v>644</v>
      </c>
      <c r="G103" s="482" t="s">
        <v>724</v>
      </c>
      <c r="H103" s="436">
        <v>100</v>
      </c>
      <c r="I103" s="436">
        <v>100</v>
      </c>
    </row>
    <row r="104" spans="1:10" ht="15">
      <c r="A104" s="514"/>
      <c r="B104" s="515" t="s">
        <v>564</v>
      </c>
      <c r="C104" s="515" t="s">
        <v>652</v>
      </c>
      <c r="D104" s="476" t="s">
        <v>653</v>
      </c>
      <c r="E104" s="481" t="s">
        <v>549</v>
      </c>
      <c r="F104" s="481" t="s">
        <v>644</v>
      </c>
      <c r="G104" s="482" t="s">
        <v>724</v>
      </c>
      <c r="H104" s="436">
        <v>100</v>
      </c>
      <c r="I104" s="436">
        <v>100</v>
      </c>
    </row>
    <row r="105" spans="1:10" ht="15">
      <c r="A105" s="514"/>
      <c r="B105" s="515" t="s">
        <v>654</v>
      </c>
      <c r="C105" s="515" t="s">
        <v>655</v>
      </c>
      <c r="D105" s="476" t="s">
        <v>656</v>
      </c>
      <c r="E105" s="481" t="s">
        <v>549</v>
      </c>
      <c r="F105" s="481" t="s">
        <v>644</v>
      </c>
      <c r="G105" s="482" t="s">
        <v>724</v>
      </c>
      <c r="H105" s="436">
        <v>100</v>
      </c>
      <c r="I105" s="436">
        <v>100</v>
      </c>
    </row>
    <row r="106" spans="1:10" ht="15">
      <c r="A106" s="514"/>
      <c r="B106" s="515" t="s">
        <v>564</v>
      </c>
      <c r="C106" s="515" t="s">
        <v>560</v>
      </c>
      <c r="D106" s="476" t="s">
        <v>565</v>
      </c>
      <c r="E106" s="481" t="s">
        <v>549</v>
      </c>
      <c r="F106" s="481" t="s">
        <v>644</v>
      </c>
      <c r="G106" s="482" t="s">
        <v>724</v>
      </c>
      <c r="H106" s="436">
        <v>100</v>
      </c>
      <c r="I106" s="436">
        <v>100</v>
      </c>
    </row>
    <row r="107" spans="1:10" ht="15">
      <c r="A107" s="514"/>
      <c r="B107" s="515" t="s">
        <v>559</v>
      </c>
      <c r="C107" s="515" t="s">
        <v>560</v>
      </c>
      <c r="D107" s="476" t="s">
        <v>561</v>
      </c>
      <c r="E107" s="481" t="s">
        <v>549</v>
      </c>
      <c r="F107" s="481" t="s">
        <v>644</v>
      </c>
      <c r="G107" s="482" t="s">
        <v>724</v>
      </c>
      <c r="H107" s="436">
        <v>100</v>
      </c>
      <c r="I107" s="436">
        <v>100</v>
      </c>
    </row>
    <row r="108" spans="1:10" ht="15">
      <c r="A108" s="514"/>
      <c r="B108" s="515" t="s">
        <v>657</v>
      </c>
      <c r="C108" s="515" t="s">
        <v>658</v>
      </c>
      <c r="D108" s="476" t="s">
        <v>659</v>
      </c>
      <c r="E108" s="481" t="s">
        <v>549</v>
      </c>
      <c r="F108" s="481" t="s">
        <v>644</v>
      </c>
      <c r="G108" s="482" t="s">
        <v>724</v>
      </c>
      <c r="H108" s="436">
        <v>100</v>
      </c>
      <c r="I108" s="436">
        <v>100</v>
      </c>
    </row>
    <row r="109" spans="1:10" ht="15">
      <c r="A109" s="514"/>
      <c r="B109" s="515" t="s">
        <v>660</v>
      </c>
      <c r="C109" s="515" t="s">
        <v>556</v>
      </c>
      <c r="D109" s="476" t="s">
        <v>661</v>
      </c>
      <c r="E109" s="481" t="s">
        <v>549</v>
      </c>
      <c r="F109" s="481" t="s">
        <v>644</v>
      </c>
      <c r="G109" s="482" t="s">
        <v>724</v>
      </c>
      <c r="H109" s="436">
        <v>100</v>
      </c>
      <c r="I109" s="436">
        <v>100</v>
      </c>
      <c r="J109">
        <v>1100</v>
      </c>
    </row>
    <row r="110" spans="1:10" ht="15">
      <c r="A110" s="514"/>
      <c r="B110" s="515" t="s">
        <v>531</v>
      </c>
      <c r="C110" s="515" t="s">
        <v>532</v>
      </c>
      <c r="D110" s="476" t="s">
        <v>533</v>
      </c>
      <c r="E110" s="93" t="s">
        <v>549</v>
      </c>
      <c r="F110" s="93" t="s">
        <v>725</v>
      </c>
      <c r="G110" s="479" t="s">
        <v>726</v>
      </c>
      <c r="H110" s="436">
        <v>50</v>
      </c>
      <c r="I110" s="436">
        <v>50</v>
      </c>
    </row>
    <row r="111" spans="1:10" ht="15">
      <c r="A111" s="514"/>
      <c r="B111" s="515" t="s">
        <v>637</v>
      </c>
      <c r="C111" s="515" t="s">
        <v>556</v>
      </c>
      <c r="D111" s="478" t="s">
        <v>638</v>
      </c>
      <c r="E111" s="93" t="s">
        <v>549</v>
      </c>
      <c r="F111" s="93" t="s">
        <v>725</v>
      </c>
      <c r="G111" s="479" t="s">
        <v>726</v>
      </c>
      <c r="H111" s="436">
        <v>50</v>
      </c>
      <c r="I111" s="436">
        <v>50</v>
      </c>
      <c r="J111">
        <v>100</v>
      </c>
    </row>
    <row r="112" spans="1:10" ht="15">
      <c r="A112" s="514"/>
      <c r="B112" s="475" t="s">
        <v>698</v>
      </c>
      <c r="C112" s="475" t="s">
        <v>520</v>
      </c>
      <c r="D112" s="476" t="s">
        <v>727</v>
      </c>
      <c r="E112" s="93" t="s">
        <v>549</v>
      </c>
      <c r="F112" s="93" t="s">
        <v>728</v>
      </c>
      <c r="G112" s="477" t="s">
        <v>729</v>
      </c>
      <c r="H112" s="436">
        <v>100</v>
      </c>
      <c r="I112" s="436">
        <v>100</v>
      </c>
    </row>
    <row r="113" spans="1:10" ht="15">
      <c r="A113" s="514"/>
      <c r="B113" s="475" t="s">
        <v>730</v>
      </c>
      <c r="C113" s="475" t="s">
        <v>731</v>
      </c>
      <c r="D113" s="476" t="s">
        <v>732</v>
      </c>
      <c r="E113" s="93" t="s">
        <v>549</v>
      </c>
      <c r="F113" s="93" t="s">
        <v>728</v>
      </c>
      <c r="G113" s="477" t="s">
        <v>729</v>
      </c>
      <c r="H113" s="436">
        <v>100</v>
      </c>
      <c r="I113" s="436">
        <v>100</v>
      </c>
    </row>
    <row r="114" spans="1:10" ht="15">
      <c r="A114" s="514"/>
      <c r="B114" s="475" t="s">
        <v>629</v>
      </c>
      <c r="C114" s="475" t="s">
        <v>520</v>
      </c>
      <c r="D114" s="478" t="s">
        <v>733</v>
      </c>
      <c r="E114" s="93" t="s">
        <v>549</v>
      </c>
      <c r="F114" s="93" t="s">
        <v>728</v>
      </c>
      <c r="G114" s="477" t="s">
        <v>729</v>
      </c>
      <c r="H114" s="436">
        <v>100</v>
      </c>
      <c r="I114" s="436">
        <v>100</v>
      </c>
    </row>
    <row r="115" spans="1:10" ht="15">
      <c r="A115" s="514"/>
      <c r="B115" s="475" t="s">
        <v>559</v>
      </c>
      <c r="C115" s="475" t="s">
        <v>520</v>
      </c>
      <c r="D115" s="476" t="s">
        <v>734</v>
      </c>
      <c r="E115" s="93" t="s">
        <v>549</v>
      </c>
      <c r="F115" s="93" t="s">
        <v>728</v>
      </c>
      <c r="G115" s="477" t="s">
        <v>729</v>
      </c>
      <c r="H115" s="436">
        <v>100</v>
      </c>
      <c r="I115" s="436">
        <v>100</v>
      </c>
      <c r="J115">
        <v>400</v>
      </c>
    </row>
    <row r="116" spans="1:10" ht="15">
      <c r="A116" s="514"/>
      <c r="B116" s="475" t="s">
        <v>535</v>
      </c>
      <c r="C116" s="475" t="s">
        <v>536</v>
      </c>
      <c r="D116" s="476" t="s">
        <v>537</v>
      </c>
      <c r="E116" s="93" t="s">
        <v>549</v>
      </c>
      <c r="F116" s="93" t="s">
        <v>735</v>
      </c>
      <c r="G116" s="479" t="s">
        <v>736</v>
      </c>
      <c r="H116" s="436">
        <v>50</v>
      </c>
      <c r="I116" s="436">
        <v>50</v>
      </c>
    </row>
    <row r="117" spans="1:10" ht="15">
      <c r="A117" s="514"/>
      <c r="B117" s="475" t="s">
        <v>698</v>
      </c>
      <c r="C117" s="475" t="s">
        <v>520</v>
      </c>
      <c r="D117" s="476" t="s">
        <v>727</v>
      </c>
      <c r="E117" s="93" t="s">
        <v>549</v>
      </c>
      <c r="F117" s="93" t="s">
        <v>735</v>
      </c>
      <c r="G117" s="479" t="s">
        <v>736</v>
      </c>
      <c r="H117" s="436">
        <v>50</v>
      </c>
      <c r="I117" s="436">
        <v>50</v>
      </c>
    </row>
    <row r="118" spans="1:10" ht="15">
      <c r="A118" s="514"/>
      <c r="B118" s="475" t="s">
        <v>604</v>
      </c>
      <c r="C118" s="475" t="s">
        <v>737</v>
      </c>
      <c r="D118" s="476" t="s">
        <v>738</v>
      </c>
      <c r="E118" s="93" t="s">
        <v>549</v>
      </c>
      <c r="F118" s="93" t="s">
        <v>735</v>
      </c>
      <c r="G118" s="479" t="s">
        <v>736</v>
      </c>
      <c r="H118" s="436">
        <v>50</v>
      </c>
      <c r="I118" s="436">
        <v>50</v>
      </c>
    </row>
    <row r="119" spans="1:10" ht="15">
      <c r="A119" s="514"/>
      <c r="B119" s="475" t="s">
        <v>559</v>
      </c>
      <c r="C119" s="475" t="s">
        <v>520</v>
      </c>
      <c r="D119" s="476" t="s">
        <v>734</v>
      </c>
      <c r="E119" s="93" t="s">
        <v>549</v>
      </c>
      <c r="F119" s="93" t="s">
        <v>735</v>
      </c>
      <c r="G119" s="479" t="s">
        <v>736</v>
      </c>
      <c r="H119" s="436">
        <v>50</v>
      </c>
      <c r="I119" s="436">
        <v>50</v>
      </c>
      <c r="J119">
        <v>200</v>
      </c>
    </row>
    <row r="120" spans="1:10" ht="15">
      <c r="A120" s="514"/>
      <c r="B120" s="475" t="s">
        <v>709</v>
      </c>
      <c r="C120" s="475" t="s">
        <v>520</v>
      </c>
      <c r="D120" s="476" t="s">
        <v>521</v>
      </c>
      <c r="E120" s="93" t="s">
        <v>549</v>
      </c>
      <c r="F120" s="93" t="s">
        <v>725</v>
      </c>
      <c r="G120" s="479" t="s">
        <v>739</v>
      </c>
      <c r="H120" s="436">
        <v>50</v>
      </c>
      <c r="I120" s="436">
        <v>50</v>
      </c>
    </row>
    <row r="121" spans="1:10" ht="15">
      <c r="A121" s="514"/>
      <c r="B121" s="475" t="s">
        <v>660</v>
      </c>
      <c r="C121" s="475" t="s">
        <v>556</v>
      </c>
      <c r="D121" s="478" t="s">
        <v>661</v>
      </c>
      <c r="E121" s="93" t="s">
        <v>549</v>
      </c>
      <c r="F121" s="93" t="s">
        <v>725</v>
      </c>
      <c r="G121" s="479" t="s">
        <v>739</v>
      </c>
      <c r="H121" s="436">
        <v>50</v>
      </c>
      <c r="I121" s="436">
        <v>50</v>
      </c>
      <c r="J121">
        <v>100</v>
      </c>
    </row>
    <row r="122" spans="1:10" ht="15">
      <c r="A122" s="514"/>
      <c r="B122" s="351"/>
      <c r="C122" s="82"/>
      <c r="D122" s="528"/>
      <c r="E122" s="82"/>
      <c r="F122" s="82"/>
      <c r="G122" s="82"/>
      <c r="H122" s="4"/>
      <c r="I122" s="4"/>
    </row>
    <row r="123" spans="1:10" ht="15">
      <c r="A123" s="350"/>
      <c r="B123" s="351"/>
      <c r="C123" s="82"/>
      <c r="D123" s="528"/>
      <c r="E123" s="82"/>
      <c r="F123" s="82"/>
      <c r="G123" s="82"/>
      <c r="H123" s="4"/>
      <c r="I123" s="4"/>
    </row>
    <row r="124" spans="1:10" ht="15">
      <c r="A124" s="350"/>
      <c r="B124" s="351"/>
      <c r="C124" s="82"/>
      <c r="D124" s="528"/>
      <c r="E124" s="82"/>
      <c r="F124" s="82"/>
      <c r="G124" s="82"/>
      <c r="H124" s="4"/>
      <c r="I124" s="4"/>
    </row>
    <row r="125" spans="1:10" ht="15">
      <c r="A125" s="350"/>
      <c r="B125" s="351"/>
      <c r="C125" s="82"/>
      <c r="D125" s="528"/>
      <c r="E125" s="82"/>
      <c r="F125" s="82"/>
      <c r="G125" s="82"/>
      <c r="H125" s="4"/>
      <c r="I125" s="4"/>
    </row>
    <row r="126" spans="1:10" ht="15">
      <c r="A126" s="350"/>
      <c r="B126" s="351"/>
      <c r="C126" s="82"/>
      <c r="D126" s="528"/>
      <c r="E126" s="82"/>
      <c r="F126" s="82"/>
      <c r="G126" s="82"/>
      <c r="H126" s="4"/>
      <c r="I126" s="4"/>
    </row>
    <row r="127" spans="1:10" ht="15">
      <c r="A127" s="350"/>
      <c r="B127" s="351"/>
      <c r="C127" s="82"/>
      <c r="D127" s="528"/>
      <c r="E127" s="82"/>
      <c r="F127" s="82"/>
      <c r="G127" s="82"/>
      <c r="H127" s="4"/>
      <c r="I127" s="4"/>
    </row>
    <row r="128" spans="1:10" ht="15">
      <c r="A128" s="350"/>
      <c r="B128" s="351"/>
      <c r="C128" s="82"/>
      <c r="D128" s="528"/>
      <c r="E128" s="82"/>
      <c r="F128" s="82"/>
      <c r="G128" s="82"/>
      <c r="H128" s="4"/>
      <c r="I128" s="4"/>
    </row>
    <row r="129" spans="1:9" ht="15">
      <c r="A129" s="350"/>
      <c r="B129" s="352"/>
      <c r="C129" s="94"/>
      <c r="D129" s="529"/>
      <c r="E129" s="94"/>
      <c r="F129" s="94"/>
      <c r="G129" s="94" t="s">
        <v>325</v>
      </c>
      <c r="H129" s="81">
        <f>SUM(H9:H128)</f>
        <v>14745</v>
      </c>
      <c r="I129" s="81">
        <f>SUM(I9:I128)</f>
        <v>14745</v>
      </c>
    </row>
    <row r="130" spans="1:9" ht="15">
      <c r="A130" s="209"/>
      <c r="B130" s="209"/>
      <c r="C130" s="209"/>
      <c r="D130" s="180"/>
      <c r="E130" s="209"/>
      <c r="F130" s="209"/>
      <c r="G130" s="178"/>
      <c r="H130" s="178"/>
      <c r="I130" s="183"/>
    </row>
    <row r="131" spans="1:9" ht="15">
      <c r="A131" s="210" t="s">
        <v>336</v>
      </c>
      <c r="B131" s="209"/>
      <c r="C131" s="209"/>
      <c r="D131" s="180"/>
      <c r="E131" s="209"/>
      <c r="F131" s="209"/>
      <c r="G131" s="178"/>
      <c r="H131" s="178"/>
      <c r="I131" s="183"/>
    </row>
    <row r="132" spans="1:9" ht="15">
      <c r="A132" s="210" t="s">
        <v>339</v>
      </c>
      <c r="B132" s="209"/>
      <c r="C132" s="209"/>
      <c r="D132" s="180"/>
      <c r="E132" s="209"/>
      <c r="F132" s="209"/>
      <c r="G132" s="178"/>
      <c r="H132" s="178"/>
      <c r="I132" s="183"/>
    </row>
    <row r="133" spans="1:9" ht="15">
      <c r="A133" s="210"/>
      <c r="B133" s="178"/>
      <c r="C133" s="178"/>
      <c r="D133" s="507"/>
      <c r="E133" s="178"/>
      <c r="F133" s="178"/>
      <c r="G133" s="178"/>
      <c r="H133" s="178"/>
      <c r="I133" s="183"/>
    </row>
    <row r="134" spans="1:9" ht="15">
      <c r="A134" s="210"/>
      <c r="B134" s="178"/>
      <c r="C134" s="178"/>
      <c r="D134" s="507"/>
      <c r="E134" s="178"/>
      <c r="G134" s="178"/>
      <c r="H134" s="178"/>
      <c r="I134" s="183"/>
    </row>
    <row r="135" spans="1:9">
      <c r="A135" s="207"/>
      <c r="B135" s="207"/>
      <c r="C135" s="207"/>
      <c r="D135" s="508"/>
      <c r="E135" s="207"/>
      <c r="F135" s="207"/>
      <c r="G135" s="207"/>
      <c r="H135" s="207"/>
      <c r="I135" s="183"/>
    </row>
    <row r="136" spans="1:9" ht="15">
      <c r="A136" s="184" t="s">
        <v>107</v>
      </c>
      <c r="B136" s="178"/>
      <c r="C136" s="178"/>
      <c r="D136" s="507"/>
      <c r="E136" s="178"/>
      <c r="F136" s="178"/>
      <c r="G136" s="178"/>
      <c r="H136" s="178"/>
      <c r="I136" s="183"/>
    </row>
    <row r="137" spans="1:9" ht="15">
      <c r="A137" s="178"/>
      <c r="B137" s="178"/>
      <c r="C137" s="178"/>
      <c r="D137" s="507"/>
      <c r="E137" s="178"/>
      <c r="F137" s="178"/>
      <c r="G137" s="178"/>
      <c r="H137" s="178"/>
      <c r="I137" s="183"/>
    </row>
    <row r="138" spans="1:9" ht="15">
      <c r="A138" s="178"/>
      <c r="B138" s="178"/>
      <c r="C138" s="178"/>
      <c r="D138" s="507"/>
      <c r="E138" s="178"/>
      <c r="F138" s="178"/>
      <c r="G138" s="178"/>
      <c r="H138" s="185"/>
      <c r="I138" s="183"/>
    </row>
    <row r="139" spans="1:9" ht="15">
      <c r="A139" s="184"/>
      <c r="B139" s="184" t="s">
        <v>266</v>
      </c>
      <c r="C139" s="184"/>
      <c r="D139" s="180"/>
      <c r="E139" s="184"/>
      <c r="F139" s="184"/>
      <c r="G139" s="178"/>
      <c r="H139" s="185"/>
      <c r="I139" s="183"/>
    </row>
    <row r="140" spans="1:9" ht="15">
      <c r="A140" s="178"/>
      <c r="B140" s="178" t="s">
        <v>265</v>
      </c>
      <c r="C140" s="178"/>
      <c r="D140" s="507"/>
      <c r="E140" s="178"/>
      <c r="F140" s="178"/>
      <c r="G140" s="178"/>
      <c r="H140" s="185"/>
      <c r="I140" s="183"/>
    </row>
    <row r="141" spans="1:9">
      <c r="A141" s="186"/>
      <c r="B141" s="186" t="s">
        <v>139</v>
      </c>
      <c r="C141" s="186"/>
      <c r="D141" s="513"/>
      <c r="E141" s="186"/>
      <c r="F141" s="186"/>
      <c r="G141" s="179"/>
      <c r="H141" s="179"/>
      <c r="I141" s="179"/>
    </row>
  </sheetData>
  <mergeCells count="5">
    <mergeCell ref="G1:H1"/>
    <mergeCell ref="G2:H2"/>
    <mergeCell ref="J9:J11"/>
    <mergeCell ref="J12:J20"/>
    <mergeCell ref="J22:J29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17:C17 B25:C25 B22:C22 B39:C39 B73:B74 B95:C95">
      <formula1>1</formula1>
      <formula2>70</formula2>
    </dataValidation>
  </dataValidation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69" t="s">
        <v>429</v>
      </c>
      <c r="B1" s="69"/>
      <c r="C1" s="72"/>
      <c r="D1" s="72"/>
      <c r="E1" s="72"/>
      <c r="F1" s="72"/>
      <c r="G1" s="552" t="s">
        <v>109</v>
      </c>
      <c r="H1" s="552"/>
    </row>
    <row r="2" spans="1:10" ht="15">
      <c r="A2" s="71" t="s">
        <v>140</v>
      </c>
      <c r="B2" s="69"/>
      <c r="C2" s="72"/>
      <c r="D2" s="72"/>
      <c r="E2" s="72"/>
      <c r="F2" s="72"/>
      <c r="G2" s="550" t="str">
        <f>'ფორმა N1'!K2</f>
        <v>01/01/2019-31/12/2019</v>
      </c>
      <c r="H2" s="550"/>
    </row>
    <row r="3" spans="1:10" ht="15">
      <c r="A3" s="71"/>
      <c r="B3" s="71"/>
      <c r="C3" s="71"/>
      <c r="D3" s="71"/>
      <c r="E3" s="71"/>
      <c r="F3" s="71"/>
      <c r="G3" s="199"/>
      <c r="H3" s="199"/>
    </row>
    <row r="4" spans="1:10" ht="15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10" ht="15">
      <c r="A5" s="422" t="str">
        <f>'ფორმა N1'!A5</f>
        <v>პ/გ  "ახალი ქრისტიან დემოკრატები"</v>
      </c>
      <c r="B5" s="75"/>
      <c r="C5" s="75"/>
      <c r="D5" s="75"/>
      <c r="E5" s="75"/>
      <c r="F5" s="75"/>
      <c r="G5" s="76"/>
      <c r="H5" s="76"/>
    </row>
    <row r="6" spans="1:10" ht="15">
      <c r="A6" s="72"/>
      <c r="B6" s="72"/>
      <c r="C6" s="72"/>
      <c r="D6" s="72"/>
      <c r="E6" s="72"/>
      <c r="F6" s="72"/>
      <c r="G6" s="71"/>
      <c r="H6" s="71"/>
    </row>
    <row r="7" spans="1:10" ht="15">
      <c r="A7" s="198"/>
      <c r="B7" s="198"/>
      <c r="C7" s="198"/>
      <c r="D7" s="202"/>
      <c r="E7" s="198"/>
      <c r="F7" s="198"/>
      <c r="G7" s="73"/>
      <c r="H7" s="73"/>
    </row>
    <row r="8" spans="1:10" ht="30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335</v>
      </c>
      <c r="F8" s="85" t="s">
        <v>328</v>
      </c>
      <c r="G8" s="74" t="s">
        <v>10</v>
      </c>
      <c r="H8" s="74" t="s">
        <v>9</v>
      </c>
      <c r="J8" s="211" t="s">
        <v>334</v>
      </c>
    </row>
    <row r="9" spans="1:10" ht="15">
      <c r="A9" s="93"/>
      <c r="B9" s="93"/>
      <c r="C9" s="93"/>
      <c r="D9" s="93"/>
      <c r="E9" s="93"/>
      <c r="F9" s="93"/>
      <c r="G9" s="4"/>
      <c r="H9" s="4"/>
      <c r="J9" s="211" t="s">
        <v>0</v>
      </c>
    </row>
    <row r="10" spans="1:10" ht="15">
      <c r="A10" s="93"/>
      <c r="B10" s="93"/>
      <c r="C10" s="93"/>
      <c r="D10" s="93"/>
      <c r="E10" s="93"/>
      <c r="F10" s="93"/>
      <c r="G10" s="4"/>
      <c r="H10" s="4"/>
    </row>
    <row r="11" spans="1:10" ht="15">
      <c r="A11" s="82"/>
      <c r="B11" s="82"/>
      <c r="C11" s="82"/>
      <c r="D11" s="82"/>
      <c r="E11" s="82"/>
      <c r="F11" s="82"/>
      <c r="G11" s="4"/>
      <c r="H11" s="4"/>
    </row>
    <row r="12" spans="1:10" ht="15">
      <c r="A12" s="82"/>
      <c r="B12" s="82"/>
      <c r="C12" s="82"/>
      <c r="D12" s="82"/>
      <c r="E12" s="82"/>
      <c r="F12" s="82"/>
      <c r="G12" s="4"/>
      <c r="H12" s="4"/>
    </row>
    <row r="13" spans="1:10" ht="15">
      <c r="A13" s="82"/>
      <c r="B13" s="82"/>
      <c r="C13" s="82"/>
      <c r="D13" s="82"/>
      <c r="E13" s="82"/>
      <c r="F13" s="82"/>
      <c r="G13" s="4"/>
      <c r="H13" s="4"/>
    </row>
    <row r="14" spans="1:10" ht="15">
      <c r="A14" s="82"/>
      <c r="B14" s="82"/>
      <c r="C14" s="82"/>
      <c r="D14" s="82"/>
      <c r="E14" s="82"/>
      <c r="F14" s="82"/>
      <c r="G14" s="4"/>
      <c r="H14" s="4"/>
    </row>
    <row r="15" spans="1:10" ht="15">
      <c r="A15" s="82"/>
      <c r="B15" s="82"/>
      <c r="C15" s="82"/>
      <c r="D15" s="82"/>
      <c r="E15" s="82"/>
      <c r="F15" s="82"/>
      <c r="G15" s="4"/>
      <c r="H15" s="4"/>
    </row>
    <row r="16" spans="1:10" ht="15">
      <c r="A16" s="82"/>
      <c r="B16" s="82"/>
      <c r="C16" s="82"/>
      <c r="D16" s="82"/>
      <c r="E16" s="82"/>
      <c r="F16" s="82"/>
      <c r="G16" s="4"/>
      <c r="H16" s="4"/>
    </row>
    <row r="17" spans="1:8" ht="15">
      <c r="A17" s="82"/>
      <c r="B17" s="82"/>
      <c r="C17" s="82"/>
      <c r="D17" s="82"/>
      <c r="E17" s="82"/>
      <c r="F17" s="82"/>
      <c r="G17" s="4"/>
      <c r="H17" s="4"/>
    </row>
    <row r="18" spans="1:8" ht="15">
      <c r="A18" s="82"/>
      <c r="B18" s="82"/>
      <c r="C18" s="82"/>
      <c r="D18" s="82"/>
      <c r="E18" s="82"/>
      <c r="F18" s="82"/>
      <c r="G18" s="4"/>
      <c r="H18" s="4"/>
    </row>
    <row r="19" spans="1:8" ht="15">
      <c r="A19" s="82"/>
      <c r="B19" s="82"/>
      <c r="C19" s="82"/>
      <c r="D19" s="82"/>
      <c r="E19" s="82"/>
      <c r="F19" s="82"/>
      <c r="G19" s="4"/>
      <c r="H19" s="4"/>
    </row>
    <row r="20" spans="1:8" ht="15">
      <c r="A20" s="82"/>
      <c r="B20" s="82"/>
      <c r="C20" s="82"/>
      <c r="D20" s="82"/>
      <c r="E20" s="82"/>
      <c r="F20" s="82"/>
      <c r="G20" s="4"/>
      <c r="H20" s="4"/>
    </row>
    <row r="21" spans="1:8" ht="15">
      <c r="A21" s="82"/>
      <c r="B21" s="82"/>
      <c r="C21" s="82"/>
      <c r="D21" s="82"/>
      <c r="E21" s="82"/>
      <c r="F21" s="82"/>
      <c r="G21" s="4"/>
      <c r="H21" s="4"/>
    </row>
    <row r="22" spans="1:8" ht="15">
      <c r="A22" s="82"/>
      <c r="B22" s="82"/>
      <c r="C22" s="82"/>
      <c r="D22" s="82"/>
      <c r="E22" s="82"/>
      <c r="F22" s="82"/>
      <c r="G22" s="4"/>
      <c r="H22" s="4"/>
    </row>
    <row r="23" spans="1:8" ht="15">
      <c r="A23" s="82"/>
      <c r="B23" s="82"/>
      <c r="C23" s="82"/>
      <c r="D23" s="82"/>
      <c r="E23" s="82"/>
      <c r="F23" s="82"/>
      <c r="G23" s="4"/>
      <c r="H23" s="4"/>
    </row>
    <row r="24" spans="1:8" ht="15">
      <c r="A24" s="82"/>
      <c r="B24" s="82"/>
      <c r="C24" s="82"/>
      <c r="D24" s="82"/>
      <c r="E24" s="82"/>
      <c r="F24" s="82"/>
      <c r="G24" s="4"/>
      <c r="H24" s="4"/>
    </row>
    <row r="25" spans="1:8" ht="15">
      <c r="A25" s="82"/>
      <c r="B25" s="82"/>
      <c r="C25" s="82"/>
      <c r="D25" s="82"/>
      <c r="E25" s="82"/>
      <c r="F25" s="82"/>
      <c r="G25" s="4"/>
      <c r="H25" s="4"/>
    </row>
    <row r="26" spans="1:8" ht="15">
      <c r="A26" s="82"/>
      <c r="B26" s="82"/>
      <c r="C26" s="82"/>
      <c r="D26" s="82"/>
      <c r="E26" s="82"/>
      <c r="F26" s="82"/>
      <c r="G26" s="4"/>
      <c r="H26" s="4"/>
    </row>
    <row r="27" spans="1:8" ht="15">
      <c r="A27" s="82"/>
      <c r="B27" s="82"/>
      <c r="C27" s="82"/>
      <c r="D27" s="82"/>
      <c r="E27" s="82"/>
      <c r="F27" s="82"/>
      <c r="G27" s="4"/>
      <c r="H27" s="4"/>
    </row>
    <row r="28" spans="1:8" ht="15">
      <c r="A28" s="82"/>
      <c r="B28" s="82"/>
      <c r="C28" s="82"/>
      <c r="D28" s="82"/>
      <c r="E28" s="82"/>
      <c r="F28" s="82"/>
      <c r="G28" s="4"/>
      <c r="H28" s="4"/>
    </row>
    <row r="29" spans="1:8" ht="15">
      <c r="A29" s="82"/>
      <c r="B29" s="82"/>
      <c r="C29" s="82"/>
      <c r="D29" s="82"/>
      <c r="E29" s="82"/>
      <c r="F29" s="82"/>
      <c r="G29" s="4"/>
      <c r="H29" s="4"/>
    </row>
    <row r="30" spans="1:8" ht="15">
      <c r="A30" s="82"/>
      <c r="B30" s="82"/>
      <c r="C30" s="82"/>
      <c r="D30" s="82"/>
      <c r="E30" s="82"/>
      <c r="F30" s="82"/>
      <c r="G30" s="4"/>
      <c r="H30" s="4"/>
    </row>
    <row r="31" spans="1:8" ht="15">
      <c r="A31" s="82"/>
      <c r="B31" s="82"/>
      <c r="C31" s="82"/>
      <c r="D31" s="82"/>
      <c r="E31" s="82"/>
      <c r="F31" s="82"/>
      <c r="G31" s="4"/>
      <c r="H31" s="4"/>
    </row>
    <row r="32" spans="1:8" ht="15">
      <c r="A32" s="82"/>
      <c r="B32" s="82"/>
      <c r="C32" s="82"/>
      <c r="D32" s="82"/>
      <c r="E32" s="82"/>
      <c r="F32" s="82"/>
      <c r="G32" s="4"/>
      <c r="H32" s="4"/>
    </row>
    <row r="33" spans="1:9" ht="15">
      <c r="A33" s="82"/>
      <c r="B33" s="82"/>
      <c r="C33" s="82"/>
      <c r="D33" s="82"/>
      <c r="E33" s="82"/>
      <c r="F33" s="82"/>
      <c r="G33" s="4"/>
      <c r="H33" s="4"/>
    </row>
    <row r="34" spans="1:9" ht="15">
      <c r="A34" s="82"/>
      <c r="B34" s="94"/>
      <c r="C34" s="94"/>
      <c r="D34" s="94"/>
      <c r="E34" s="94"/>
      <c r="F34" s="94" t="s">
        <v>333</v>
      </c>
      <c r="G34" s="81">
        <f>SUM(G9:G33)</f>
        <v>0</v>
      </c>
      <c r="H34" s="81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78"/>
      <c r="I35" s="178"/>
    </row>
    <row r="36" spans="1:9" ht="15">
      <c r="A36" s="210" t="s">
        <v>381</v>
      </c>
      <c r="B36" s="210"/>
      <c r="C36" s="209"/>
      <c r="D36" s="209"/>
      <c r="E36" s="209"/>
      <c r="F36" s="209"/>
      <c r="G36" s="209"/>
      <c r="H36" s="178"/>
      <c r="I36" s="178"/>
    </row>
    <row r="37" spans="1:9" ht="15">
      <c r="A37" s="210" t="s">
        <v>332</v>
      </c>
      <c r="B37" s="210"/>
      <c r="C37" s="209"/>
      <c r="D37" s="209"/>
      <c r="E37" s="209"/>
      <c r="F37" s="209"/>
      <c r="G37" s="209"/>
      <c r="H37" s="178"/>
      <c r="I37" s="178"/>
    </row>
    <row r="38" spans="1:9" ht="15">
      <c r="A38" s="210"/>
      <c r="B38" s="210"/>
      <c r="C38" s="178"/>
      <c r="D38" s="178"/>
      <c r="E38" s="178"/>
      <c r="F38" s="178"/>
      <c r="G38" s="178"/>
      <c r="H38" s="178"/>
      <c r="I38" s="178"/>
    </row>
    <row r="39" spans="1:9" ht="15">
      <c r="A39" s="210"/>
      <c r="B39" s="210"/>
      <c r="C39" s="178"/>
      <c r="D39" s="178"/>
      <c r="E39" s="178"/>
      <c r="F39" s="178"/>
      <c r="G39" s="178"/>
      <c r="H39" s="178"/>
      <c r="I39" s="178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400</v>
      </c>
      <c r="D44" s="184"/>
      <c r="E44" s="209"/>
      <c r="F44" s="184"/>
      <c r="G44" s="184"/>
      <c r="H44" s="178"/>
      <c r="I44" s="185"/>
    </row>
    <row r="45" spans="1:9" ht="15">
      <c r="A45" s="178"/>
      <c r="B45" s="178"/>
      <c r="C45" s="178" t="s">
        <v>265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139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79" customWidth="1"/>
    <col min="2" max="2" width="19.140625" style="179" bestFit="1" customWidth="1"/>
    <col min="3" max="3" width="27.5703125" style="179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558" t="s">
        <v>475</v>
      </c>
      <c r="B2" s="558"/>
      <c r="C2" s="558"/>
      <c r="D2" s="558"/>
      <c r="E2" s="558"/>
      <c r="F2" s="356"/>
      <c r="G2" s="72"/>
      <c r="H2" s="72"/>
      <c r="I2" s="72"/>
      <c r="J2" s="72"/>
      <c r="K2" s="357"/>
      <c r="L2" s="358"/>
      <c r="M2" s="358" t="s">
        <v>109</v>
      </c>
    </row>
    <row r="3" spans="1:13" ht="15">
      <c r="A3" s="71" t="s">
        <v>140</v>
      </c>
      <c r="B3" s="71"/>
      <c r="C3" s="69"/>
      <c r="D3" s="72"/>
      <c r="E3" s="72"/>
      <c r="F3" s="72"/>
      <c r="G3" s="72"/>
      <c r="H3" s="72"/>
      <c r="I3" s="72"/>
      <c r="J3" s="72"/>
      <c r="K3" s="357"/>
      <c r="L3" s="550" t="str">
        <f>'ფორმა N1'!K2</f>
        <v>01/01/2019-31/12/2019</v>
      </c>
      <c r="M3" s="550"/>
    </row>
    <row r="4" spans="1:13" ht="15">
      <c r="A4" s="71"/>
      <c r="B4" s="71"/>
      <c r="C4" s="71"/>
      <c r="D4" s="69"/>
      <c r="E4" s="69"/>
      <c r="F4" s="69"/>
      <c r="G4" s="69"/>
      <c r="H4" s="69"/>
      <c r="I4" s="69"/>
      <c r="J4" s="69"/>
      <c r="K4" s="357"/>
      <c r="L4" s="357"/>
      <c r="M4" s="357"/>
    </row>
    <row r="5" spans="1:13" ht="15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5">
      <c r="A6" s="422" t="str">
        <f>'ფორმა N1'!A5</f>
        <v>პ/გ  "ახალი ქრისტიან დემოკრატები"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5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5">
      <c r="A8" s="354"/>
      <c r="B8" s="367"/>
      <c r="C8" s="354"/>
      <c r="D8" s="354"/>
      <c r="E8" s="354"/>
      <c r="F8" s="354"/>
      <c r="G8" s="354"/>
      <c r="H8" s="354"/>
      <c r="I8" s="354"/>
      <c r="J8" s="354"/>
      <c r="K8" s="73"/>
      <c r="L8" s="73"/>
      <c r="M8" s="73"/>
    </row>
    <row r="9" spans="1:13" ht="45">
      <c r="A9" s="85" t="s">
        <v>64</v>
      </c>
      <c r="B9" s="85" t="s">
        <v>481</v>
      </c>
      <c r="C9" s="85" t="s">
        <v>446</v>
      </c>
      <c r="D9" s="85" t="s">
        <v>447</v>
      </c>
      <c r="E9" s="85" t="s">
        <v>448</v>
      </c>
      <c r="F9" s="85" t="s">
        <v>449</v>
      </c>
      <c r="G9" s="85" t="s">
        <v>450</v>
      </c>
      <c r="H9" s="85" t="s">
        <v>451</v>
      </c>
      <c r="I9" s="85" t="s">
        <v>452</v>
      </c>
      <c r="J9" s="85" t="s">
        <v>453</v>
      </c>
      <c r="K9" s="85" t="s">
        <v>454</v>
      </c>
      <c r="L9" s="85" t="s">
        <v>455</v>
      </c>
      <c r="M9" s="85" t="s">
        <v>311</v>
      </c>
    </row>
    <row r="10" spans="1:13" ht="15">
      <c r="A10" s="93">
        <v>1</v>
      </c>
      <c r="B10" s="374"/>
      <c r="C10" s="341"/>
      <c r="D10" s="93"/>
      <c r="E10" s="93"/>
      <c r="F10" s="93"/>
      <c r="G10" s="93"/>
      <c r="H10" s="93"/>
      <c r="I10" s="93"/>
      <c r="J10" s="93"/>
      <c r="K10" s="4"/>
      <c r="L10" s="4"/>
      <c r="M10" s="93"/>
    </row>
    <row r="11" spans="1:13" ht="15">
      <c r="A11" s="93">
        <v>2</v>
      </c>
      <c r="B11" s="374"/>
      <c r="C11" s="341"/>
      <c r="D11" s="93"/>
      <c r="E11" s="93"/>
      <c r="F11" s="93"/>
      <c r="G11" s="93"/>
      <c r="H11" s="93"/>
      <c r="I11" s="93"/>
      <c r="J11" s="93"/>
      <c r="K11" s="4"/>
      <c r="L11" s="4"/>
      <c r="M11" s="93"/>
    </row>
    <row r="12" spans="1:13" ht="15">
      <c r="A12" s="93">
        <v>3</v>
      </c>
      <c r="B12" s="374"/>
      <c r="C12" s="341"/>
      <c r="D12" s="82"/>
      <c r="E12" s="82"/>
      <c r="F12" s="82"/>
      <c r="G12" s="82"/>
      <c r="H12" s="82"/>
      <c r="I12" s="82"/>
      <c r="J12" s="82"/>
      <c r="K12" s="4"/>
      <c r="L12" s="4"/>
      <c r="M12" s="82"/>
    </row>
    <row r="13" spans="1:13" ht="15">
      <c r="A13" s="93">
        <v>4</v>
      </c>
      <c r="B13" s="374"/>
      <c r="C13" s="341"/>
      <c r="D13" s="82"/>
      <c r="E13" s="82"/>
      <c r="F13" s="82"/>
      <c r="G13" s="82"/>
      <c r="H13" s="82"/>
      <c r="I13" s="82"/>
      <c r="J13" s="82"/>
      <c r="K13" s="4"/>
      <c r="L13" s="4"/>
      <c r="M13" s="82"/>
    </row>
    <row r="14" spans="1:13" ht="15">
      <c r="A14" s="93">
        <v>5</v>
      </c>
      <c r="B14" s="374"/>
      <c r="C14" s="341"/>
      <c r="D14" s="82"/>
      <c r="E14" s="82"/>
      <c r="F14" s="82"/>
      <c r="G14" s="82"/>
      <c r="H14" s="82"/>
      <c r="I14" s="82"/>
      <c r="J14" s="82"/>
      <c r="K14" s="4"/>
      <c r="L14" s="4"/>
      <c r="M14" s="82"/>
    </row>
    <row r="15" spans="1:13" ht="15">
      <c r="A15" s="93">
        <v>6</v>
      </c>
      <c r="B15" s="374"/>
      <c r="C15" s="341"/>
      <c r="D15" s="82"/>
      <c r="E15" s="82"/>
      <c r="F15" s="82"/>
      <c r="G15" s="82"/>
      <c r="H15" s="82"/>
      <c r="I15" s="82"/>
      <c r="J15" s="82"/>
      <c r="K15" s="4"/>
      <c r="L15" s="4"/>
      <c r="M15" s="82"/>
    </row>
    <row r="16" spans="1:13" ht="15">
      <c r="A16" s="93">
        <v>7</v>
      </c>
      <c r="B16" s="374"/>
      <c r="C16" s="341"/>
      <c r="D16" s="82"/>
      <c r="E16" s="82"/>
      <c r="F16" s="82"/>
      <c r="G16" s="82"/>
      <c r="H16" s="82"/>
      <c r="I16" s="82"/>
      <c r="J16" s="82"/>
      <c r="K16" s="4"/>
      <c r="L16" s="4"/>
      <c r="M16" s="82"/>
    </row>
    <row r="17" spans="1:13" ht="15">
      <c r="A17" s="93">
        <v>8</v>
      </c>
      <c r="B17" s="374"/>
      <c r="C17" s="341"/>
      <c r="D17" s="82"/>
      <c r="E17" s="82"/>
      <c r="F17" s="82"/>
      <c r="G17" s="82"/>
      <c r="H17" s="82"/>
      <c r="I17" s="82"/>
      <c r="J17" s="82"/>
      <c r="K17" s="4"/>
      <c r="L17" s="4"/>
      <c r="M17" s="82"/>
    </row>
    <row r="18" spans="1:13" ht="15">
      <c r="A18" s="93">
        <v>9</v>
      </c>
      <c r="B18" s="374"/>
      <c r="C18" s="341"/>
      <c r="D18" s="82"/>
      <c r="E18" s="82"/>
      <c r="F18" s="82"/>
      <c r="G18" s="82"/>
      <c r="H18" s="82"/>
      <c r="I18" s="82"/>
      <c r="J18" s="82"/>
      <c r="K18" s="4"/>
      <c r="L18" s="4"/>
      <c r="M18" s="82"/>
    </row>
    <row r="19" spans="1:13" ht="15">
      <c r="A19" s="93">
        <v>10</v>
      </c>
      <c r="B19" s="374"/>
      <c r="C19" s="341"/>
      <c r="D19" s="82"/>
      <c r="E19" s="82"/>
      <c r="F19" s="82"/>
      <c r="G19" s="82"/>
      <c r="H19" s="82"/>
      <c r="I19" s="82"/>
      <c r="J19" s="82"/>
      <c r="K19" s="4"/>
      <c r="L19" s="4"/>
      <c r="M19" s="82"/>
    </row>
    <row r="20" spans="1:13" ht="15">
      <c r="A20" s="93">
        <v>11</v>
      </c>
      <c r="B20" s="374"/>
      <c r="C20" s="341"/>
      <c r="D20" s="82"/>
      <c r="E20" s="82"/>
      <c r="F20" s="82"/>
      <c r="G20" s="82"/>
      <c r="H20" s="82"/>
      <c r="I20" s="82"/>
      <c r="J20" s="82"/>
      <c r="K20" s="4"/>
      <c r="L20" s="4"/>
      <c r="M20" s="82"/>
    </row>
    <row r="21" spans="1:13" ht="15">
      <c r="A21" s="93">
        <v>12</v>
      </c>
      <c r="B21" s="374"/>
      <c r="C21" s="341"/>
      <c r="D21" s="82"/>
      <c r="E21" s="82"/>
      <c r="F21" s="82"/>
      <c r="G21" s="82"/>
      <c r="H21" s="82"/>
      <c r="I21" s="82"/>
      <c r="J21" s="82"/>
      <c r="K21" s="4"/>
      <c r="L21" s="4"/>
      <c r="M21" s="82"/>
    </row>
    <row r="22" spans="1:13" ht="15">
      <c r="A22" s="93">
        <v>13</v>
      </c>
      <c r="B22" s="374"/>
      <c r="C22" s="341"/>
      <c r="D22" s="82"/>
      <c r="E22" s="82"/>
      <c r="F22" s="82"/>
      <c r="G22" s="82"/>
      <c r="H22" s="82"/>
      <c r="I22" s="82"/>
      <c r="J22" s="82"/>
      <c r="K22" s="4"/>
      <c r="L22" s="4"/>
      <c r="M22" s="82"/>
    </row>
    <row r="23" spans="1:13" ht="15">
      <c r="A23" s="93">
        <v>14</v>
      </c>
      <c r="B23" s="374"/>
      <c r="C23" s="341"/>
      <c r="D23" s="82"/>
      <c r="E23" s="82"/>
      <c r="F23" s="82"/>
      <c r="G23" s="82"/>
      <c r="H23" s="82"/>
      <c r="I23" s="82"/>
      <c r="J23" s="82"/>
      <c r="K23" s="4"/>
      <c r="L23" s="4"/>
      <c r="M23" s="82"/>
    </row>
    <row r="24" spans="1:13" ht="15">
      <c r="A24" s="93">
        <v>15</v>
      </c>
      <c r="B24" s="374"/>
      <c r="C24" s="341"/>
      <c r="D24" s="82"/>
      <c r="E24" s="82"/>
      <c r="F24" s="82"/>
      <c r="G24" s="82"/>
      <c r="H24" s="82"/>
      <c r="I24" s="82"/>
      <c r="J24" s="82"/>
      <c r="K24" s="4"/>
      <c r="L24" s="4"/>
      <c r="M24" s="82"/>
    </row>
    <row r="25" spans="1:13" ht="15">
      <c r="A25" s="93">
        <v>16</v>
      </c>
      <c r="B25" s="374"/>
      <c r="C25" s="341"/>
      <c r="D25" s="82"/>
      <c r="E25" s="82"/>
      <c r="F25" s="82"/>
      <c r="G25" s="82"/>
      <c r="H25" s="82"/>
      <c r="I25" s="82"/>
      <c r="J25" s="82"/>
      <c r="K25" s="4"/>
      <c r="L25" s="4"/>
      <c r="M25" s="82"/>
    </row>
    <row r="26" spans="1:13" ht="15">
      <c r="A26" s="93">
        <v>17</v>
      </c>
      <c r="B26" s="374"/>
      <c r="C26" s="341"/>
      <c r="D26" s="82"/>
      <c r="E26" s="82"/>
      <c r="F26" s="82"/>
      <c r="G26" s="82"/>
      <c r="H26" s="82"/>
      <c r="I26" s="82"/>
      <c r="J26" s="82"/>
      <c r="K26" s="4"/>
      <c r="L26" s="4"/>
      <c r="M26" s="82"/>
    </row>
    <row r="27" spans="1:13" ht="15">
      <c r="A27" s="93">
        <v>18</v>
      </c>
      <c r="B27" s="374"/>
      <c r="C27" s="341"/>
      <c r="D27" s="82"/>
      <c r="E27" s="82"/>
      <c r="F27" s="82"/>
      <c r="G27" s="82"/>
      <c r="H27" s="82"/>
      <c r="I27" s="82"/>
      <c r="J27" s="82"/>
      <c r="K27" s="4"/>
      <c r="L27" s="4"/>
      <c r="M27" s="82"/>
    </row>
    <row r="28" spans="1:13" ht="15">
      <c r="A28" s="93">
        <v>19</v>
      </c>
      <c r="B28" s="374"/>
      <c r="C28" s="341"/>
      <c r="D28" s="82"/>
      <c r="E28" s="82"/>
      <c r="F28" s="82"/>
      <c r="G28" s="82"/>
      <c r="H28" s="82"/>
      <c r="I28" s="82"/>
      <c r="J28" s="82"/>
      <c r="K28" s="4"/>
      <c r="L28" s="4"/>
      <c r="M28" s="82"/>
    </row>
    <row r="29" spans="1:13" ht="15">
      <c r="A29" s="93">
        <v>20</v>
      </c>
      <c r="B29" s="374"/>
      <c r="C29" s="341"/>
      <c r="D29" s="82"/>
      <c r="E29" s="82"/>
      <c r="F29" s="82"/>
      <c r="G29" s="82"/>
      <c r="H29" s="82"/>
      <c r="I29" s="82"/>
      <c r="J29" s="82"/>
      <c r="K29" s="4"/>
      <c r="L29" s="4"/>
      <c r="M29" s="82"/>
    </row>
    <row r="30" spans="1:13" ht="15">
      <c r="A30" s="93">
        <v>21</v>
      </c>
      <c r="B30" s="374"/>
      <c r="C30" s="341"/>
      <c r="D30" s="82"/>
      <c r="E30" s="82"/>
      <c r="F30" s="82"/>
      <c r="G30" s="82"/>
      <c r="H30" s="82"/>
      <c r="I30" s="82"/>
      <c r="J30" s="82"/>
      <c r="K30" s="4"/>
      <c r="L30" s="4"/>
      <c r="M30" s="82"/>
    </row>
    <row r="31" spans="1:13" ht="15">
      <c r="A31" s="93">
        <v>22</v>
      </c>
      <c r="B31" s="374"/>
      <c r="C31" s="341"/>
      <c r="D31" s="82"/>
      <c r="E31" s="82"/>
      <c r="F31" s="82"/>
      <c r="G31" s="82"/>
      <c r="H31" s="82"/>
      <c r="I31" s="82"/>
      <c r="J31" s="82"/>
      <c r="K31" s="4"/>
      <c r="L31" s="4"/>
      <c r="M31" s="82"/>
    </row>
    <row r="32" spans="1:13" ht="15">
      <c r="A32" s="93">
        <v>23</v>
      </c>
      <c r="B32" s="374"/>
      <c r="C32" s="341"/>
      <c r="D32" s="82"/>
      <c r="E32" s="82"/>
      <c r="F32" s="82"/>
      <c r="G32" s="82"/>
      <c r="H32" s="82"/>
      <c r="I32" s="82"/>
      <c r="J32" s="82"/>
      <c r="K32" s="4"/>
      <c r="L32" s="4"/>
      <c r="M32" s="82"/>
    </row>
    <row r="33" spans="1:13" ht="15">
      <c r="A33" s="93">
        <v>24</v>
      </c>
      <c r="B33" s="374"/>
      <c r="C33" s="341"/>
      <c r="D33" s="82"/>
      <c r="E33" s="82"/>
      <c r="F33" s="82"/>
      <c r="G33" s="82"/>
      <c r="H33" s="82"/>
      <c r="I33" s="82"/>
      <c r="J33" s="82"/>
      <c r="K33" s="4"/>
      <c r="L33" s="4"/>
      <c r="M33" s="82"/>
    </row>
    <row r="34" spans="1:13" ht="15">
      <c r="A34" s="82" t="s">
        <v>271</v>
      </c>
      <c r="B34" s="375"/>
      <c r="C34" s="341"/>
      <c r="D34" s="82"/>
      <c r="E34" s="82"/>
      <c r="F34" s="82"/>
      <c r="G34" s="82"/>
      <c r="H34" s="82"/>
      <c r="I34" s="82"/>
      <c r="J34" s="82"/>
      <c r="K34" s="4"/>
      <c r="L34" s="4"/>
      <c r="M34" s="82"/>
    </row>
    <row r="35" spans="1:13" ht="15">
      <c r="A35" s="82"/>
      <c r="B35" s="375"/>
      <c r="C35" s="341"/>
      <c r="D35" s="94"/>
      <c r="E35" s="94"/>
      <c r="F35" s="94"/>
      <c r="G35" s="94"/>
      <c r="H35" s="82"/>
      <c r="I35" s="82"/>
      <c r="J35" s="82"/>
      <c r="K35" s="82" t="s">
        <v>456</v>
      </c>
      <c r="L35" s="81">
        <f>SUM(L10:L34)</f>
        <v>0</v>
      </c>
      <c r="M35" s="82"/>
    </row>
    <row r="36" spans="1:13" ht="1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8"/>
    </row>
    <row r="37" spans="1:13" ht="15">
      <c r="A37" s="210" t="s">
        <v>457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8"/>
    </row>
    <row r="38" spans="1:13" ht="15">
      <c r="A38" s="210" t="s">
        <v>458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8"/>
    </row>
    <row r="39" spans="1:13" ht="15">
      <c r="A39" s="195" t="s">
        <v>459</v>
      </c>
      <c r="B39" s="195"/>
      <c r="C39" s="210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>
      <c r="A40" s="195" t="s">
        <v>476</v>
      </c>
      <c r="B40" s="195"/>
      <c r="C40" s="210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.75" customHeight="1">
      <c r="A41" s="563" t="s">
        <v>477</v>
      </c>
      <c r="B41" s="563"/>
      <c r="C41" s="563"/>
      <c r="D41" s="563"/>
      <c r="E41" s="563"/>
      <c r="F41" s="563"/>
      <c r="G41" s="563"/>
      <c r="H41" s="563"/>
      <c r="I41" s="563"/>
      <c r="J41" s="563"/>
      <c r="K41" s="563"/>
      <c r="L41" s="563"/>
    </row>
    <row r="42" spans="1:13" ht="15.75" customHeight="1">
      <c r="A42" s="563"/>
      <c r="B42" s="563"/>
      <c r="C42" s="563"/>
      <c r="D42" s="563"/>
      <c r="E42" s="563"/>
      <c r="F42" s="563"/>
      <c r="G42" s="563"/>
      <c r="H42" s="563"/>
      <c r="I42" s="563"/>
      <c r="J42" s="563"/>
      <c r="K42" s="563"/>
      <c r="L42" s="563"/>
    </row>
    <row r="43" spans="1:13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</row>
    <row r="44" spans="1:13" ht="15">
      <c r="A44" s="559" t="s">
        <v>107</v>
      </c>
      <c r="B44" s="559"/>
      <c r="C44" s="559"/>
      <c r="D44" s="342"/>
      <c r="E44" s="343"/>
      <c r="F44" s="343"/>
      <c r="G44" s="342"/>
      <c r="H44" s="342"/>
      <c r="I44" s="342"/>
      <c r="J44" s="342"/>
      <c r="K44" s="342"/>
      <c r="L44" s="178"/>
    </row>
    <row r="45" spans="1:13" ht="15">
      <c r="A45" s="342"/>
      <c r="B45" s="342"/>
      <c r="C45" s="343"/>
      <c r="D45" s="342"/>
      <c r="E45" s="343"/>
      <c r="F45" s="343"/>
      <c r="G45" s="342"/>
      <c r="H45" s="342"/>
      <c r="I45" s="342"/>
      <c r="J45" s="342"/>
      <c r="K45" s="344"/>
      <c r="L45" s="178"/>
    </row>
    <row r="46" spans="1:13" ht="15" customHeight="1">
      <c r="A46" s="342"/>
      <c r="B46" s="342"/>
      <c r="C46" s="343"/>
      <c r="D46" s="560" t="s">
        <v>263</v>
      </c>
      <c r="E46" s="560"/>
      <c r="F46" s="355"/>
      <c r="G46" s="346"/>
      <c r="H46" s="561" t="s">
        <v>461</v>
      </c>
      <c r="I46" s="561"/>
      <c r="J46" s="561"/>
      <c r="K46" s="347"/>
      <c r="L46" s="178"/>
    </row>
    <row r="47" spans="1:13" ht="15">
      <c r="A47" s="342"/>
      <c r="B47" s="342"/>
      <c r="C47" s="343"/>
      <c r="D47" s="342"/>
      <c r="E47" s="343"/>
      <c r="F47" s="343"/>
      <c r="G47" s="342"/>
      <c r="H47" s="562"/>
      <c r="I47" s="562"/>
      <c r="J47" s="562"/>
      <c r="K47" s="347"/>
      <c r="L47" s="178"/>
    </row>
    <row r="48" spans="1:13" ht="15">
      <c r="A48" s="342"/>
      <c r="B48" s="342"/>
      <c r="C48" s="343"/>
      <c r="D48" s="557" t="s">
        <v>139</v>
      </c>
      <c r="E48" s="557"/>
      <c r="F48" s="355"/>
      <c r="G48" s="346"/>
      <c r="H48" s="342"/>
      <c r="I48" s="342"/>
      <c r="J48" s="342"/>
      <c r="K48" s="342"/>
      <c r="L48" s="17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2020-01-29T12:29:43Z</cp:lastPrinted>
  <dcterms:created xsi:type="dcterms:W3CDTF">2011-12-27T13:20:18Z</dcterms:created>
  <dcterms:modified xsi:type="dcterms:W3CDTF">2020-01-29T12:29:52Z</dcterms:modified>
</cp:coreProperties>
</file>