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4525"/>
</workbook>
</file>

<file path=xl/calcChain.xml><?xml version="1.0" encoding="utf-8"?>
<calcChain xmlns="http://schemas.openxmlformats.org/spreadsheetml/2006/main">
  <c r="D60" i="40" l="1"/>
  <c r="C60" i="40"/>
  <c r="I14" i="29"/>
  <c r="I13" i="29"/>
  <c r="I12" i="29"/>
  <c r="I11" i="29"/>
  <c r="I10" i="29"/>
  <c r="I9" i="29"/>
  <c r="C45" i="40" l="1"/>
  <c r="D20" i="40"/>
  <c r="C20" i="40"/>
  <c r="H33" i="30"/>
  <c r="C35" i="40"/>
  <c r="C37" i="40"/>
  <c r="D37" i="40" s="1"/>
  <c r="C2" i="40"/>
  <c r="C2" i="26" s="1"/>
  <c r="C2" i="7"/>
  <c r="C2" i="3"/>
  <c r="D31" i="40"/>
  <c r="D35" i="40"/>
  <c r="C66" i="12"/>
  <c r="D45" i="40"/>
  <c r="I16" i="29"/>
  <c r="D18" i="3"/>
  <c r="D17" i="3"/>
  <c r="G14" i="18"/>
  <c r="G15" i="18" s="1"/>
  <c r="G16" i="18" s="1"/>
  <c r="G17" i="18" s="1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D66" i="12"/>
  <c r="D39" i="18"/>
  <c r="D28" i="42"/>
  <c r="I38" i="35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D10" i="7" s="1"/>
  <c r="D9" i="7" s="1"/>
  <c r="C12" i="7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2" i="3" l="1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A6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C17" i="40" s="1"/>
  <c r="A4" i="30"/>
  <c r="H25" i="29"/>
  <c r="C13" i="40" s="1"/>
  <c r="G25" i="29"/>
  <c r="A4" i="29"/>
  <c r="D17" i="40" l="1"/>
  <c r="D16" i="40" s="1"/>
  <c r="D15" i="40" s="1"/>
  <c r="D11" i="40" s="1"/>
  <c r="H10" i="9" s="1"/>
  <c r="C16" i="40"/>
  <c r="C15" i="40" s="1"/>
  <c r="C11" i="40" s="1"/>
  <c r="D13" i="40"/>
  <c r="D12" i="40" s="1"/>
  <c r="C12" i="40"/>
  <c r="A5" i="28"/>
  <c r="D25" i="27"/>
  <c r="C25" i="27"/>
  <c r="A5" i="27"/>
  <c r="D24" i="26"/>
  <c r="C24" i="26"/>
  <c r="A5" i="26"/>
  <c r="A4" i="18" l="1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C44" i="12" s="1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F10" i="9" s="1"/>
  <c r="D9" i="10"/>
  <c r="F9" i="10"/>
  <c r="C9" i="3" l="1"/>
  <c r="D9" i="3"/>
  <c r="G10" i="9" s="1"/>
  <c r="I10" i="9" s="1"/>
</calcChain>
</file>

<file path=xl/sharedStrings.xml><?xml version="1.0" encoding="utf-8"?>
<sst xmlns="http://schemas.openxmlformats.org/spreadsheetml/2006/main" count="1139" uniqueCount="559">
  <si>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</si>
  <si>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</si>
  <si>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</si>
  <si>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</si>
  <si>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</si>
  <si>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</si>
  <si>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</si>
  <si>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</si>
  <si>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</si>
  <si>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</si>
  <si>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</si>
  <si>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</si>
  <si>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</si>
  <si>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</si>
  <si>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</si>
  <si>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</si>
  <si>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</si>
  <si>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</si>
  <si>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</si>
  <si>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</si>
  <si>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</si>
  <si>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</si>
  <si>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</si>
  <si>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</si>
  <si>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</si>
  <si>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</si>
  <si>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</si>
  <si>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</si>
  <si>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</si>
  <si>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</si>
  <si>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</si>
  <si>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</si>
  <si>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</si>
  <si>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</si>
  <si>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</si>
  <si>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</si>
  <si>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</si>
  <si>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</si>
  <si>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</si>
  <si>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</si>
  <si>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</si>
  <si>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</si>
  <si>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</si>
  <si>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</si>
  <si>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</si>
  <si>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</si>
  <si>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</si>
  <si>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</si>
  <si>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</si>
  <si>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</si>
  <si>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</si>
  <si>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</si>
  <si>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</si>
  <si>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</si>
  <si>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</si>
  <si>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</si>
  <si>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</si>
  <si>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</si>
  <si>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</si>
  <si>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</si>
  <si>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</si>
  <si>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</si>
  <si>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</si>
  <si>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</si>
  <si>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</si>
  <si>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</si>
  <si>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</si>
  <si>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</si>
  <si>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</si>
  <si>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</si>
  <si>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</si>
  <si>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</si>
  <si>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</si>
  <si>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</si>
  <si>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</si>
  <si>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</si>
  <si>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</si>
  <si>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</si>
  <si>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</si>
  <si>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</si>
  <si>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</si>
  <si>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</si>
  <si>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</si>
  <si>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</si>
  <si>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</si>
  <si>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</si>
  <si>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</si>
  <si>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</si>
  <si>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</si>
  <si>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</si>
  <si>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</si>
  <si>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</si>
  <si>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</si>
  <si>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</si>
  <si>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</si>
  <si>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</si>
  <si>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</si>
  <si>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</si>
  <si>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</si>
  <si>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</si>
  <si>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</si>
  <si>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</si>
  <si>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</si>
  <si>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</si>
  <si>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</si>
  <si>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</si>
  <si>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</si>
  <si>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</si>
  <si>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</si>
  <si>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</si>
  <si>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</si>
  <si>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</si>
  <si>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</si>
  <si>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</si>
  <si>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</si>
  <si>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</si>
  <si>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</si>
  <si>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</si>
  <si>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</si>
  <si>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</si>
  <si>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</si>
  <si>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</si>
  <si>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</si>
  <si>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</si>
  <si>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</si>
  <si>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</si>
  <si>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</si>
  <si>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</si>
  <si>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</si>
  <si>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</si>
  <si>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</si>
  <si>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</si>
  <si>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</si>
  <si>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</si>
  <si>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</si>
  <si>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</si>
  <si>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</si>
  <si>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</si>
  <si>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</si>
  <si>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</si>
  <si>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</si>
  <si>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</si>
  <si>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</si>
  <si>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</si>
  <si>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</si>
  <si>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</si>
  <si>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</si>
  <si>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</si>
  <si>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</si>
  <si>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</si>
  <si>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</si>
  <si>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</si>
  <si>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</si>
  <si>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</si>
  <si>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</si>
  <si>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</si>
  <si>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</si>
  <si>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</si>
  <si>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</si>
  <si>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</si>
  <si>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</si>
  <si>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</si>
  <si>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</si>
  <si>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</si>
  <si>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</si>
  <si>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</si>
  <si>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</si>
  <si>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</si>
  <si>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</si>
  <si>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</si>
  <si>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</si>
  <si>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</si>
  <si>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</si>
  <si>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</si>
  <si>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</si>
  <si>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</si>
  <si>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</si>
  <si>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</si>
  <si>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</si>
  <si>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</si>
  <si>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</si>
  <si>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</si>
  <si>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</si>
  <si>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</si>
  <si>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</si>
  <si>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</si>
  <si>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</si>
  <si>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</si>
  <si>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</si>
  <si>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</si>
  <si>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</si>
  <si>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</si>
  <si>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</si>
  <si>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</si>
  <si>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</si>
  <si>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</si>
  <si>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</si>
  <si>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</si>
  <si>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</si>
  <si>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</si>
  <si>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</si>
  <si>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</si>
  <si>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</si>
  <si>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</si>
  <si>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</si>
  <si>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</si>
  <si>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</si>
  <si>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</si>
  <si>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</si>
  <si>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</si>
  <si>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</si>
  <si>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</si>
  <si>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</si>
  <si>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</si>
  <si>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</si>
  <si>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</si>
  <si>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</si>
  <si>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</si>
  <si>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</si>
  <si>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</si>
  <si>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</si>
  <si>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</si>
  <si>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</si>
  <si>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</si>
  <si>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</si>
  <si>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</si>
  <si>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</si>
  <si>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</si>
  <si>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</si>
  <si>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</si>
  <si>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</si>
  <si>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</si>
  <si>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</si>
  <si>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</si>
  <si>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</si>
  <si>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</si>
  <si>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</si>
  <si>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</si>
  <si>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</si>
  <si>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</si>
  <si>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</si>
  <si>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</si>
  <si>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</si>
  <si>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</si>
  <si>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</si>
  <si>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</si>
  <si>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</si>
  <si>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</si>
  <si>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</si>
  <si>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</si>
  <si>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</si>
  <si>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</si>
  <si>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</si>
  <si>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</si>
  <si>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</si>
  <si>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</si>
  <si>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</si>
  <si>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</si>
  <si>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</si>
  <si>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</si>
  <si>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</si>
  <si>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</si>
  <si>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</si>
  <si>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</si>
  <si>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</si>
  <si>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</si>
  <si>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</si>
  <si>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</si>
  <si>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</si>
  <si>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</si>
  <si>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</si>
  <si>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</si>
  <si>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</si>
  <si>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</si>
  <si>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</si>
  <si>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</si>
  <si>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</si>
  <si>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</si>
  <si>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</si>
  <si>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</si>
  <si>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</si>
  <si>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</si>
  <si>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</si>
  <si>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</si>
  <si>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</si>
  <si>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</si>
  <si>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</si>
  <si>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</si>
  <si>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</si>
  <si>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</si>
  <si>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</si>
  <si>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</si>
  <si>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</si>
  <si>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</si>
  <si>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</si>
  <si>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</si>
  <si>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</si>
  <si>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</si>
  <si>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</si>
  <si>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</si>
  <si>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</si>
  <si>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</si>
  <si>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</si>
  <si>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</si>
  <si>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</si>
  <si>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</si>
  <si>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</si>
  <si>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</si>
  <si>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</si>
  <si>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</si>
  <si>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</si>
  <si>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</si>
  <si>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</si>
  <si>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</si>
  <si>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</si>
  <si>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</si>
  <si>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</si>
  <si>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</si>
  <si>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</si>
  <si>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</si>
  <si>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</si>
  <si>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</si>
  <si>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</si>
  <si>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</si>
  <si>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</si>
  <si>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</si>
  <si>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</si>
  <si>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</si>
  <si>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</si>
  <si>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</si>
  <si>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</si>
  <si>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</si>
  <si>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</si>
  <si>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</si>
  <si>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</si>
  <si>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</si>
  <si>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</si>
  <si>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</si>
  <si>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</si>
  <si>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</si>
  <si>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</si>
  <si>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</si>
  <si>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</si>
  <si>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</si>
  <si>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</si>
  <si>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</si>
  <si>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</si>
  <si>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</si>
  <si>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</si>
  <si>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</si>
  <si>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</si>
  <si>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</si>
  <si>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</si>
  <si>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</si>
  <si>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</si>
  <si>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</si>
  <si>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</si>
  <si>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</si>
  <si>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</si>
  <si>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</si>
  <si>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</si>
  <si>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</si>
  <si>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</si>
  <si>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</si>
  <si>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</si>
  <si>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</si>
  <si>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</si>
  <si>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</si>
  <si>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</si>
  <si>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</si>
  <si>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</si>
  <si>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</si>
  <si>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</si>
  <si>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</si>
  <si>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</si>
  <si>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</si>
  <si>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</si>
  <si>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</si>
  <si>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</si>
  <si>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</si>
  <si>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</si>
  <si>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</si>
  <si>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</si>
  <si>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</si>
  <si>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</si>
  <si>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</si>
  <si>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</si>
  <si>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</si>
  <si>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</si>
  <si>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</si>
  <si>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</si>
  <si>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</si>
  <si>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</si>
  <si>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</si>
  <si>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</si>
  <si>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</si>
  <si>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</si>
  <si>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</si>
  <si>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</si>
  <si>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</si>
  <si>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</si>
  <si>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</si>
  <si>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</si>
  <si>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</si>
  <si>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</si>
  <si>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</si>
  <si>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</si>
  <si>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</si>
  <si>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</si>
  <si>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</si>
  <si>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</si>
  <si>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</si>
  <si>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</si>
  <si>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</si>
  <si>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</si>
  <si>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</si>
  <si>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</si>
  <si>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</si>
  <si>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</si>
  <si>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</si>
  <si>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</si>
  <si>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</si>
  <si>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</si>
  <si>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</si>
  <si>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</si>
  <si>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</si>
  <si>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</si>
  <si>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</si>
  <si>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</si>
  <si>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</si>
  <si>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</si>
  <si>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</si>
  <si>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</si>
  <si>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</si>
  <si>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</si>
  <si>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</si>
  <si>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</si>
  <si>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</si>
  <si>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</si>
  <si>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</si>
  <si>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</si>
  <si>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</si>
  <si>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</si>
  <si>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</si>
  <si>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</si>
  <si>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</si>
  <si>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</si>
  <si>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</si>
  <si>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</si>
  <si>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</si>
  <si>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</si>
  <si>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</si>
  <si>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</si>
  <si>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</si>
  <si>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</si>
  <si>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</si>
  <si>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</si>
  <si>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</si>
  <si>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</si>
  <si>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</si>
  <si>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</si>
  <si>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</si>
  <si>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</si>
  <si>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</si>
  <si>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</si>
  <si>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</si>
  <si>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</si>
  <si>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</si>
  <si>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</si>
  <si>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</si>
  <si>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</si>
  <si>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</si>
  <si>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</si>
  <si>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</si>
  <si>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</si>
  <si>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</si>
  <si>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</si>
  <si>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</si>
  <si>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</si>
  <si>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</si>
  <si>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</si>
  <si>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</si>
  <si>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</si>
  <si>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</si>
  <si>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</si>
  <si>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</si>
  <si>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</si>
  <si>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</si>
  <si>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</si>
  <si>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</si>
  <si>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</si>
  <si>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</si>
  <si>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</si>
  <si>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</si>
  <si>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</si>
  <si>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</si>
  <si>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</si>
  <si>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</si>
  <si>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</si>
  <si>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</si>
  <si>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</si>
  <si>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</si>
  <si>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</si>
  <si>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</si>
  <si>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</si>
  <si>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</si>
  <si>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</si>
  <si>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</si>
  <si>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</si>
  <si>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</si>
  <si>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</si>
  <si>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</si>
  <si>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</si>
  <si>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</si>
  <si>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</si>
  <si>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თიბისი</t>
  </si>
  <si>
    <t>GEL</t>
  </si>
  <si>
    <t>ახალი ქრისტიან დემოკრატები</t>
  </si>
  <si>
    <t>GE88TB7924536080100009</t>
  </si>
  <si>
    <t>გრიგოლ</t>
  </si>
  <si>
    <t>ჯოჯუა</t>
  </si>
  <si>
    <t>ქეთევან</t>
  </si>
  <si>
    <t>ურდულაშვილი</t>
  </si>
  <si>
    <t>ბუღალტერი</t>
  </si>
  <si>
    <t>საწვავის ხარჯ</t>
  </si>
  <si>
    <t>ყრილობის მოსამზად სამუშაოები</t>
  </si>
  <si>
    <t>საწვავის ხარჯი</t>
  </si>
  <si>
    <t>?</t>
  </si>
  <si>
    <t>სამეურნეო ხარჯი</t>
  </si>
  <si>
    <t>სამივლინებო თნხა</t>
  </si>
  <si>
    <t>01/08/2017-21/08/2017</t>
  </si>
  <si>
    <t>სხვადასხვა ხარჯები (ბუჯეტში გადახდილი საშემოსავლო)</t>
  </si>
  <si>
    <t>ბიუჯეტში გადახდილი</t>
  </si>
  <si>
    <t>სიხარულიძე</t>
  </si>
  <si>
    <t>ვახტანგ</t>
  </si>
  <si>
    <t>გაბუნია</t>
  </si>
  <si>
    <t>01003003574</t>
  </si>
  <si>
    <t>რეგიონ. სამსახ უფროსი</t>
  </si>
  <si>
    <t>ფიქრია</t>
  </si>
  <si>
    <t>საზ ურთ, სამსახური</t>
  </si>
  <si>
    <t>ნანა</t>
  </si>
  <si>
    <t>ლაღიძე</t>
  </si>
  <si>
    <t>01029005001</t>
  </si>
  <si>
    <t>ოფის მენეჯერი</t>
  </si>
  <si>
    <t>ლაშა</t>
  </si>
  <si>
    <t>მახათაძე</t>
  </si>
  <si>
    <t>01011079775</t>
  </si>
  <si>
    <t xml:space="preserve">ახალგაზრდ. ორგ თავჯდ. </t>
  </si>
  <si>
    <t>გელა</t>
  </si>
  <si>
    <t>01019032276</t>
  </si>
  <si>
    <t>პარტიული ორგან. თავჯ</t>
  </si>
  <si>
    <t>08/16/2017</t>
  </si>
  <si>
    <t>საორგანიზაციო ხარჯები</t>
  </si>
  <si>
    <t>08/17/2017</t>
  </si>
  <si>
    <t>მივლინების და საწვავის ხარჯი</t>
  </si>
  <si>
    <t>08/21/2017</t>
  </si>
  <si>
    <t>წარმომადგენლობითი</t>
  </si>
  <si>
    <t>აგვისტო</t>
  </si>
  <si>
    <t>01023006478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</si>
</sst>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1" fontId="24" fillId="5" borderId="6" xfId="2" applyNumberFormat="1" applyFont="1" applyFill="1" applyBorder="1" applyAlignment="1" applyProtection="1">
      <alignment horizontal="right" vertical="top" wrapText="1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0" zoomScaleSheetLayoutView="80" workbookViewId="0">
      <selection activeCell="E12" sqref="E12"/>
    </sheetView>
  </sheetViews>
  <sheetFormatPr defaultRowHeight="15" x14ac:dyDescent="0.2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 x14ac:dyDescent="0.2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 x14ac:dyDescent="0.2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530</v>
      </c>
      <c r="L2" s="369"/>
    </row>
    <row r="3" spans="1:12" s="305" customFormat="1" x14ac:dyDescent="0.2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 x14ac:dyDescent="0.2">
      <c r="A4" s="405" t="s">
        <v>274</v>
      </c>
      <c r="B4" s="354"/>
      <c r="C4" s="354"/>
      <c r="D4" s="407" t="s">
        <v>517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 x14ac:dyDescent="0.25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 x14ac:dyDescent="0.25">
      <c r="A6" s="357"/>
      <c r="B6" s="356"/>
      <c r="C6" s="355"/>
      <c r="D6" s="355"/>
      <c r="E6" s="355"/>
      <c r="F6" s="354"/>
      <c r="G6" s="354"/>
      <c r="H6" s="354"/>
      <c r="I6" s="433" t="s">
        <v>475</v>
      </c>
      <c r="J6" s="434"/>
      <c r="K6" s="435"/>
      <c r="L6" s="353"/>
    </row>
    <row r="7" spans="1:12" s="341" customFormat="1" ht="51.75" thickBot="1" x14ac:dyDescent="0.25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 x14ac:dyDescent="0.25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 x14ac:dyDescent="0.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 x14ac:dyDescent="0.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 x14ac:dyDescent="0.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 x14ac:dyDescent="0.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 x14ac:dyDescent="0.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 x14ac:dyDescent="0.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 x14ac:dyDescent="0.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 x14ac:dyDescent="0.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 x14ac:dyDescent="0.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 x14ac:dyDescent="0.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 x14ac:dyDescent="0.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 x14ac:dyDescent="0.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 x14ac:dyDescent="0.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 x14ac:dyDescent="0.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 x14ac:dyDescent="0.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 x14ac:dyDescent="0.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 x14ac:dyDescent="0.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 x14ac:dyDescent="0.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 x14ac:dyDescent="0.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 x14ac:dyDescent="0.25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 x14ac:dyDescent="0.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 x14ac:dyDescent="0.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 x14ac:dyDescent="0.2">
      <c r="A31" s="432" t="s">
        <v>433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</row>
    <row r="32" spans="1:12" s="306" customFormat="1" ht="12.75" x14ac:dyDescent="0.2">
      <c r="A32" s="432" t="s">
        <v>470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</row>
    <row r="33" spans="1:12" s="306" customFormat="1" ht="12.75" x14ac:dyDescent="0.2">
      <c r="A33" s="432"/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</row>
    <row r="34" spans="1:12" s="305" customFormat="1" x14ac:dyDescent="0.2">
      <c r="A34" s="432" t="s">
        <v>469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</row>
    <row r="35" spans="1:12" s="305" customFormat="1" x14ac:dyDescent="0.2">
      <c r="A35" s="432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</row>
    <row r="36" spans="1:12" s="305" customFormat="1" x14ac:dyDescent="0.2">
      <c r="A36" s="432" t="s">
        <v>468</v>
      </c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</row>
    <row r="37" spans="1:12" s="305" customFormat="1" x14ac:dyDescent="0.2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 x14ac:dyDescent="0.2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 x14ac:dyDescent="0.2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 x14ac:dyDescent="0.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 x14ac:dyDescent="0.2">
      <c r="A41" s="438" t="s">
        <v>107</v>
      </c>
      <c r="B41" s="438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 x14ac:dyDescent="0.2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 x14ac:dyDescent="0.2">
      <c r="A43" s="298"/>
      <c r="B43" s="297"/>
      <c r="C43" s="431" t="s">
        <v>268</v>
      </c>
      <c r="D43" s="431"/>
      <c r="E43" s="431"/>
      <c r="F43" s="298"/>
      <c r="G43" s="297"/>
      <c r="H43" s="436" t="s">
        <v>467</v>
      </c>
      <c r="I43" s="300"/>
      <c r="J43" s="297"/>
      <c r="K43" s="298"/>
      <c r="L43" s="297"/>
    </row>
    <row r="44" spans="1:12" s="299" customFormat="1" x14ac:dyDescent="0.2">
      <c r="A44" s="298"/>
      <c r="B44" s="297"/>
      <c r="C44" s="298"/>
      <c r="D44" s="297"/>
      <c r="E44" s="298"/>
      <c r="F44" s="298"/>
      <c r="G44" s="297"/>
      <c r="H44" s="437"/>
      <c r="I44" s="300"/>
      <c r="J44" s="297"/>
      <c r="K44" s="298"/>
      <c r="L44" s="297"/>
    </row>
    <row r="45" spans="1:12" s="296" customFormat="1" x14ac:dyDescent="0.2">
      <c r="A45" s="298"/>
      <c r="B45" s="297"/>
      <c r="C45" s="431" t="s">
        <v>139</v>
      </c>
      <c r="D45" s="431"/>
      <c r="E45" s="431"/>
      <c r="F45" s="298"/>
      <c r="G45" s="297"/>
      <c r="H45" s="298"/>
      <c r="I45" s="298"/>
      <c r="J45" s="297"/>
      <c r="K45" s="298"/>
      <c r="L45" s="297"/>
    </row>
    <row r="46" spans="1:12" s="296" customFormat="1" x14ac:dyDescent="0.2">
      <c r="E46" s="294"/>
    </row>
    <row r="47" spans="1:12" s="296" customFormat="1" x14ac:dyDescent="0.2">
      <c r="E47" s="294"/>
    </row>
    <row r="48" spans="1:12" s="296" customFormat="1" x14ac:dyDescent="0.2">
      <c r="E48" s="294"/>
    </row>
    <row r="49" spans="5:5" s="296" customFormat="1" x14ac:dyDescent="0.2">
      <c r="E49" s="294"/>
    </row>
    <row r="50" spans="5:5" s="296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18" sqref="C1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41" t="s">
        <v>109</v>
      </c>
      <c r="D1" s="441"/>
      <c r="E1" s="109"/>
    </row>
    <row r="2" spans="1:7" x14ac:dyDescent="0.3">
      <c r="A2" s="77" t="s">
        <v>140</v>
      </c>
      <c r="B2" s="77"/>
      <c r="C2" s="439" t="str">
        <f>'ფორმა N1'!K2</f>
        <v>01/08/2017-21/08/2017</v>
      </c>
      <c r="D2" s="440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406" t="str">
        <f>'ფორმა N1'!D4</f>
        <v>ახალი ქრისტიან დემოკრატები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3">
        <v>1</v>
      </c>
      <c r="B9" s="243" t="s">
        <v>65</v>
      </c>
      <c r="C9" s="86">
        <f>SUM(C10,C26)</f>
        <v>7252</v>
      </c>
      <c r="D9" s="86">
        <f>SUM(D10,D26)</f>
        <v>7252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SUM(D11,D12,D16,D19,D24,D25)</f>
        <v>7252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 x14ac:dyDescent="0.3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 x14ac:dyDescent="0.3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7252</v>
      </c>
      <c r="D16" s="108">
        <f>SUM(D17:D18)</f>
        <v>7252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>
        <f>C18</f>
        <v>0</v>
      </c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80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1" t="s">
        <v>98</v>
      </c>
      <c r="B28" s="251" t="s">
        <v>309</v>
      </c>
      <c r="C28" s="8"/>
      <c r="D28" s="8"/>
      <c r="E28" s="109"/>
    </row>
    <row r="29" spans="1:5" x14ac:dyDescent="0.3">
      <c r="A29" s="251" t="s">
        <v>99</v>
      </c>
      <c r="B29" s="251" t="s">
        <v>312</v>
      </c>
      <c r="C29" s="8"/>
      <c r="D29" s="8"/>
      <c r="E29" s="109"/>
    </row>
    <row r="30" spans="1:5" x14ac:dyDescent="0.3">
      <c r="A30" s="251" t="s">
        <v>455</v>
      </c>
      <c r="B30" s="251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1" t="s">
        <v>12</v>
      </c>
      <c r="B32" s="251" t="s">
        <v>509</v>
      </c>
      <c r="C32" s="8"/>
      <c r="D32" s="8"/>
      <c r="E32" s="109"/>
    </row>
    <row r="33" spans="1:9" x14ac:dyDescent="0.3">
      <c r="A33" s="251" t="s">
        <v>13</v>
      </c>
      <c r="B33" s="251" t="s">
        <v>510</v>
      </c>
      <c r="C33" s="8"/>
      <c r="D33" s="8"/>
      <c r="E33" s="109"/>
    </row>
    <row r="34" spans="1:9" x14ac:dyDescent="0.3">
      <c r="A34" s="251" t="s">
        <v>281</v>
      </c>
      <c r="B34" s="251" t="s">
        <v>511</v>
      </c>
      <c r="C34" s="8"/>
      <c r="D34" s="8"/>
      <c r="E34" s="109"/>
    </row>
    <row r="35" spans="1:9" x14ac:dyDescent="0.3">
      <c r="A35" s="89" t="s">
        <v>34</v>
      </c>
      <c r="B35" s="265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6"/>
      <c r="C1" s="441" t="s">
        <v>109</v>
      </c>
      <c r="D1" s="441"/>
      <c r="E1" s="114"/>
    </row>
    <row r="2" spans="1:12" s="6" customFormat="1" x14ac:dyDescent="0.3">
      <c r="A2" s="77" t="s">
        <v>140</v>
      </c>
      <c r="B2" s="256"/>
      <c r="C2" s="442" t="str">
        <f>'ფორმა N1'!K2</f>
        <v>01/08/2017-21/08/2017</v>
      </c>
      <c r="D2" s="443"/>
      <c r="E2" s="114"/>
    </row>
    <row r="3" spans="1:12" s="6" customFormat="1" x14ac:dyDescent="0.3">
      <c r="A3" s="77"/>
      <c r="B3" s="256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 x14ac:dyDescent="0.3">
      <c r="A5" s="120" t="str">
        <f>'ფორმა N1'!D4</f>
        <v>ახალი ქრისტიან დემოკრატები</v>
      </c>
      <c r="B5" s="258"/>
      <c r="C5" s="59"/>
      <c r="D5" s="59"/>
      <c r="E5" s="109"/>
    </row>
    <row r="6" spans="1:12" s="2" customFormat="1" x14ac:dyDescent="0.3">
      <c r="A6" s="78"/>
      <c r="B6" s="257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507</v>
      </c>
      <c r="B14" s="98" t="s">
        <v>506</v>
      </c>
      <c r="C14" s="8"/>
      <c r="D14" s="8"/>
      <c r="E14" s="114"/>
    </row>
    <row r="15" spans="1:12" s="3" customFormat="1" x14ac:dyDescent="0.3">
      <c r="A15" s="98" t="s">
        <v>508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80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1" t="s">
        <v>98</v>
      </c>
      <c r="B28" s="251" t="s">
        <v>309</v>
      </c>
      <c r="C28" s="8"/>
      <c r="D28" s="8"/>
      <c r="E28" s="114"/>
    </row>
    <row r="29" spans="1:5" x14ac:dyDescent="0.3">
      <c r="A29" s="251" t="s">
        <v>99</v>
      </c>
      <c r="B29" s="251" t="s">
        <v>312</v>
      </c>
      <c r="C29" s="8"/>
      <c r="D29" s="8"/>
      <c r="E29" s="114"/>
    </row>
    <row r="30" spans="1:5" x14ac:dyDescent="0.3">
      <c r="A30" s="251" t="s">
        <v>455</v>
      </c>
      <c r="B30" s="251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1" t="s">
        <v>12</v>
      </c>
      <c r="B32" s="251" t="s">
        <v>509</v>
      </c>
      <c r="C32" s="8"/>
      <c r="D32" s="8"/>
      <c r="E32" s="114"/>
    </row>
    <row r="33" spans="1:9" x14ac:dyDescent="0.3">
      <c r="A33" s="251" t="s">
        <v>13</v>
      </c>
      <c r="B33" s="251" t="s">
        <v>510</v>
      </c>
      <c r="C33" s="8"/>
      <c r="D33" s="8"/>
      <c r="E33" s="114"/>
    </row>
    <row r="34" spans="1:9" x14ac:dyDescent="0.3">
      <c r="A34" s="251" t="s">
        <v>281</v>
      </c>
      <c r="B34" s="251" t="s">
        <v>511</v>
      </c>
      <c r="C34" s="8"/>
      <c r="D34" s="8"/>
      <c r="E34" s="114"/>
    </row>
    <row r="35" spans="1:9" s="23" customFormat="1" x14ac:dyDescent="0.3">
      <c r="A35" s="89" t="s">
        <v>34</v>
      </c>
      <c r="B35" s="265" t="s">
        <v>452</v>
      </c>
      <c r="C35" s="8"/>
      <c r="D35" s="8"/>
    </row>
    <row r="36" spans="1:9" s="2" customFormat="1" x14ac:dyDescent="0.3">
      <c r="A36" s="1"/>
      <c r="B36" s="259"/>
      <c r="E36" s="5"/>
    </row>
    <row r="37" spans="1:9" s="2" customFormat="1" x14ac:dyDescent="0.3">
      <c r="B37" s="25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9"/>
      <c r="E40" s="5"/>
    </row>
    <row r="41" spans="1:9" s="2" customFormat="1" x14ac:dyDescent="0.3">
      <c r="B41" s="259"/>
      <c r="E41"/>
      <c r="F41"/>
      <c r="G41"/>
      <c r="H41"/>
      <c r="I41"/>
    </row>
    <row r="42" spans="1:9" s="2" customFormat="1" x14ac:dyDescent="0.3">
      <c r="B42" s="259"/>
      <c r="D42" s="12"/>
      <c r="E42"/>
      <c r="F42"/>
      <c r="G42"/>
      <c r="H42"/>
      <c r="I42"/>
    </row>
    <row r="43" spans="1:9" s="2" customFormat="1" x14ac:dyDescent="0.3">
      <c r="A43"/>
      <c r="B43" s="261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9" t="s">
        <v>270</v>
      </c>
      <c r="D44" s="12"/>
      <c r="E44"/>
      <c r="F44"/>
      <c r="G44"/>
      <c r="H44"/>
      <c r="I44"/>
    </row>
    <row r="45" spans="1:9" customFormat="1" ht="12.75" x14ac:dyDescent="0.2">
      <c r="B45" s="262" t="s">
        <v>139</v>
      </c>
    </row>
    <row r="46" spans="1:9" customFormat="1" ht="12.75" x14ac:dyDescent="0.2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16" zoomScale="80" zoomScaleSheetLayoutView="80" workbookViewId="0">
      <selection activeCell="D18" sqref="D18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406</v>
      </c>
      <c r="B1" s="240"/>
      <c r="C1" s="441" t="s">
        <v>109</v>
      </c>
      <c r="D1" s="441"/>
      <c r="E1" s="92"/>
    </row>
    <row r="2" spans="1:5" s="6" customFormat="1" x14ac:dyDescent="0.3">
      <c r="A2" s="75" t="s">
        <v>407</v>
      </c>
      <c r="B2" s="240"/>
      <c r="C2" s="439" t="str">
        <f>'ფორმა N1'!K2</f>
        <v>01/08/2017-21/08/2017</v>
      </c>
      <c r="D2" s="440"/>
      <c r="E2" s="92"/>
    </row>
    <row r="3" spans="1:5" s="6" customFormat="1" x14ac:dyDescent="0.3">
      <c r="A3" s="75" t="s">
        <v>408</v>
      </c>
      <c r="B3" s="240"/>
      <c r="C3" s="241"/>
      <c r="D3" s="241"/>
      <c r="E3" s="92"/>
    </row>
    <row r="4" spans="1:5" s="6" customFormat="1" x14ac:dyDescent="0.3">
      <c r="A4" s="77" t="s">
        <v>140</v>
      </c>
      <c r="B4" s="240"/>
      <c r="C4" s="241"/>
      <c r="D4" s="241"/>
      <c r="E4" s="92"/>
    </row>
    <row r="5" spans="1:5" s="6" customFormat="1" x14ac:dyDescent="0.3">
      <c r="A5" s="77"/>
      <c r="B5" s="240"/>
      <c r="C5" s="241"/>
      <c r="D5" s="241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2" t="str">
        <f>'ფორმა N1'!D4</f>
        <v>ახალი ქრისტიან დემოკრატები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40"/>
      <c r="B9" s="240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3">
        <v>1</v>
      </c>
      <c r="B11" s="243" t="s">
        <v>57</v>
      </c>
      <c r="C11" s="415">
        <f>SUM(C12,C15,C55,C58,C59,C60,C78)</f>
        <v>9477.9399999999987</v>
      </c>
      <c r="D11" s="415">
        <f>SUM(D12,D15,D55,D58,D59,D60,D78)</f>
        <v>9477.9399999999987</v>
      </c>
      <c r="E11" s="244"/>
    </row>
    <row r="12" spans="1:5" s="9" customFormat="1" ht="18" x14ac:dyDescent="0.2">
      <c r="A12" s="88">
        <v>1.1000000000000001</v>
      </c>
      <c r="B12" s="88" t="s">
        <v>58</v>
      </c>
      <c r="C12" s="414">
        <f>SUM(C13:C14)</f>
        <v>2250</v>
      </c>
      <c r="D12" s="84">
        <f>SUM(D13:D14)</f>
        <v>2250</v>
      </c>
      <c r="E12" s="94"/>
    </row>
    <row r="13" spans="1:5" s="10" customFormat="1" x14ac:dyDescent="0.2">
      <c r="A13" s="89" t="s">
        <v>30</v>
      </c>
      <c r="B13" s="89" t="s">
        <v>59</v>
      </c>
      <c r="C13" s="410">
        <f>'ფორმა 4.2'!H25</f>
        <v>2250</v>
      </c>
      <c r="D13" s="4">
        <f>C13</f>
        <v>2250</v>
      </c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411">
        <f>SUM(C16,C19,C31,C32,C33,C34,C37,C38,C45:C49,C53,C54+C60)</f>
        <v>7207.94</v>
      </c>
      <c r="D15" s="411">
        <f>SUM(D16,D19,D31,D32,D33,D34,D37,D38,D45:D49,D53,D54+D60)</f>
        <v>7207.94</v>
      </c>
      <c r="E15" s="244"/>
    </row>
    <row r="16" spans="1:5" s="3" customFormat="1" x14ac:dyDescent="0.2">
      <c r="A16" s="89" t="s">
        <v>32</v>
      </c>
      <c r="B16" s="89" t="s">
        <v>1</v>
      </c>
      <c r="C16" s="84">
        <f>SUM(C17:C18)</f>
        <v>2820</v>
      </c>
      <c r="D16" s="84">
        <f>SUM(D17:D18)</f>
        <v>2820</v>
      </c>
      <c r="E16" s="96"/>
    </row>
    <row r="17" spans="1:6" s="3" customFormat="1" x14ac:dyDescent="0.2">
      <c r="A17" s="98" t="s">
        <v>98</v>
      </c>
      <c r="B17" s="98" t="s">
        <v>61</v>
      </c>
      <c r="C17" s="4">
        <f>'ფორმა N4.3'!H34</f>
        <v>2820</v>
      </c>
      <c r="D17" s="4">
        <f>C17</f>
        <v>2820</v>
      </c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5"/>
      <c r="E18" s="96"/>
    </row>
    <row r="19" spans="1:6" s="3" customFormat="1" x14ac:dyDescent="0.2">
      <c r="A19" s="89" t="s">
        <v>33</v>
      </c>
      <c r="B19" s="89" t="s">
        <v>2</v>
      </c>
      <c r="C19" s="414">
        <f>SUM(C20:C25,C30)</f>
        <v>750</v>
      </c>
      <c r="D19" s="84">
        <f>SUM(D20:D25,D30)</f>
        <v>750</v>
      </c>
      <c r="E19" s="246"/>
      <c r="F19" s="247"/>
    </row>
    <row r="20" spans="1:6" s="250" customFormat="1" ht="30" x14ac:dyDescent="0.2">
      <c r="A20" s="98" t="s">
        <v>12</v>
      </c>
      <c r="B20" s="98" t="s">
        <v>250</v>
      </c>
      <c r="C20" s="412">
        <f>600+150</f>
        <v>750</v>
      </c>
      <c r="D20" s="412">
        <f>600+150</f>
        <v>750</v>
      </c>
      <c r="E20" s="249"/>
    </row>
    <row r="21" spans="1:6" s="250" customFormat="1" x14ac:dyDescent="0.2">
      <c r="A21" s="98" t="s">
        <v>13</v>
      </c>
      <c r="B21" s="98" t="s">
        <v>14</v>
      </c>
      <c r="C21" s="412"/>
      <c r="D21" s="38"/>
      <c r="E21" s="249"/>
    </row>
    <row r="22" spans="1:6" s="250" customFormat="1" ht="30" x14ac:dyDescent="0.2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 x14ac:dyDescent="0.2">
      <c r="A23" s="98" t="s">
        <v>282</v>
      </c>
      <c r="B23" s="98" t="s">
        <v>15</v>
      </c>
      <c r="C23" s="248"/>
      <c r="D23" s="40"/>
      <c r="E23" s="249"/>
    </row>
    <row r="24" spans="1:6" s="250" customFormat="1" ht="16.5" customHeight="1" x14ac:dyDescent="0.2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 x14ac:dyDescent="0.2">
      <c r="A25" s="98" t="s">
        <v>284</v>
      </c>
      <c r="B25" s="98" t="s">
        <v>17</v>
      </c>
      <c r="C25" s="84">
        <f>SUM(C26:C29)</f>
        <v>0</v>
      </c>
      <c r="D25" s="84">
        <f>SUM(D26:D29)</f>
        <v>0</v>
      </c>
      <c r="E25" s="249"/>
    </row>
    <row r="26" spans="1:6" s="250" customFormat="1" ht="16.5" customHeight="1" x14ac:dyDescent="0.2">
      <c r="A26" s="251" t="s">
        <v>285</v>
      </c>
      <c r="B26" s="251" t="s">
        <v>18</v>
      </c>
      <c r="C26" s="248"/>
      <c r="D26" s="40"/>
      <c r="E26" s="249"/>
    </row>
    <row r="27" spans="1:6" s="250" customFormat="1" ht="16.5" customHeight="1" x14ac:dyDescent="0.2">
      <c r="A27" s="251" t="s">
        <v>286</v>
      </c>
      <c r="B27" s="251" t="s">
        <v>19</v>
      </c>
      <c r="C27" s="248"/>
      <c r="D27" s="40"/>
      <c r="E27" s="249"/>
    </row>
    <row r="28" spans="1:6" s="250" customFormat="1" ht="16.5" customHeight="1" x14ac:dyDescent="0.2">
      <c r="A28" s="251" t="s">
        <v>287</v>
      </c>
      <c r="B28" s="251" t="s">
        <v>20</v>
      </c>
      <c r="C28" s="248"/>
      <c r="D28" s="40"/>
      <c r="E28" s="249"/>
    </row>
    <row r="29" spans="1:6" s="250" customFormat="1" ht="16.5" customHeight="1" x14ac:dyDescent="0.2">
      <c r="A29" s="251" t="s">
        <v>288</v>
      </c>
      <c r="B29" s="251" t="s">
        <v>23</v>
      </c>
      <c r="C29" s="248"/>
      <c r="D29" s="41"/>
      <c r="E29" s="249"/>
    </row>
    <row r="30" spans="1:6" s="250" customFormat="1" ht="16.5" customHeight="1" x14ac:dyDescent="0.2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 x14ac:dyDescent="0.2">
      <c r="A31" s="89" t="s">
        <v>34</v>
      </c>
      <c r="B31" s="89" t="s">
        <v>3</v>
      </c>
      <c r="C31" s="4">
        <v>500</v>
      </c>
      <c r="D31" s="245">
        <f>C31</f>
        <v>500</v>
      </c>
      <c r="E31" s="246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5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600</v>
      </c>
      <c r="D34" s="84">
        <f>SUM(D35:D36)</f>
        <v>600</v>
      </c>
      <c r="E34" s="96"/>
    </row>
    <row r="35" spans="1:5" s="3" customFormat="1" ht="16.5" customHeight="1" x14ac:dyDescent="0.2">
      <c r="A35" s="98" t="s">
        <v>290</v>
      </c>
      <c r="B35" s="98" t="s">
        <v>56</v>
      </c>
      <c r="C35" s="4">
        <f>600</f>
        <v>600</v>
      </c>
      <c r="D35" s="245">
        <f>C35</f>
        <v>600</v>
      </c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4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14">
        <f>1.2+1.2+0.74+0.3+0.9+0.9+0.9+5+0.9+4.9+1</f>
        <v>17.940000000000001</v>
      </c>
      <c r="D37" s="414">
        <f>C37</f>
        <v>17.940000000000001</v>
      </c>
      <c r="E37" s="96"/>
    </row>
    <row r="38" spans="1:5" s="3" customFormat="1" ht="16.5" customHeight="1" x14ac:dyDescent="0.2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45"/>
      <c r="E40" s="96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45"/>
      <c r="E44" s="96"/>
    </row>
    <row r="45" spans="1:5" s="3" customFormat="1" ht="30" x14ac:dyDescent="0.2">
      <c r="A45" s="89" t="s">
        <v>40</v>
      </c>
      <c r="B45" s="89" t="s">
        <v>28</v>
      </c>
      <c r="C45" s="4">
        <f>2500</f>
        <v>2500</v>
      </c>
      <c r="D45" s="245">
        <f>C45</f>
        <v>2500</v>
      </c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411">
        <f>SUM(C50:C52)</f>
        <v>0</v>
      </c>
      <c r="D49" s="84">
        <f>SUM(D50:D52)</f>
        <v>0</v>
      </c>
      <c r="E49" s="96"/>
    </row>
    <row r="50" spans="1:6" s="3" customFormat="1" ht="16.5" customHeight="1" x14ac:dyDescent="0.2">
      <c r="A50" s="98" t="s">
        <v>371</v>
      </c>
      <c r="B50" s="98" t="s">
        <v>374</v>
      </c>
      <c r="C50" s="413"/>
      <c r="D50" s="245"/>
      <c r="E50" s="96"/>
    </row>
    <row r="51" spans="1:6" s="3" customFormat="1" ht="16.5" customHeight="1" x14ac:dyDescent="0.2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 x14ac:dyDescent="0.2">
      <c r="A52" s="98" t="s">
        <v>375</v>
      </c>
      <c r="B52" s="98" t="s">
        <v>376</v>
      </c>
      <c r="C52" s="4"/>
      <c r="D52" s="245"/>
      <c r="E52" s="96"/>
    </row>
    <row r="53" spans="1:6" s="3" customFormat="1" x14ac:dyDescent="0.2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 x14ac:dyDescent="0.2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 x14ac:dyDescent="0.2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 x14ac:dyDescent="0.2">
      <c r="A59" s="88">
        <v>1.5</v>
      </c>
      <c r="B59" s="88" t="s">
        <v>7</v>
      </c>
      <c r="C59" s="248"/>
      <c r="D59" s="40"/>
      <c r="E59" s="249"/>
    </row>
    <row r="60" spans="1:6" s="250" customFormat="1" x14ac:dyDescent="0.3">
      <c r="A60" s="88">
        <v>1.6</v>
      </c>
      <c r="B60" s="45" t="s">
        <v>8</v>
      </c>
      <c r="C60" s="86">
        <f>C64</f>
        <v>20</v>
      </c>
      <c r="D60" s="86">
        <f>D64</f>
        <v>20</v>
      </c>
      <c r="E60" s="249"/>
    </row>
    <row r="61" spans="1:6" s="250" customFormat="1" x14ac:dyDescent="0.2">
      <c r="A61" s="89" t="s">
        <v>297</v>
      </c>
      <c r="B61" s="46" t="s">
        <v>52</v>
      </c>
      <c r="C61" s="248"/>
      <c r="D61" s="40"/>
      <c r="E61" s="249"/>
    </row>
    <row r="62" spans="1:6" s="250" customFormat="1" ht="30" x14ac:dyDescent="0.2">
      <c r="A62" s="89" t="s">
        <v>298</v>
      </c>
      <c r="B62" s="46" t="s">
        <v>54</v>
      </c>
      <c r="C62" s="248"/>
      <c r="D62" s="40"/>
      <c r="E62" s="249"/>
    </row>
    <row r="63" spans="1:6" s="250" customFormat="1" x14ac:dyDescent="0.2">
      <c r="A63" s="89" t="s">
        <v>299</v>
      </c>
      <c r="B63" s="46" t="s">
        <v>53</v>
      </c>
      <c r="C63" s="40"/>
      <c r="D63" s="40"/>
      <c r="E63" s="249"/>
    </row>
    <row r="64" spans="1:6" s="250" customFormat="1" x14ac:dyDescent="0.2">
      <c r="A64" s="89" t="s">
        <v>300</v>
      </c>
      <c r="B64" s="46" t="s">
        <v>531</v>
      </c>
      <c r="C64" s="248">
        <v>20</v>
      </c>
      <c r="D64" s="248">
        <v>20</v>
      </c>
      <c r="E64" s="249"/>
    </row>
    <row r="65" spans="1:5" s="250" customFormat="1" x14ac:dyDescent="0.2">
      <c r="A65" s="89" t="s">
        <v>337</v>
      </c>
      <c r="B65" s="46" t="s">
        <v>338</v>
      </c>
      <c r="C65" s="248"/>
      <c r="D65" s="40"/>
      <c r="E65" s="249"/>
    </row>
    <row r="66" spans="1:5" x14ac:dyDescent="0.3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 x14ac:dyDescent="0.3">
      <c r="A67" s="99">
        <v>2.1</v>
      </c>
      <c r="B67" s="253" t="s">
        <v>100</v>
      </c>
      <c r="C67" s="254"/>
      <c r="D67" s="22"/>
      <c r="E67" s="97"/>
    </row>
    <row r="68" spans="1:5" x14ac:dyDescent="0.3">
      <c r="A68" s="99">
        <v>2.2000000000000002</v>
      </c>
      <c r="B68" s="253" t="s">
        <v>412</v>
      </c>
      <c r="C68" s="254"/>
      <c r="D68" s="22"/>
      <c r="E68" s="97"/>
    </row>
    <row r="69" spans="1:5" x14ac:dyDescent="0.3">
      <c r="A69" s="99">
        <v>2.2999999999999998</v>
      </c>
      <c r="B69" s="253" t="s">
        <v>104</v>
      </c>
      <c r="C69" s="254"/>
      <c r="D69" s="22"/>
      <c r="E69" s="97"/>
    </row>
    <row r="70" spans="1:5" x14ac:dyDescent="0.3">
      <c r="A70" s="99">
        <v>2.4</v>
      </c>
      <c r="B70" s="253" t="s">
        <v>103</v>
      </c>
      <c r="C70" s="254"/>
      <c r="D70" s="22"/>
      <c r="E70" s="97"/>
    </row>
    <row r="71" spans="1:5" x14ac:dyDescent="0.3">
      <c r="A71" s="99">
        <v>2.5</v>
      </c>
      <c r="B71" s="253" t="s">
        <v>413</v>
      </c>
      <c r="C71" s="254"/>
      <c r="D71" s="22"/>
      <c r="E71" s="97"/>
    </row>
    <row r="72" spans="1:5" x14ac:dyDescent="0.3">
      <c r="A72" s="99">
        <v>2.6</v>
      </c>
      <c r="B72" s="253" t="s">
        <v>101</v>
      </c>
      <c r="C72" s="254"/>
      <c r="D72" s="22"/>
      <c r="E72" s="97"/>
    </row>
    <row r="73" spans="1:5" x14ac:dyDescent="0.3">
      <c r="A73" s="99">
        <v>2.7</v>
      </c>
      <c r="B73" s="253" t="s">
        <v>102</v>
      </c>
      <c r="C73" s="255"/>
      <c r="D73" s="22"/>
      <c r="E73" s="97"/>
    </row>
    <row r="74" spans="1:5" x14ac:dyDescent="0.3">
      <c r="A74" s="243">
        <v>3</v>
      </c>
      <c r="B74" s="243" t="s">
        <v>451</v>
      </c>
      <c r="C74" s="86"/>
      <c r="D74" s="22"/>
      <c r="E74" s="97"/>
    </row>
    <row r="75" spans="1:5" x14ac:dyDescent="0.3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253</v>
      </c>
      <c r="C76" s="254"/>
      <c r="D76" s="8"/>
      <c r="E76" s="97"/>
    </row>
    <row r="77" spans="1:5" x14ac:dyDescent="0.3">
      <c r="A77" s="99">
        <v>4.2</v>
      </c>
      <c r="B77" s="99" t="s">
        <v>254</v>
      </c>
      <c r="C77" s="255"/>
      <c r="D77" s="8"/>
      <c r="E77" s="97"/>
    </row>
    <row r="78" spans="1:5" x14ac:dyDescent="0.3">
      <c r="A78" s="243">
        <v>5</v>
      </c>
      <c r="B78" s="243" t="s">
        <v>279</v>
      </c>
      <c r="C78" s="282"/>
      <c r="D78" s="255"/>
      <c r="E78" s="97"/>
    </row>
    <row r="79" spans="1:5" x14ac:dyDescent="0.3">
      <c r="B79" s="44"/>
    </row>
    <row r="80" spans="1:5" x14ac:dyDescent="0.3">
      <c r="A80" s="444" t="s">
        <v>501</v>
      </c>
      <c r="B80" s="444"/>
      <c r="C80" s="444"/>
      <c r="D80" s="444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B16" sqref="B1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41" t="s">
        <v>109</v>
      </c>
      <c r="D1" s="441"/>
      <c r="E1" s="92"/>
    </row>
    <row r="2" spans="1:5" s="6" customFormat="1" x14ac:dyDescent="0.3">
      <c r="A2" s="75" t="s">
        <v>328</v>
      </c>
      <c r="B2" s="78"/>
      <c r="C2" s="439" t="str">
        <f>'ფორმა N4'!C2:D2</f>
        <v>01/08/2017-21/08/2017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 t="s">
        <v>532</v>
      </c>
      <c r="C10" s="4">
        <v>20</v>
      </c>
      <c r="D10" s="4">
        <v>20</v>
      </c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x14ac:dyDescent="0.3">
      <c r="A24" s="100"/>
      <c r="B24" s="100" t="s">
        <v>336</v>
      </c>
      <c r="C24" s="87">
        <f>SUM(C10:C23)</f>
        <v>20</v>
      </c>
      <c r="D24" s="87">
        <f>SUM(D10:D23)</f>
        <v>20</v>
      </c>
      <c r="E24" s="97"/>
    </row>
    <row r="25" spans="1:5" x14ac:dyDescent="0.3">
      <c r="A25" s="44"/>
      <c r="B25" s="44"/>
    </row>
    <row r="26" spans="1:5" x14ac:dyDescent="0.3">
      <c r="A26" s="264" t="s">
        <v>441</v>
      </c>
      <c r="E26" s="5"/>
    </row>
    <row r="27" spans="1:5" x14ac:dyDescent="0.3">
      <c r="A27" s="2" t="s">
        <v>442</v>
      </c>
    </row>
    <row r="28" spans="1:5" x14ac:dyDescent="0.3">
      <c r="A28" s="217" t="s">
        <v>443</v>
      </c>
    </row>
    <row r="29" spans="1:5" x14ac:dyDescent="0.3">
      <c r="A29" s="217"/>
    </row>
    <row r="30" spans="1:5" x14ac:dyDescent="0.3">
      <c r="A30" s="217" t="s">
        <v>351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G9" sqref="G9:G14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30"/>
      <c r="H1" s="230"/>
      <c r="I1" s="441" t="s">
        <v>109</v>
      </c>
      <c r="J1" s="441"/>
    </row>
    <row r="2" spans="1:10" ht="15" x14ac:dyDescent="0.3">
      <c r="A2" s="77" t="s">
        <v>140</v>
      </c>
      <c r="B2" s="75"/>
      <c r="C2" s="78"/>
      <c r="D2" s="78"/>
      <c r="E2" s="78"/>
      <c r="F2" s="78"/>
      <c r="G2" s="230"/>
      <c r="H2" s="230"/>
      <c r="I2" s="439" t="s">
        <v>530</v>
      </c>
      <c r="J2" s="439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3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30" x14ac:dyDescent="0.2">
      <c r="A9" s="99">
        <v>1</v>
      </c>
      <c r="B9" s="99" t="s">
        <v>534</v>
      </c>
      <c r="C9" s="99" t="s">
        <v>535</v>
      </c>
      <c r="D9" s="427" t="s">
        <v>536</v>
      </c>
      <c r="E9" s="417" t="s">
        <v>537</v>
      </c>
      <c r="F9" s="99" t="s">
        <v>348</v>
      </c>
      <c r="G9" s="416">
        <v>375</v>
      </c>
      <c r="H9" s="416">
        <v>375</v>
      </c>
      <c r="I9" s="416">
        <f>H9*20%</f>
        <v>75</v>
      </c>
      <c r="J9" s="233" t="s">
        <v>0</v>
      </c>
    </row>
    <row r="10" spans="1:10" ht="15" x14ac:dyDescent="0.2">
      <c r="A10" s="99">
        <v>2</v>
      </c>
      <c r="B10" s="99" t="s">
        <v>521</v>
      </c>
      <c r="C10" s="99" t="s">
        <v>522</v>
      </c>
      <c r="D10" s="99">
        <v>36001002966</v>
      </c>
      <c r="E10" s="417" t="s">
        <v>523</v>
      </c>
      <c r="F10" s="99" t="s">
        <v>348</v>
      </c>
      <c r="G10" s="416">
        <v>375</v>
      </c>
      <c r="H10" s="416">
        <v>375</v>
      </c>
      <c r="I10" s="416">
        <f t="shared" ref="I10:I14" si="0">H10*20%</f>
        <v>75</v>
      </c>
    </row>
    <row r="11" spans="1:10" ht="30" x14ac:dyDescent="0.2">
      <c r="A11" s="99">
        <v>3</v>
      </c>
      <c r="B11" s="99" t="s">
        <v>538</v>
      </c>
      <c r="C11" s="99" t="s">
        <v>533</v>
      </c>
      <c r="D11" s="428">
        <v>46001018869</v>
      </c>
      <c r="E11" s="99" t="s">
        <v>539</v>
      </c>
      <c r="F11" s="99" t="s">
        <v>348</v>
      </c>
      <c r="G11" s="416">
        <v>375</v>
      </c>
      <c r="H11" s="416">
        <v>375</v>
      </c>
      <c r="I11" s="416">
        <f t="shared" si="0"/>
        <v>75</v>
      </c>
    </row>
    <row r="12" spans="1:10" ht="15" x14ac:dyDescent="0.2">
      <c r="A12" s="99">
        <v>4</v>
      </c>
      <c r="B12" s="99" t="s">
        <v>540</v>
      </c>
      <c r="C12" s="99" t="s">
        <v>541</v>
      </c>
      <c r="D12" s="427" t="s">
        <v>542</v>
      </c>
      <c r="E12" s="99" t="s">
        <v>543</v>
      </c>
      <c r="F12" s="99" t="s">
        <v>348</v>
      </c>
      <c r="G12" s="416">
        <v>375</v>
      </c>
      <c r="H12" s="416">
        <v>375</v>
      </c>
      <c r="I12" s="416">
        <f t="shared" si="0"/>
        <v>75</v>
      </c>
    </row>
    <row r="13" spans="1:10" ht="30" x14ac:dyDescent="0.2">
      <c r="A13" s="99">
        <v>5</v>
      </c>
      <c r="B13" s="99" t="s">
        <v>544</v>
      </c>
      <c r="C13" s="99" t="s">
        <v>545</v>
      </c>
      <c r="D13" s="427" t="s">
        <v>546</v>
      </c>
      <c r="E13" s="99" t="s">
        <v>547</v>
      </c>
      <c r="F13" s="99" t="s">
        <v>348</v>
      </c>
      <c r="G13" s="416">
        <v>500</v>
      </c>
      <c r="H13" s="416">
        <v>500</v>
      </c>
      <c r="I13" s="416">
        <f t="shared" si="0"/>
        <v>100</v>
      </c>
    </row>
    <row r="14" spans="1:10" ht="30" x14ac:dyDescent="0.2">
      <c r="A14" s="99">
        <v>6</v>
      </c>
      <c r="B14" s="99" t="s">
        <v>548</v>
      </c>
      <c r="C14" s="99" t="s">
        <v>520</v>
      </c>
      <c r="D14" s="429" t="s">
        <v>549</v>
      </c>
      <c r="E14" s="99" t="s">
        <v>550</v>
      </c>
      <c r="F14" s="99" t="s">
        <v>348</v>
      </c>
      <c r="G14" s="416">
        <v>250</v>
      </c>
      <c r="H14" s="416">
        <v>250</v>
      </c>
      <c r="I14" s="416">
        <f t="shared" si="0"/>
        <v>50</v>
      </c>
    </row>
    <row r="15" spans="1:10" ht="15" x14ac:dyDescent="0.2">
      <c r="A15" s="99">
        <v>7</v>
      </c>
      <c r="B15" s="99"/>
      <c r="C15" s="99"/>
      <c r="D15" s="99"/>
      <c r="E15" s="99"/>
      <c r="F15" s="99"/>
      <c r="G15" s="416"/>
      <c r="H15" s="416"/>
      <c r="I15" s="416"/>
    </row>
    <row r="16" spans="1:10" ht="15" x14ac:dyDescent="0.2">
      <c r="A16" s="99">
        <v>8</v>
      </c>
      <c r="B16" s="88"/>
      <c r="C16" s="88"/>
      <c r="D16" s="88"/>
      <c r="E16" s="88"/>
      <c r="F16" s="99"/>
      <c r="G16" s="416"/>
      <c r="H16" s="416"/>
      <c r="I16" s="416">
        <f t="shared" ref="I16" si="1">H16*20%</f>
        <v>0</v>
      </c>
    </row>
    <row r="17" spans="1:9" ht="15" x14ac:dyDescent="0.2">
      <c r="A17" s="99">
        <v>9</v>
      </c>
      <c r="B17" s="88"/>
      <c r="C17" s="88"/>
      <c r="D17" s="88"/>
      <c r="E17" s="88"/>
      <c r="F17" s="99"/>
      <c r="G17" s="416"/>
      <c r="H17" s="416"/>
      <c r="I17" s="416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87">
        <f>SUM(G9:G24)</f>
        <v>2250</v>
      </c>
      <c r="H25" s="87">
        <f>SUM(H9:H24)</f>
        <v>2250</v>
      </c>
      <c r="I25" s="87">
        <f>SUM(I9:I24)</f>
        <v>450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 x14ac:dyDescent="0.3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 x14ac:dyDescent="0.3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 x14ac:dyDescent="0.3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 x14ac:dyDescent="0.3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 x14ac:dyDescent="0.2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6"/>
  <sheetViews>
    <sheetView view="pageBreakPreview" zoomScale="80" zoomScaleSheetLayoutView="80" workbookViewId="0">
      <selection activeCell="H34" sqref="H34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41" t="s">
        <v>109</v>
      </c>
      <c r="H1" s="441"/>
      <c r="I1" s="390"/>
    </row>
    <row r="2" spans="1:9" ht="15" x14ac:dyDescent="0.3">
      <c r="A2" s="77" t="s">
        <v>140</v>
      </c>
      <c r="B2" s="78"/>
      <c r="C2" s="78"/>
      <c r="D2" s="78"/>
      <c r="E2" s="78"/>
      <c r="F2" s="78"/>
      <c r="G2" s="439" t="s">
        <v>530</v>
      </c>
      <c r="H2" s="439"/>
      <c r="I2" s="77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90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390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7"/>
      <c r="D7" s="164"/>
      <c r="E7" s="164"/>
      <c r="F7" s="164"/>
      <c r="G7" s="79"/>
      <c r="H7" s="79"/>
      <c r="I7" s="77"/>
    </row>
    <row r="8" spans="1:9" ht="45" x14ac:dyDescent="0.2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87"/>
      <c r="B9" s="388"/>
      <c r="C9" s="99"/>
      <c r="D9" s="99"/>
      <c r="E9" s="99"/>
      <c r="F9" s="99"/>
      <c r="G9" s="99"/>
      <c r="H9" s="4"/>
      <c r="I9" s="4"/>
    </row>
    <row r="10" spans="1:9" ht="15" x14ac:dyDescent="0.2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 x14ac:dyDescent="0.2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 x14ac:dyDescent="0.2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 x14ac:dyDescent="0.2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 x14ac:dyDescent="0.2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 x14ac:dyDescent="0.2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 x14ac:dyDescent="0.2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 x14ac:dyDescent="0.2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 x14ac:dyDescent="0.2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 x14ac:dyDescent="0.2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 x14ac:dyDescent="0.2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 x14ac:dyDescent="0.2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 x14ac:dyDescent="0.2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 x14ac:dyDescent="0.2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 x14ac:dyDescent="0.2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 x14ac:dyDescent="0.2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 x14ac:dyDescent="0.2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 x14ac:dyDescent="0.2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 x14ac:dyDescent="0.2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 x14ac:dyDescent="0.2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 x14ac:dyDescent="0.2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 x14ac:dyDescent="0.2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 x14ac:dyDescent="0.2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 x14ac:dyDescent="0.2">
      <c r="A33" s="387"/>
      <c r="B33" s="388"/>
      <c r="C33" s="88"/>
      <c r="D33" s="88"/>
      <c r="E33" s="88"/>
      <c r="F33" s="88"/>
      <c r="G33" s="88"/>
      <c r="H33" s="4">
        <f>370+2450</f>
        <v>2820</v>
      </c>
      <c r="I33" s="4"/>
    </row>
    <row r="34" spans="1:9" ht="15" x14ac:dyDescent="0.3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2820</v>
      </c>
      <c r="I34" s="87">
        <f>SUM(I9:I33)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186"/>
      <c r="H35" s="186"/>
      <c r="I35" s="191"/>
    </row>
    <row r="36" spans="1:9" ht="15" x14ac:dyDescent="0.3">
      <c r="A36" s="232" t="s">
        <v>350</v>
      </c>
      <c r="B36" s="231"/>
      <c r="C36" s="231"/>
      <c r="D36" s="231"/>
      <c r="E36" s="231"/>
      <c r="F36" s="231"/>
      <c r="G36" s="186"/>
      <c r="H36" s="186" t="s">
        <v>527</v>
      </c>
      <c r="I36" s="191"/>
    </row>
    <row r="37" spans="1:9" ht="15" x14ac:dyDescent="0.3">
      <c r="A37" s="232" t="s">
        <v>353</v>
      </c>
      <c r="B37" s="231"/>
      <c r="C37" s="231"/>
      <c r="D37" s="231"/>
      <c r="E37" s="231"/>
      <c r="F37" s="231"/>
      <c r="G37" s="186"/>
      <c r="H37" s="186"/>
      <c r="I37" s="191"/>
    </row>
    <row r="38" spans="1:9" ht="15" x14ac:dyDescent="0.3">
      <c r="A38" s="232"/>
      <c r="B38" s="186"/>
      <c r="C38" s="186"/>
      <c r="D38" s="186"/>
      <c r="E38" s="186"/>
      <c r="F38" s="186"/>
      <c r="G38" s="186"/>
      <c r="H38" s="186"/>
      <c r="I38" s="191"/>
    </row>
    <row r="39" spans="1:9" ht="15" x14ac:dyDescent="0.3">
      <c r="A39" s="232"/>
      <c r="B39" s="186"/>
      <c r="C39" s="186"/>
      <c r="D39" s="186"/>
      <c r="E39" s="186"/>
      <c r="G39" s="186"/>
      <c r="H39" s="186"/>
      <c r="I39" s="191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191"/>
    </row>
    <row r="41" spans="1:9" ht="15" x14ac:dyDescent="0.3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 x14ac:dyDescent="0.3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 x14ac:dyDescent="0.3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 x14ac:dyDescent="0.2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46"/>
  <sheetViews>
    <sheetView view="pageBreakPreview" zoomScale="80" zoomScaleSheetLayoutView="80" workbookViewId="0">
      <selection activeCell="C24" sqref="C24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41" t="s">
        <v>109</v>
      </c>
      <c r="H1" s="441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9" t="s">
        <v>530</v>
      </c>
      <c r="H2" s="439"/>
    </row>
    <row r="3" spans="1:10" ht="15" x14ac:dyDescent="0.3">
      <c r="A3" s="77"/>
      <c r="B3" s="77"/>
      <c r="C3" s="77"/>
      <c r="D3" s="77"/>
      <c r="E3" s="77"/>
      <c r="F3" s="77"/>
      <c r="G3" s="221"/>
      <c r="H3" s="22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0"/>
      <c r="B7" s="220"/>
      <c r="C7" s="220"/>
      <c r="D7" s="223"/>
      <c r="E7" s="220"/>
      <c r="F7" s="220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 t="s">
        <v>519</v>
      </c>
      <c r="C10" s="99" t="s">
        <v>520</v>
      </c>
      <c r="D10" s="457" t="s">
        <v>558</v>
      </c>
      <c r="E10" s="99" t="s">
        <v>524</v>
      </c>
      <c r="F10" s="99" t="s">
        <v>557</v>
      </c>
      <c r="G10" s="4">
        <v>600</v>
      </c>
      <c r="H10" s="4">
        <v>600</v>
      </c>
    </row>
    <row r="11" spans="1:10" ht="45" x14ac:dyDescent="0.2">
      <c r="A11" s="88"/>
      <c r="B11" s="99" t="s">
        <v>519</v>
      </c>
      <c r="C11" s="99" t="s">
        <v>520</v>
      </c>
      <c r="D11" s="457" t="s">
        <v>558</v>
      </c>
      <c r="E11" s="99" t="s">
        <v>525</v>
      </c>
      <c r="F11" s="99" t="s">
        <v>557</v>
      </c>
      <c r="G11" s="4">
        <v>2500</v>
      </c>
      <c r="H11" s="4">
        <v>2500</v>
      </c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3100</v>
      </c>
      <c r="H34" s="87">
        <f>SUM(H9:H33)</f>
        <v>3100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 x14ac:dyDescent="0.3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 x14ac:dyDescent="0.3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 x14ac:dyDescent="0.3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6" t="s">
        <v>512</v>
      </c>
      <c r="B2" s="446"/>
      <c r="C2" s="446"/>
      <c r="D2" s="446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39" t="s">
        <v>530</v>
      </c>
      <c r="L3" s="439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 x14ac:dyDescent="0.3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 x14ac:dyDescent="0.2">
      <c r="A41" s="451" t="s">
        <v>514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</row>
    <row r="42" spans="1:12" ht="15.75" customHeight="1" x14ac:dyDescent="0.2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</row>
    <row r="43" spans="1:12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 x14ac:dyDescent="0.3">
      <c r="A44" s="447" t="s">
        <v>107</v>
      </c>
      <c r="B44" s="447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 x14ac:dyDescent="0.3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 x14ac:dyDescent="0.3">
      <c r="A46" s="379"/>
      <c r="B46" s="380"/>
      <c r="C46" s="448" t="s">
        <v>268</v>
      </c>
      <c r="D46" s="448"/>
      <c r="E46" s="393"/>
      <c r="F46" s="383"/>
      <c r="G46" s="449" t="s">
        <v>498</v>
      </c>
      <c r="H46" s="449"/>
      <c r="I46" s="449"/>
      <c r="J46" s="384"/>
      <c r="K46" s="186"/>
    </row>
    <row r="47" spans="1:12" ht="15" x14ac:dyDescent="0.3">
      <c r="A47" s="379"/>
      <c r="B47" s="380"/>
      <c r="C47" s="379"/>
      <c r="D47" s="380"/>
      <c r="E47" s="380"/>
      <c r="F47" s="379"/>
      <c r="G47" s="450"/>
      <c r="H47" s="450"/>
      <c r="I47" s="450"/>
      <c r="J47" s="384"/>
      <c r="K47" s="186"/>
    </row>
    <row r="48" spans="1:12" ht="15" x14ac:dyDescent="0.3">
      <c r="A48" s="379"/>
      <c r="B48" s="380"/>
      <c r="C48" s="445" t="s">
        <v>139</v>
      </c>
      <c r="D48" s="445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41" t="s">
        <v>109</v>
      </c>
      <c r="D1" s="441"/>
      <c r="E1" s="154"/>
    </row>
    <row r="2" spans="1:12" x14ac:dyDescent="0.3">
      <c r="A2" s="77" t="s">
        <v>140</v>
      </c>
      <c r="B2" s="115"/>
      <c r="C2" s="439" t="s">
        <v>530</v>
      </c>
      <c r="D2" s="440"/>
      <c r="E2" s="154"/>
    </row>
    <row r="3" spans="1:12" x14ac:dyDescent="0.3">
      <c r="A3" s="77"/>
      <c r="B3" s="115"/>
      <c r="C3" s="376"/>
      <c r="D3" s="376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ახალი ქრისტიან დემოკრატები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75"/>
      <c r="B7" s="375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499</v>
      </c>
      <c r="C41" s="33"/>
      <c r="D41" s="34"/>
      <c r="E41" s="154"/>
    </row>
    <row r="42" spans="1:5" x14ac:dyDescent="0.3">
      <c r="A42" s="17" t="s">
        <v>500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8" t="s">
        <v>338</v>
      </c>
      <c r="C63" s="37"/>
      <c r="D63" s="219"/>
      <c r="E63" s="154"/>
    </row>
    <row r="64" spans="1:5" x14ac:dyDescent="0.3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5"/>
      <c r="D65" s="42"/>
      <c r="E65" s="154"/>
    </row>
    <row r="66" spans="1:5" x14ac:dyDescent="0.3">
      <c r="A66" s="15">
        <v>2.2000000000000002</v>
      </c>
      <c r="B66" s="48" t="s">
        <v>104</v>
      </c>
      <c r="C66" s="287"/>
      <c r="D66" s="43"/>
      <c r="E66" s="154"/>
    </row>
    <row r="67" spans="1:5" x14ac:dyDescent="0.3">
      <c r="A67" s="15">
        <v>2.2999999999999998</v>
      </c>
      <c r="B67" s="48" t="s">
        <v>103</v>
      </c>
      <c r="C67" s="287"/>
      <c r="D67" s="43"/>
      <c r="E67" s="154"/>
    </row>
    <row r="68" spans="1:5" x14ac:dyDescent="0.3">
      <c r="A68" s="15">
        <v>2.4</v>
      </c>
      <c r="B68" s="48" t="s">
        <v>105</v>
      </c>
      <c r="C68" s="287"/>
      <c r="D68" s="43"/>
      <c r="E68" s="154"/>
    </row>
    <row r="69" spans="1:5" x14ac:dyDescent="0.3">
      <c r="A69" s="15">
        <v>2.5</v>
      </c>
      <c r="B69" s="48" t="s">
        <v>101</v>
      </c>
      <c r="C69" s="287"/>
      <c r="D69" s="43"/>
      <c r="E69" s="154"/>
    </row>
    <row r="70" spans="1:5" x14ac:dyDescent="0.3">
      <c r="A70" s="15">
        <v>2.6</v>
      </c>
      <c r="B70" s="48" t="s">
        <v>102</v>
      </c>
      <c r="C70" s="287"/>
      <c r="D70" s="43"/>
      <c r="E70" s="154"/>
    </row>
    <row r="71" spans="1:5" s="2" customFormat="1" x14ac:dyDescent="0.3">
      <c r="A71" s="13">
        <v>3</v>
      </c>
      <c r="B71" s="283" t="s">
        <v>451</v>
      </c>
      <c r="C71" s="286"/>
      <c r="D71" s="284"/>
      <c r="E71" s="106"/>
    </row>
    <row r="72" spans="1:5" s="2" customFormat="1" x14ac:dyDescent="0.3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1" t="s">
        <v>279</v>
      </c>
      <c r="C75" s="8"/>
      <c r="D75" s="86"/>
      <c r="E75" s="106"/>
    </row>
    <row r="76" spans="1:5" s="2" customFormat="1" x14ac:dyDescent="0.3">
      <c r="A76" s="385"/>
      <c r="B76" s="385"/>
      <c r="C76" s="12"/>
      <c r="D76" s="12"/>
      <c r="E76" s="106"/>
    </row>
    <row r="77" spans="1:5" s="2" customFormat="1" x14ac:dyDescent="0.3">
      <c r="A77" s="444" t="s">
        <v>501</v>
      </c>
      <c r="B77" s="444"/>
      <c r="C77" s="444"/>
      <c r="D77" s="444"/>
      <c r="E77" s="106"/>
    </row>
    <row r="78" spans="1:5" s="2" customFormat="1" x14ac:dyDescent="0.3">
      <c r="A78" s="385"/>
      <c r="B78" s="385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52" t="s">
        <v>503</v>
      </c>
      <c r="C84" s="452"/>
      <c r="D84" s="452"/>
      <c r="E84"/>
      <c r="F84"/>
      <c r="G84"/>
      <c r="H84"/>
      <c r="I84"/>
    </row>
    <row r="85" spans="1:9" customFormat="1" ht="12.75" x14ac:dyDescent="0.2">
      <c r="B85" s="66" t="s">
        <v>504</v>
      </c>
    </row>
    <row r="86" spans="1:9" s="2" customFormat="1" x14ac:dyDescent="0.3">
      <c r="A86" s="11"/>
      <c r="B86" s="452" t="s">
        <v>505</v>
      </c>
      <c r="C86" s="452"/>
      <c r="D86" s="452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41" t="s">
        <v>109</v>
      </c>
      <c r="D1" s="441"/>
      <c r="E1" s="92"/>
    </row>
    <row r="2" spans="1:5" s="6" customFormat="1" x14ac:dyDescent="0.3">
      <c r="A2" s="75" t="s">
        <v>328</v>
      </c>
      <c r="B2" s="78"/>
      <c r="C2" s="439" t="s">
        <v>530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7" t="s">
        <v>420</v>
      </c>
    </row>
    <row r="30" spans="1:5" x14ac:dyDescent="0.3">
      <c r="A30" s="217"/>
    </row>
    <row r="31" spans="1:5" x14ac:dyDescent="0.3">
      <c r="A31" s="217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476</v>
      </c>
      <c r="B1" s="75"/>
      <c r="C1" s="78"/>
      <c r="D1" s="78"/>
      <c r="E1" s="78"/>
      <c r="F1" s="78"/>
      <c r="G1" s="292"/>
      <c r="H1" s="292"/>
      <c r="I1" s="441" t="s">
        <v>109</v>
      </c>
      <c r="J1" s="441"/>
    </row>
    <row r="2" spans="1:10" ht="15" x14ac:dyDescent="0.3">
      <c r="A2" s="77" t="s">
        <v>140</v>
      </c>
      <c r="B2" s="75"/>
      <c r="C2" s="78"/>
      <c r="D2" s="78"/>
      <c r="E2" s="78"/>
      <c r="F2" s="78"/>
      <c r="G2" s="292"/>
      <c r="H2" s="292"/>
      <c r="I2" s="439" t="s">
        <v>530</v>
      </c>
      <c r="J2" s="439"/>
    </row>
    <row r="3" spans="1:10" ht="15" x14ac:dyDescent="0.3">
      <c r="A3" s="77"/>
      <c r="B3" s="77"/>
      <c r="C3" s="75"/>
      <c r="D3" s="75"/>
      <c r="E3" s="75"/>
      <c r="F3" s="75"/>
      <c r="G3" s="292"/>
      <c r="H3" s="292"/>
      <c r="I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 x14ac:dyDescent="0.3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 x14ac:dyDescent="0.3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 x14ac:dyDescent="0.3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 x14ac:dyDescent="0.2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 x14ac:dyDescent="0.3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 x14ac:dyDescent="0.3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 x14ac:dyDescent="0.3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 x14ac:dyDescent="0.3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 x14ac:dyDescent="0.3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 x14ac:dyDescent="0.2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478</v>
      </c>
      <c r="B1" s="78"/>
      <c r="C1" s="78"/>
      <c r="D1" s="78"/>
      <c r="E1" s="78"/>
      <c r="F1" s="78"/>
      <c r="G1" s="441" t="s">
        <v>109</v>
      </c>
      <c r="H1" s="441"/>
      <c r="I1" s="390"/>
    </row>
    <row r="2" spans="1:9" ht="15" x14ac:dyDescent="0.3">
      <c r="A2" s="77" t="s">
        <v>140</v>
      </c>
      <c r="B2" s="78"/>
      <c r="C2" s="78"/>
      <c r="D2" s="78"/>
      <c r="E2" s="78"/>
      <c r="F2" s="78"/>
      <c r="G2" s="439" t="s">
        <v>530</v>
      </c>
      <c r="H2" s="439"/>
      <c r="I2" s="77"/>
    </row>
    <row r="3" spans="1:9" ht="15" x14ac:dyDescent="0.3">
      <c r="A3" s="77"/>
      <c r="B3" s="77"/>
      <c r="C3" s="77"/>
      <c r="D3" s="77"/>
      <c r="E3" s="77"/>
      <c r="F3" s="77"/>
      <c r="G3" s="292"/>
      <c r="H3" s="292"/>
      <c r="I3" s="390"/>
    </row>
    <row r="4" spans="1:9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 x14ac:dyDescent="0.2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87"/>
      <c r="B9" s="388"/>
      <c r="C9" s="99"/>
      <c r="D9" s="99"/>
      <c r="E9" s="99"/>
      <c r="F9" s="99"/>
      <c r="G9" s="99"/>
      <c r="H9" s="4"/>
      <c r="I9" s="4"/>
    </row>
    <row r="10" spans="1:9" ht="15" x14ac:dyDescent="0.2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 x14ac:dyDescent="0.2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 x14ac:dyDescent="0.2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 x14ac:dyDescent="0.2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 x14ac:dyDescent="0.2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 x14ac:dyDescent="0.2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 x14ac:dyDescent="0.2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 x14ac:dyDescent="0.2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 x14ac:dyDescent="0.2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 x14ac:dyDescent="0.2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 x14ac:dyDescent="0.2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 x14ac:dyDescent="0.2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 x14ac:dyDescent="0.2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 x14ac:dyDescent="0.2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 x14ac:dyDescent="0.2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 x14ac:dyDescent="0.2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 x14ac:dyDescent="0.2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 x14ac:dyDescent="0.2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 x14ac:dyDescent="0.2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 x14ac:dyDescent="0.2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 x14ac:dyDescent="0.2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 x14ac:dyDescent="0.2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 x14ac:dyDescent="0.2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 x14ac:dyDescent="0.2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 x14ac:dyDescent="0.3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7"/>
      <c r="B37" s="44"/>
      <c r="C37" s="44"/>
      <c r="D37" s="44"/>
      <c r="E37" s="44"/>
      <c r="F37" s="44"/>
      <c r="G37" s="2"/>
      <c r="H37" s="2"/>
    </row>
    <row r="38" spans="1:9" ht="15" x14ac:dyDescent="0.3">
      <c r="A38" s="217"/>
      <c r="B38" s="2"/>
      <c r="C38" s="2"/>
      <c r="D38" s="2"/>
      <c r="E38" s="2"/>
      <c r="F38" s="2"/>
      <c r="G38" s="2"/>
      <c r="H38" s="2"/>
    </row>
    <row r="39" spans="1:9" ht="15" x14ac:dyDescent="0.3">
      <c r="A39" s="21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480</v>
      </c>
      <c r="B1" s="75"/>
      <c r="C1" s="78"/>
      <c r="D1" s="78"/>
      <c r="E1" s="78"/>
      <c r="F1" s="78"/>
      <c r="G1" s="441" t="s">
        <v>109</v>
      </c>
      <c r="H1" s="441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9" t="s">
        <v>530</v>
      </c>
      <c r="H2" s="439"/>
    </row>
    <row r="3" spans="1:10" ht="15" x14ac:dyDescent="0.3">
      <c r="A3" s="77"/>
      <c r="B3" s="77"/>
      <c r="C3" s="77"/>
      <c r="D3" s="77"/>
      <c r="E3" s="77"/>
      <c r="F3" s="77"/>
      <c r="G3" s="292"/>
      <c r="H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 x14ac:dyDescent="0.3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 x14ac:dyDescent="0.3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 x14ac:dyDescent="0.3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6" t="s">
        <v>482</v>
      </c>
      <c r="B2" s="446"/>
      <c r="C2" s="446"/>
      <c r="D2" s="446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39" t="s">
        <v>530</v>
      </c>
      <c r="L3" s="439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 x14ac:dyDescent="0.3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 x14ac:dyDescent="0.2">
      <c r="A41" s="451" t="s">
        <v>514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</row>
    <row r="42" spans="1:12" ht="15" customHeight="1" x14ac:dyDescent="0.2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</row>
    <row r="43" spans="1:12" ht="12.75" customHeight="1" x14ac:dyDescent="0.2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 x14ac:dyDescent="0.3">
      <c r="A44" s="447" t="s">
        <v>107</v>
      </c>
      <c r="B44" s="447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 x14ac:dyDescent="0.3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 x14ac:dyDescent="0.3">
      <c r="A46" s="379"/>
      <c r="B46" s="380"/>
      <c r="C46" s="448" t="s">
        <v>268</v>
      </c>
      <c r="D46" s="448"/>
      <c r="E46" s="382"/>
      <c r="F46" s="383"/>
      <c r="G46" s="449" t="s">
        <v>498</v>
      </c>
      <c r="H46" s="449"/>
      <c r="I46" s="449"/>
      <c r="J46" s="384"/>
      <c r="K46" s="186"/>
    </row>
    <row r="47" spans="1:12" ht="15" x14ac:dyDescent="0.3">
      <c r="A47" s="379"/>
      <c r="B47" s="380"/>
      <c r="C47" s="379"/>
      <c r="D47" s="380"/>
      <c r="E47" s="380"/>
      <c r="F47" s="379"/>
      <c r="G47" s="450"/>
      <c r="H47" s="450"/>
      <c r="I47" s="450"/>
      <c r="J47" s="384"/>
      <c r="K47" s="186"/>
    </row>
    <row r="48" spans="1:12" ht="15" x14ac:dyDescent="0.3">
      <c r="A48" s="379"/>
      <c r="B48" s="380"/>
      <c r="C48" s="445" t="s">
        <v>139</v>
      </c>
      <c r="D48" s="445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53" t="s">
        <v>109</v>
      </c>
      <c r="D1" s="453"/>
    </row>
    <row r="2" spans="1:5" x14ac:dyDescent="0.3">
      <c r="A2" s="75" t="s">
        <v>459</v>
      </c>
      <c r="B2" s="77"/>
      <c r="C2" s="439" t="s">
        <v>530</v>
      </c>
      <c r="D2" s="440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ახალი ქრისტიან დემოკრატები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41" t="s">
        <v>109</v>
      </c>
      <c r="D1" s="441"/>
      <c r="E1" s="92"/>
    </row>
    <row r="2" spans="1:5" s="6" customFormat="1" x14ac:dyDescent="0.3">
      <c r="A2" s="75" t="s">
        <v>457</v>
      </c>
      <c r="B2" s="78"/>
      <c r="C2" s="439" t="s">
        <v>530</v>
      </c>
      <c r="D2" s="439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/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7"/>
    </row>
    <row r="22" spans="1:9" x14ac:dyDescent="0.3">
      <c r="A22" s="217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SheetLayoutView="80" workbookViewId="0">
      <selection activeCell="C22" sqref="C2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224</v>
      </c>
      <c r="B1" s="122"/>
      <c r="C1" s="454" t="s">
        <v>198</v>
      </c>
      <c r="D1" s="454"/>
      <c r="E1" s="106"/>
    </row>
    <row r="2" spans="1:5" x14ac:dyDescent="0.3">
      <c r="A2" s="77" t="s">
        <v>140</v>
      </c>
      <c r="B2" s="122"/>
      <c r="C2" s="360" t="s">
        <v>530</v>
      </c>
      <c r="D2" s="227"/>
      <c r="E2" s="106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ახალი ქრისტიან დემოკრატები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126">
        <f>SUM(C11,C34)</f>
        <v>2227.46</v>
      </c>
      <c r="D10" s="126">
        <f>SUM(D11,D34)</f>
        <v>1.52</v>
      </c>
      <c r="E10" s="106"/>
    </row>
    <row r="11" spans="1:5" x14ac:dyDescent="0.3">
      <c r="A11" s="53" t="s">
        <v>192</v>
      </c>
      <c r="B11" s="54"/>
      <c r="C11" s="86">
        <f>SUM(C12:C32)</f>
        <v>2227.46</v>
      </c>
      <c r="D11" s="86">
        <f>SUM(D12:D32)</f>
        <v>1.52</v>
      </c>
      <c r="E11" s="106"/>
    </row>
    <row r="12" spans="1:5" x14ac:dyDescent="0.3">
      <c r="A12" s="57">
        <v>1110</v>
      </c>
      <c r="B12" s="56" t="s">
        <v>142</v>
      </c>
      <c r="C12" s="8"/>
      <c r="D12" s="8"/>
      <c r="E12" s="106"/>
    </row>
    <row r="13" spans="1:5" x14ac:dyDescent="0.3">
      <c r="A13" s="57">
        <v>1120</v>
      </c>
      <c r="B13" s="56" t="s">
        <v>143</v>
      </c>
      <c r="C13" s="8"/>
      <c r="D13" s="8"/>
      <c r="E13" s="106"/>
    </row>
    <row r="14" spans="1:5" x14ac:dyDescent="0.3">
      <c r="A14" s="57">
        <v>1211</v>
      </c>
      <c r="B14" s="56" t="s">
        <v>144</v>
      </c>
      <c r="C14" s="8">
        <v>2227.46</v>
      </c>
      <c r="D14" s="8">
        <v>1.52</v>
      </c>
      <c r="E14" s="106"/>
    </row>
    <row r="15" spans="1:5" x14ac:dyDescent="0.3">
      <c r="A15" s="57">
        <v>1212</v>
      </c>
      <c r="B15" s="56" t="s">
        <v>145</v>
      </c>
      <c r="C15" s="8"/>
      <c r="D15" s="8"/>
      <c r="E15" s="106"/>
    </row>
    <row r="16" spans="1:5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/>
      <c r="D18" s="8"/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425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/>
      <c r="D28" s="8"/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163</v>
      </c>
      <c r="C36" s="8"/>
      <c r="D36" s="8"/>
      <c r="E36" s="106"/>
    </row>
    <row r="37" spans="1:5" x14ac:dyDescent="0.3">
      <c r="A37" s="57">
        <v>2130</v>
      </c>
      <c r="B37" s="56" t="s">
        <v>101</v>
      </c>
      <c r="C37" s="8"/>
      <c r="D37" s="8"/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2227.46</v>
      </c>
      <c r="D44" s="86">
        <f>SUM(D45,D64)</f>
        <v>1.52</v>
      </c>
      <c r="E44" s="106"/>
    </row>
    <row r="45" spans="1:5" x14ac:dyDescent="0.3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/>
      <c r="D47" s="8"/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2227.46</v>
      </c>
      <c r="D64" s="86">
        <f>SUM(D65:D67)</f>
        <v>1.52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>
        <f>C14</f>
        <v>2227.46</v>
      </c>
      <c r="D66" s="8">
        <f>D14</f>
        <v>1.52</v>
      </c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 x14ac:dyDescent="0.3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41" t="s">
        <v>109</v>
      </c>
      <c r="J1" s="441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39" t="s">
        <v>530</v>
      </c>
      <c r="J2" s="440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4" t="str">
        <f>'ფორმა N1'!D4</f>
        <v>ახალი ქრისტიან დემოკრატები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 x14ac:dyDescent="0.3">
      <c r="A10" s="418">
        <v>1</v>
      </c>
      <c r="B10" s="423" t="s">
        <v>515</v>
      </c>
      <c r="C10" s="419" t="s">
        <v>518</v>
      </c>
      <c r="D10" s="420" t="s">
        <v>516</v>
      </c>
      <c r="E10" s="421"/>
      <c r="F10" s="422">
        <f>'ფორმა N7'!C10</f>
        <v>2227.46</v>
      </c>
      <c r="G10" s="422">
        <f>'ფორმა N2'!D9</f>
        <v>7252</v>
      </c>
      <c r="H10" s="430">
        <f>'ფორმა N4'!D11</f>
        <v>9477.9399999999987</v>
      </c>
      <c r="I10" s="422">
        <f>F10+G10-H10</f>
        <v>1.5200000000004366</v>
      </c>
      <c r="J10" s="422"/>
      <c r="K10" s="106"/>
    </row>
    <row r="11" spans="1:11" ht="15.75" x14ac:dyDescent="0.3">
      <c r="A11" s="280"/>
      <c r="B11" s="423"/>
      <c r="C11" s="280"/>
      <c r="D11" s="280"/>
      <c r="E11" s="280"/>
      <c r="F11" s="280"/>
      <c r="G11" s="280"/>
      <c r="H11" s="424"/>
      <c r="I11" s="424"/>
      <c r="J11" s="280"/>
    </row>
    <row r="12" spans="1:11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x14ac:dyDescent="0.3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 x14ac:dyDescent="0.3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 x14ac:dyDescent="0.3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 x14ac:dyDescent="0.3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 x14ac:dyDescent="0.3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 x14ac:dyDescent="0.3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D24" sqref="D24"/>
    </sheetView>
  </sheetViews>
  <sheetFormatPr defaultRowHeight="15" x14ac:dyDescent="0.3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360"/>
      <c r="G2" s="360" t="s">
        <v>530</v>
      </c>
      <c r="H2" s="167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 x14ac:dyDescent="0.3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 x14ac:dyDescent="0.3">
      <c r="A10" s="171">
        <v>1</v>
      </c>
      <c r="B10" s="158">
        <v>42774</v>
      </c>
      <c r="C10" s="175">
        <v>600</v>
      </c>
      <c r="D10" s="176">
        <v>600</v>
      </c>
      <c r="E10" s="176" t="s">
        <v>221</v>
      </c>
      <c r="F10" s="176" t="s">
        <v>528</v>
      </c>
      <c r="G10" s="177">
        <v>0</v>
      </c>
      <c r="H10" s="106"/>
    </row>
    <row r="11" spans="1:8" ht="15.75" x14ac:dyDescent="0.3">
      <c r="A11" s="171">
        <v>2</v>
      </c>
      <c r="B11" s="158">
        <v>42955</v>
      </c>
      <c r="C11" s="175">
        <v>600</v>
      </c>
      <c r="D11" s="176">
        <v>600</v>
      </c>
      <c r="E11" s="176" t="s">
        <v>221</v>
      </c>
      <c r="F11" s="176" t="s">
        <v>526</v>
      </c>
      <c r="G11" s="177">
        <v>0</v>
      </c>
      <c r="H11" s="106"/>
    </row>
    <row r="12" spans="1:8" ht="15.75" x14ac:dyDescent="0.3">
      <c r="A12" s="171">
        <v>3</v>
      </c>
      <c r="B12" s="158">
        <v>43016</v>
      </c>
      <c r="C12" s="175">
        <v>370</v>
      </c>
      <c r="D12" s="176">
        <v>370</v>
      </c>
      <c r="E12" s="176" t="s">
        <v>221</v>
      </c>
      <c r="F12" s="176" t="s">
        <v>529</v>
      </c>
      <c r="G12" s="177">
        <v>0</v>
      </c>
      <c r="H12" s="106"/>
    </row>
    <row r="13" spans="1:8" ht="15.75" x14ac:dyDescent="0.3">
      <c r="A13" s="171">
        <v>4</v>
      </c>
      <c r="B13" s="158">
        <v>43047</v>
      </c>
      <c r="C13" s="175">
        <v>150</v>
      </c>
      <c r="D13" s="176">
        <v>150</v>
      </c>
      <c r="E13" s="176" t="s">
        <v>221</v>
      </c>
      <c r="F13" s="176" t="s">
        <v>528</v>
      </c>
      <c r="G13" s="426">
        <v>0</v>
      </c>
      <c r="H13" s="106"/>
    </row>
    <row r="14" spans="1:8" ht="15.75" x14ac:dyDescent="0.3">
      <c r="A14" s="171">
        <v>5</v>
      </c>
      <c r="B14" s="158" t="s">
        <v>551</v>
      </c>
      <c r="C14" s="175">
        <v>2500</v>
      </c>
      <c r="D14" s="176">
        <v>2500</v>
      </c>
      <c r="E14" s="176" t="s">
        <v>221</v>
      </c>
      <c r="F14" s="176" t="s">
        <v>552</v>
      </c>
      <c r="G14" s="177">
        <f t="shared" ref="G14:G38" si="0">IF(ISBLANK(B14),"",G13+C14-D14)</f>
        <v>0</v>
      </c>
      <c r="H14" s="106"/>
    </row>
    <row r="15" spans="1:8" ht="15.75" x14ac:dyDescent="0.3">
      <c r="A15" s="171">
        <v>6</v>
      </c>
      <c r="B15" s="158" t="s">
        <v>553</v>
      </c>
      <c r="C15" s="175">
        <v>2450</v>
      </c>
      <c r="D15" s="176">
        <v>2450</v>
      </c>
      <c r="E15" s="176" t="s">
        <v>221</v>
      </c>
      <c r="F15" s="176" t="s">
        <v>554</v>
      </c>
      <c r="G15" s="177">
        <f t="shared" si="0"/>
        <v>0</v>
      </c>
      <c r="H15" s="106"/>
    </row>
    <row r="16" spans="1:8" ht="15.75" x14ac:dyDescent="0.3">
      <c r="A16" s="171">
        <v>7</v>
      </c>
      <c r="B16" s="158" t="s">
        <v>555</v>
      </c>
      <c r="C16" s="175">
        <v>500</v>
      </c>
      <c r="D16" s="176">
        <v>500</v>
      </c>
      <c r="E16" s="176" t="s">
        <v>221</v>
      </c>
      <c r="F16" s="176" t="s">
        <v>556</v>
      </c>
      <c r="G16" s="177">
        <f t="shared" si="0"/>
        <v>0</v>
      </c>
      <c r="H16" s="106"/>
    </row>
    <row r="17" spans="1:8" ht="15.75" x14ac:dyDescent="0.3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 x14ac:dyDescent="0.3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 x14ac:dyDescent="0.3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 x14ac:dyDescent="0.3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 x14ac:dyDescent="0.3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 x14ac:dyDescent="0.3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 x14ac:dyDescent="0.3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 x14ac:dyDescent="0.3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 x14ac:dyDescent="0.3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 x14ac:dyDescent="0.3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 x14ac:dyDescent="0.3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 x14ac:dyDescent="0.3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 x14ac:dyDescent="0.3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 x14ac:dyDescent="0.3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 x14ac:dyDescent="0.3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 x14ac:dyDescent="0.3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 x14ac:dyDescent="0.3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 x14ac:dyDescent="0.3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 x14ac:dyDescent="0.3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 x14ac:dyDescent="0.3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 x14ac:dyDescent="0.3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 x14ac:dyDescent="0.3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 x14ac:dyDescent="0.3">
      <c r="A39" s="171" t="s">
        <v>278</v>
      </c>
      <c r="B39" s="158"/>
      <c r="C39" s="178"/>
      <c r="D39" s="179">
        <f>SUM(D10:D38)</f>
        <v>7170</v>
      </c>
      <c r="E39" s="179"/>
      <c r="F39" s="179"/>
      <c r="G39" s="177" t="str">
        <f>IF(ISBLANK(B39),"",#REF!+C39-D39)</f>
        <v/>
      </c>
      <c r="H39" s="106"/>
    </row>
    <row r="40" spans="1:10" x14ac:dyDescent="0.3">
      <c r="A40" s="180" t="s">
        <v>316</v>
      </c>
      <c r="B40" s="181"/>
      <c r="C40" s="182"/>
      <c r="D40" s="183"/>
      <c r="E40" s="183"/>
      <c r="F40" s="184"/>
      <c r="G40" s="185">
        <v>0</v>
      </c>
      <c r="H40" s="106"/>
    </row>
    <row r="44" spans="1:10" x14ac:dyDescent="0.3">
      <c r="B44" s="188" t="s">
        <v>107</v>
      </c>
      <c r="F44" s="189"/>
    </row>
    <row r="45" spans="1:10" x14ac:dyDescent="0.3">
      <c r="F45" s="187"/>
      <c r="G45" s="187"/>
      <c r="H45" s="187"/>
      <c r="I45" s="187"/>
      <c r="J45" s="187"/>
    </row>
    <row r="46" spans="1:10" x14ac:dyDescent="0.3">
      <c r="C46" s="190"/>
      <c r="F46" s="190"/>
      <c r="G46" s="191"/>
      <c r="H46" s="187"/>
      <c r="I46" s="187"/>
      <c r="J46" s="187"/>
    </row>
    <row r="47" spans="1:10" x14ac:dyDescent="0.3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 x14ac:dyDescent="0.3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 x14ac:dyDescent="0.3">
      <c r="B49" s="186"/>
    </row>
    <row r="50" spans="2:2" s="187" customFormat="1" ht="12.75" x14ac:dyDescent="0.2"/>
    <row r="51" spans="2:2" s="187" customFormat="1" ht="12.75" x14ac:dyDescent="0.2"/>
    <row r="52" spans="2:2" s="187" customFormat="1" ht="12.75" x14ac:dyDescent="0.2"/>
    <row r="53" spans="2:2" s="18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3" t="s">
        <v>109</v>
      </c>
      <c r="J1" s="453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39" t="s">
        <v>530</v>
      </c>
      <c r="J2" s="440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ახალი ქრისტიან დემოკრატები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55" t="s">
        <v>220</v>
      </c>
      <c r="C7" s="455"/>
      <c r="D7" s="455" t="s">
        <v>292</v>
      </c>
      <c r="E7" s="455"/>
      <c r="F7" s="455" t="s">
        <v>293</v>
      </c>
      <c r="G7" s="455"/>
      <c r="H7" s="157" t="s">
        <v>279</v>
      </c>
      <c r="I7" s="455" t="s">
        <v>223</v>
      </c>
      <c r="J7" s="455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 x14ac:dyDescent="0.2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360" t="s">
        <v>530</v>
      </c>
      <c r="I2" s="147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530</v>
      </c>
      <c r="J2" s="152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 x14ac:dyDescent="0.2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 x14ac:dyDescent="0.2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 x14ac:dyDescent="0.2">
      <c r="A2" s="199" t="s">
        <v>317</v>
      </c>
      <c r="B2" s="196"/>
      <c r="C2" s="196"/>
      <c r="D2" s="196"/>
      <c r="E2" s="197"/>
      <c r="F2" s="197"/>
      <c r="G2" s="360" t="s">
        <v>530</v>
      </c>
      <c r="H2" s="199"/>
    </row>
    <row r="3" spans="1:8" s="198" customFormat="1" x14ac:dyDescent="0.2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 x14ac:dyDescent="0.3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 x14ac:dyDescent="0.2">
      <c r="A5" s="201" t="str">
        <f>'ფორმა N1'!D4</f>
        <v>ახალი ქრისტიან დემოკრატები</v>
      </c>
      <c r="B5" s="201"/>
      <c r="C5" s="201"/>
      <c r="D5" s="201"/>
      <c r="E5" s="201"/>
      <c r="F5" s="201"/>
      <c r="G5" s="202"/>
      <c r="H5" s="199"/>
    </row>
    <row r="6" spans="1:8" s="215" customFormat="1" x14ac:dyDescent="0.2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 x14ac:dyDescent="0.2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 x14ac:dyDescent="0.2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 x14ac:dyDescent="0.2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 x14ac:dyDescent="0.2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 x14ac:dyDescent="0.2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 x14ac:dyDescent="0.2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 x14ac:dyDescent="0.2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 x14ac:dyDescent="0.2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 x14ac:dyDescent="0.2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 x14ac:dyDescent="0.2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 x14ac:dyDescent="0.2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 x14ac:dyDescent="0.2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 x14ac:dyDescent="0.2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 x14ac:dyDescent="0.2"/>
    <row r="23" spans="1:11" s="198" customFormat="1" x14ac:dyDescent="0.2"/>
    <row r="24" spans="1:11" s="21" customFormat="1" ht="15" x14ac:dyDescent="0.3">
      <c r="B24" s="209" t="s">
        <v>107</v>
      </c>
      <c r="C24" s="209"/>
    </row>
    <row r="25" spans="1:11" s="21" customFormat="1" ht="15" x14ac:dyDescent="0.3">
      <c r="B25" s="209"/>
      <c r="C25" s="209"/>
    </row>
    <row r="26" spans="1:11" s="21" customFormat="1" ht="15" x14ac:dyDescent="0.3">
      <c r="C26" s="211"/>
      <c r="F26" s="211"/>
      <c r="G26" s="211"/>
      <c r="H26" s="210"/>
    </row>
    <row r="27" spans="1:11" s="21" customFormat="1" ht="15" x14ac:dyDescent="0.3">
      <c r="C27" s="212" t="s">
        <v>268</v>
      </c>
      <c r="F27" s="209" t="s">
        <v>319</v>
      </c>
      <c r="J27" s="210"/>
      <c r="K27" s="210"/>
    </row>
    <row r="28" spans="1:11" s="21" customFormat="1" ht="15" x14ac:dyDescent="0.3">
      <c r="C28" s="212" t="s">
        <v>139</v>
      </c>
      <c r="F28" s="213" t="s">
        <v>269</v>
      </c>
      <c r="J28" s="210"/>
      <c r="K28" s="210"/>
    </row>
    <row r="29" spans="1:11" s="198" customFormat="1" ht="15" x14ac:dyDescent="0.3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530</v>
      </c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 x14ac:dyDescent="0.3">
      <c r="A5" s="224" t="str">
        <f>'ფორმა N1'!D4</f>
        <v>ახალი ქრისტიან დემოკრატები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 x14ac:dyDescent="0.2">
      <c r="A9" s="68">
        <v>1</v>
      </c>
      <c r="B9" s="26"/>
      <c r="C9" s="26"/>
      <c r="D9" s="26"/>
      <c r="E9" s="26"/>
      <c r="F9" s="26"/>
      <c r="G9" s="26"/>
      <c r="H9" s="222"/>
      <c r="I9" s="222"/>
      <c r="J9" s="222"/>
      <c r="K9" s="26"/>
    </row>
    <row r="10" spans="1:11" ht="15" x14ac:dyDescent="0.2">
      <c r="A10" s="68">
        <v>2</v>
      </c>
      <c r="B10" s="26"/>
      <c r="C10" s="26"/>
      <c r="D10" s="26"/>
      <c r="E10" s="26"/>
      <c r="F10" s="26"/>
      <c r="G10" s="26"/>
      <c r="H10" s="222"/>
      <c r="I10" s="222"/>
      <c r="J10" s="222"/>
      <c r="K10" s="26"/>
    </row>
    <row r="11" spans="1:11" ht="15" x14ac:dyDescent="0.2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 x14ac:dyDescent="0.2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 x14ac:dyDescent="0.2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 x14ac:dyDescent="0.2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 x14ac:dyDescent="0.2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 x14ac:dyDescent="0.2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 x14ac:dyDescent="0.2">
      <c r="A27" s="68" t="s">
        <v>278</v>
      </c>
      <c r="B27" s="26"/>
      <c r="C27" s="26"/>
      <c r="D27" s="26"/>
      <c r="E27" s="26"/>
      <c r="F27" s="26"/>
      <c r="G27" s="26"/>
      <c r="H27" s="222"/>
      <c r="I27" s="222"/>
      <c r="J27" s="222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56"/>
      <c r="D32" s="456"/>
      <c r="F32" s="71"/>
      <c r="G32" s="74"/>
    </row>
    <row r="33" spans="2:6" ht="15" x14ac:dyDescent="0.3">
      <c r="B33" s="2"/>
      <c r="C33" s="70" t="s">
        <v>268</v>
      </c>
      <c r="D33" s="2"/>
      <c r="F33" s="12" t="s">
        <v>273</v>
      </c>
    </row>
    <row r="34" spans="2:6" ht="15" x14ac:dyDescent="0.3">
      <c r="B34" s="2"/>
      <c r="C34" s="2"/>
      <c r="D34" s="2"/>
      <c r="F34" s="2" t="s">
        <v>269</v>
      </c>
    </row>
    <row r="35" spans="2:6" ht="15" x14ac:dyDescent="0.3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 x14ac:dyDescent="0.2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530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4" t="str">
        <f>'ფორმა N1'!D4</f>
        <v>ახალი ქრისტიან დემოკრატები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 x14ac:dyDescent="0.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 x14ac:dyDescent="0.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 x14ac:dyDescent="0.3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 x14ac:dyDescent="0.3">
      <c r="A32" s="186"/>
      <c r="B32" s="186"/>
      <c r="C32" s="186"/>
      <c r="D32" s="190"/>
      <c r="E32" s="186"/>
      <c r="G32" s="190"/>
      <c r="H32" s="234"/>
    </row>
    <row r="33" spans="3:7" ht="15" x14ac:dyDescent="0.3">
      <c r="C33" s="186"/>
      <c r="D33" s="192" t="s">
        <v>268</v>
      </c>
      <c r="E33" s="186"/>
      <c r="G33" s="193" t="s">
        <v>273</v>
      </c>
    </row>
    <row r="34" spans="3:7" ht="15" x14ac:dyDescent="0.3">
      <c r="C34" s="186"/>
      <c r="D34" s="194" t="s">
        <v>139</v>
      </c>
      <c r="E34" s="186"/>
      <c r="G34" s="186" t="s">
        <v>269</v>
      </c>
    </row>
    <row r="35" spans="3:7" ht="15" x14ac:dyDescent="0.3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 x14ac:dyDescent="0.2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530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4" t="str">
        <f>'ფორმა N1'!D4</f>
        <v>ახალი ქრისტიან დემოკრატები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 x14ac:dyDescent="0.2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2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 x14ac:dyDescent="0.3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 x14ac:dyDescent="0.3">
      <c r="A32" s="186"/>
      <c r="B32" s="186"/>
      <c r="C32" s="190"/>
      <c r="D32" s="186"/>
      <c r="F32" s="190"/>
      <c r="G32" s="234"/>
    </row>
    <row r="33" spans="2:6" ht="15" x14ac:dyDescent="0.3">
      <c r="B33" s="186"/>
      <c r="C33" s="192" t="s">
        <v>268</v>
      </c>
      <c r="D33" s="186"/>
      <c r="F33" s="193" t="s">
        <v>273</v>
      </c>
    </row>
    <row r="34" spans="2:6" ht="15" x14ac:dyDescent="0.3">
      <c r="B34" s="186"/>
      <c r="C34" s="194" t="s">
        <v>139</v>
      </c>
      <c r="D34" s="186"/>
      <c r="F34" s="186" t="s">
        <v>269</v>
      </c>
    </row>
    <row r="35" spans="2:6" ht="15" x14ac:dyDescent="0.3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 x14ac:dyDescent="0.3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530</v>
      </c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 x14ac:dyDescent="0.3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 x14ac:dyDescent="0.3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 x14ac:dyDescent="0.3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 x14ac:dyDescent="0.3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 x14ac:dyDescent="0.3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 x14ac:dyDescent="0.3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 x14ac:dyDescent="0.3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 x14ac:dyDescent="0.3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 x14ac:dyDescent="0.3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 x14ac:dyDescent="0.3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 x14ac:dyDescent="0.3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 x14ac:dyDescent="0.3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 x14ac:dyDescent="0.3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 x14ac:dyDescent="0.3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 x14ac:dyDescent="0.3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 x14ac:dyDescent="0.3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 x14ac:dyDescent="0.3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 x14ac:dyDescent="0.3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 x14ac:dyDescent="0.3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 x14ac:dyDescent="0.3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 x14ac:dyDescent="0.3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 x14ac:dyDescent="0.3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 x14ac:dyDescent="0.3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 x14ac:dyDescent="0.3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 x14ac:dyDescent="0.3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 x14ac:dyDescent="0.3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 x14ac:dyDescent="0.3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 x14ac:dyDescent="0.3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 x14ac:dyDescent="0.3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 x14ac:dyDescent="0.3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 x14ac:dyDescent="0.3">
      <c r="A40" s="186" t="s">
        <v>464</v>
      </c>
    </row>
    <row r="42" spans="1:12" x14ac:dyDescent="0.3">
      <c r="B42" s="188" t="s">
        <v>107</v>
      </c>
      <c r="F42" s="189"/>
    </row>
    <row r="43" spans="1:12" x14ac:dyDescent="0.3">
      <c r="F43" s="187"/>
      <c r="I43" s="187"/>
      <c r="J43" s="187"/>
      <c r="K43" s="187"/>
      <c r="L43" s="187"/>
    </row>
    <row r="44" spans="1:12" x14ac:dyDescent="0.3">
      <c r="C44" s="190"/>
      <c r="F44" s="190"/>
      <c r="G44" s="190"/>
      <c r="H44" s="193"/>
      <c r="I44" s="191"/>
      <c r="J44" s="187"/>
      <c r="K44" s="187"/>
      <c r="L44" s="187"/>
    </row>
    <row r="45" spans="1:12" x14ac:dyDescent="0.3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 x14ac:dyDescent="0.3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 x14ac:dyDescent="0.3">
      <c r="B47" s="186"/>
      <c r="C47" s="194"/>
      <c r="G47" s="194"/>
      <c r="H47" s="194"/>
    </row>
    <row r="48" spans="1:12" s="187" customFormat="1" ht="12.75" x14ac:dyDescent="0.2"/>
    <row r="49" s="187" customFormat="1" ht="12.75" x14ac:dyDescent="0.2"/>
    <row r="50" s="187" customFormat="1" ht="12.75" x14ac:dyDescent="0.2"/>
    <row r="51" s="18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2" sqref="M2"/>
    </sheetView>
  </sheetViews>
  <sheetFormatPr defaultRowHeight="12.75" x14ac:dyDescent="0.2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 x14ac:dyDescent="0.2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 x14ac:dyDescent="0.2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530</v>
      </c>
      <c r="N2" s="199"/>
    </row>
    <row r="3" spans="1:14" x14ac:dyDescent="0.2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 x14ac:dyDescent="0.3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 x14ac:dyDescent="0.2">
      <c r="A5" s="201" t="str">
        <f>'ფორმა N1'!D4</f>
        <v>ახალი ქრისტიან დემოკრატები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 x14ac:dyDescent="0.2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 x14ac:dyDescent="0.2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 x14ac:dyDescent="0.2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 x14ac:dyDescent="0.2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 x14ac:dyDescent="0.2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 x14ac:dyDescent="0.2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 x14ac:dyDescent="0.2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 x14ac:dyDescent="0.2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 x14ac:dyDescent="0.2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 x14ac:dyDescent="0.2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 x14ac:dyDescent="0.2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 x14ac:dyDescent="0.2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 x14ac:dyDescent="0.2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 x14ac:dyDescent="0.2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 x14ac:dyDescent="0.2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 x14ac:dyDescent="0.2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 x14ac:dyDescent="0.2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 x14ac:dyDescent="0.2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 x14ac:dyDescent="0.2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 x14ac:dyDescent="0.2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 x14ac:dyDescent="0.2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 x14ac:dyDescent="0.2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 x14ac:dyDescent="0.2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 x14ac:dyDescent="0.2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 x14ac:dyDescent="0.2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 x14ac:dyDescent="0.2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 x14ac:dyDescent="0.2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 x14ac:dyDescent="0.2"/>
    <row r="37" spans="1:14" s="21" customFormat="1" ht="15" x14ac:dyDescent="0.3">
      <c r="B37" s="209" t="s">
        <v>107</v>
      </c>
    </row>
    <row r="38" spans="1:14" s="21" customFormat="1" ht="15" x14ac:dyDescent="0.3">
      <c r="B38" s="209"/>
    </row>
    <row r="39" spans="1:14" s="21" customFormat="1" ht="15" x14ac:dyDescent="0.3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 x14ac:dyDescent="0.3">
      <c r="C40" s="212" t="s">
        <v>268</v>
      </c>
      <c r="D40" s="210"/>
      <c r="E40" s="210"/>
      <c r="H40" s="209" t="s">
        <v>319</v>
      </c>
      <c r="M40" s="210"/>
    </row>
    <row r="41" spans="1:14" s="21" customFormat="1" ht="15" x14ac:dyDescent="0.3">
      <c r="C41" s="212" t="s">
        <v>139</v>
      </c>
      <c r="D41" s="210"/>
      <c r="E41" s="210"/>
      <c r="H41" s="213" t="s">
        <v>269</v>
      </c>
      <c r="M41" s="210"/>
    </row>
    <row r="42" spans="1:14" ht="15" x14ac:dyDescent="0.3">
      <c r="C42" s="212"/>
      <c r="F42" s="213"/>
      <c r="J42" s="215"/>
      <c r="K42" s="215"/>
      <c r="L42" s="215"/>
      <c r="M42" s="215"/>
    </row>
    <row r="43" spans="1:14" ht="15" x14ac:dyDescent="0.3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2017-01-28T09:49:28Z</cp:lastPrinted>
  <dcterms:created xsi:type="dcterms:W3CDTF">2011-12-27T13:20:18Z</dcterms:created>
  <dcterms:modified xsi:type="dcterms:W3CDTF">2017-09-08T22:14:44Z</dcterms:modified>
</cp:coreProperties>
</file>