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20" yWindow="390" windowWidth="14940" windowHeight="7275" tabRatio="954" firstSheet="23" activeTab="2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9.7'!$A$1:$I$99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N4'!$A$1:$E$90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N8'!$A$1:$J$28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45621"/>
</workbook>
</file>

<file path=xl/calcChain.xml><?xml version="1.0" encoding="utf-8"?>
<calcChain xmlns="http://schemas.openxmlformats.org/spreadsheetml/2006/main">
  <c r="C16" i="10" l="1"/>
  <c r="J16" i="10"/>
  <c r="I16" i="10"/>
  <c r="J15" i="10"/>
  <c r="I15" i="10"/>
  <c r="J35" i="10"/>
  <c r="I35" i="10"/>
  <c r="J21" i="10"/>
  <c r="I21" i="10"/>
  <c r="I15" i="9" l="1"/>
  <c r="I14" i="9"/>
  <c r="I12" i="9"/>
  <c r="I10" i="9"/>
  <c r="H14" i="12"/>
  <c r="G14" i="12"/>
  <c r="H10" i="12"/>
  <c r="G47" i="12"/>
  <c r="G10" i="12"/>
  <c r="C44" i="12"/>
  <c r="D47" i="12"/>
  <c r="C47" i="12"/>
  <c r="D28" i="12"/>
  <c r="C28" i="12"/>
  <c r="D27" i="12"/>
  <c r="C27" i="12"/>
  <c r="D36" i="12"/>
  <c r="C36" i="12"/>
  <c r="C18" i="12" l="1"/>
  <c r="C20" i="40"/>
  <c r="D31" i="40"/>
  <c r="D50" i="40"/>
  <c r="D20" i="40"/>
  <c r="I89" i="35" l="1"/>
  <c r="A5" i="9"/>
  <c r="K35" i="55" l="1"/>
  <c r="A6" i="55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31" i="3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/>
  <c r="K35" i="46"/>
  <c r="H34" i="45"/>
  <c r="G34" i="45"/>
  <c r="I25" i="43"/>
  <c r="H25" i="43"/>
  <c r="G25" i="43"/>
  <c r="D27" i="3" l="1"/>
  <c r="C27" i="3"/>
  <c r="D17" i="28" l="1"/>
  <c r="C17" i="28"/>
  <c r="C12" i="3" l="1"/>
  <c r="I25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3" l="1"/>
  <c r="A4" i="32"/>
  <c r="I34" i="30" l="1"/>
  <c r="H34" i="30"/>
  <c r="A4" i="30"/>
  <c r="H25" i="29"/>
  <c r="G25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2" i="3"/>
  <c r="C10" i="3" l="1"/>
  <c r="D10" i="5"/>
  <c r="C10" i="5"/>
  <c r="C26" i="3"/>
  <c r="D10" i="3"/>
  <c r="B9" i="10"/>
  <c r="D10" i="12"/>
  <c r="D44" i="12"/>
  <c r="J9" i="10"/>
  <c r="D26" i="3"/>
  <c r="C10" i="12"/>
  <c r="D9" i="10"/>
  <c r="F9" i="10"/>
  <c r="C9" i="3" l="1"/>
  <c r="D9" i="3"/>
</calcChain>
</file>

<file path=xl/sharedStrings.xml><?xml version="1.0" encoding="utf-8"?>
<sst xmlns="http://schemas.openxmlformats.org/spreadsheetml/2006/main" count="1832" uniqueCount="989">
  <si>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</si>
  <si>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</si>
  <si>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</si>
  <si>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</si>
  <si>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</si>
  <si>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</si>
  <si>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</si>
  <si>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</si>
  <si>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</si>
  <si>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</si>
  <si>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</si>
  <si>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</si>
  <si>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</si>
  <si>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</si>
  <si>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</si>
  <si>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</si>
  <si>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</si>
  <si>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</si>
  <si>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</si>
  <si>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</si>
  <si>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</si>
  <si>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</si>
  <si>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</si>
  <si>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</si>
  <si>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</si>
  <si>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</si>
  <si>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</si>
  <si>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</si>
  <si>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</si>
  <si>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</si>
  <si>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</si>
  <si>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</si>
  <si>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</si>
  <si>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</si>
  <si>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</si>
  <si>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</si>
  <si>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</si>
  <si>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</si>
  <si>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</si>
  <si>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</si>
  <si>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</si>
  <si>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</si>
  <si>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</si>
  <si>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</si>
  <si>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</si>
  <si>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</si>
  <si>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</si>
  <si>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</si>
  <si>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</si>
  <si>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</si>
  <si>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</si>
  <si>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</si>
  <si>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</si>
  <si>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</si>
  <si>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</si>
  <si>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</si>
  <si>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</si>
  <si>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</si>
  <si>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</si>
  <si>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</si>
  <si>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</si>
  <si>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</si>
  <si>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</si>
  <si>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</si>
  <si>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</si>
  <si>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</si>
  <si>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</si>
  <si>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</si>
  <si>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</si>
  <si>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</si>
  <si>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</si>
  <si>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</si>
  <si>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</si>
  <si>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</si>
  <si>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</si>
  <si>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</si>
  <si>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</si>
  <si>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</si>
  <si>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</si>
  <si>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</si>
  <si>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</si>
  <si>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</si>
  <si>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</si>
  <si>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</si>
  <si>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</si>
  <si>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</si>
  <si>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</si>
  <si>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</si>
  <si>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</si>
  <si>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</si>
  <si>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</si>
  <si>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</si>
  <si>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</si>
  <si>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</si>
  <si>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</si>
  <si>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</si>
  <si>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</si>
  <si>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</si>
  <si>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</si>
  <si>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</si>
  <si>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</si>
  <si>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</si>
  <si>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</si>
  <si>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</si>
  <si>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</si>
  <si>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</si>
  <si>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</si>
  <si>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</si>
  <si>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</si>
  <si>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</si>
  <si>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</si>
  <si>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</si>
  <si>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</si>
  <si>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</si>
  <si>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</si>
  <si>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</si>
  <si>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</si>
  <si>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</si>
  <si>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</si>
  <si>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</si>
  <si>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</si>
  <si>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</si>
  <si>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</si>
  <si>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</si>
  <si>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</si>
  <si>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</si>
  <si>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</si>
  <si>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</si>
  <si>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</si>
  <si>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</si>
  <si>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</si>
  <si>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</si>
  <si>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</si>
  <si>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</si>
  <si>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</si>
  <si>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</si>
  <si>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</si>
  <si>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</si>
  <si>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</si>
  <si>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</si>
  <si>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</si>
  <si>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</si>
  <si>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</si>
  <si>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</si>
  <si>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</si>
  <si>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</si>
  <si>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</si>
  <si>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</si>
  <si>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</si>
  <si>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</si>
  <si>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</si>
  <si>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</si>
  <si>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</si>
  <si>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</si>
  <si>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</si>
  <si>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</si>
  <si>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</si>
  <si>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</si>
  <si>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</si>
  <si>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</si>
  <si>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</si>
  <si>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</si>
  <si>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</si>
  <si>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</si>
  <si>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</si>
  <si>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</si>
  <si>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</si>
  <si>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</si>
  <si>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</si>
  <si>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</si>
  <si>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</si>
  <si>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</si>
  <si>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</si>
  <si>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</si>
  <si>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</si>
  <si>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</si>
  <si>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</si>
  <si>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</si>
  <si>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</si>
  <si>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</si>
  <si>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</si>
  <si>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</si>
  <si>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</si>
  <si>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</si>
  <si>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</si>
  <si>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</si>
  <si>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</si>
  <si>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</si>
  <si>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</si>
  <si>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</si>
  <si>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</si>
  <si>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</si>
  <si>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</si>
  <si>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</si>
  <si>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</si>
  <si>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</si>
  <si>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</si>
  <si>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</si>
  <si>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</si>
  <si>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</si>
  <si>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</si>
  <si>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</si>
  <si>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</si>
  <si>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</si>
  <si>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</si>
  <si>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</si>
  <si>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</si>
  <si>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</si>
  <si>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</si>
  <si>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</si>
  <si>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</si>
  <si>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</si>
  <si>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</si>
  <si>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</si>
  <si>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</si>
  <si>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</si>
  <si>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</si>
  <si>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</si>
  <si>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</si>
  <si>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</si>
  <si>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</si>
  <si>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</si>
  <si>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</si>
  <si>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</si>
  <si>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</si>
  <si>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</si>
  <si>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</si>
  <si>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</si>
  <si>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</si>
  <si>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</si>
  <si>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</si>
  <si>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</si>
  <si>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</si>
  <si>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</si>
  <si>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</si>
  <si>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</si>
  <si>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</si>
  <si>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</si>
  <si>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</si>
  <si>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</si>
  <si>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</si>
  <si>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</si>
  <si>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</si>
  <si>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</si>
  <si>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</si>
  <si>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</si>
  <si>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</si>
  <si>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</si>
  <si>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</si>
  <si>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</si>
  <si>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</si>
  <si>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</si>
  <si>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</si>
  <si>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</si>
  <si>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</si>
  <si>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</si>
  <si>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</si>
  <si>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</si>
  <si>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</si>
  <si>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</si>
  <si>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</si>
  <si>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</si>
  <si>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</si>
  <si>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</si>
  <si>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</si>
  <si>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</si>
  <si>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</si>
  <si>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</si>
  <si>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</si>
  <si>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</si>
  <si>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</si>
  <si>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</si>
  <si>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</si>
  <si>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</si>
  <si>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</si>
  <si>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</si>
  <si>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</si>
  <si>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</si>
  <si>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</si>
  <si>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</si>
  <si>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</si>
  <si>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</si>
  <si>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</si>
  <si>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</si>
  <si>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</si>
  <si>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</si>
  <si>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</si>
  <si>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</si>
  <si>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</si>
  <si>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</si>
  <si>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</si>
  <si>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</si>
  <si>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</si>
  <si>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</si>
  <si>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</si>
  <si>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</si>
  <si>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</si>
  <si>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</si>
  <si>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</si>
  <si>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</si>
  <si>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</si>
  <si>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</si>
  <si>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</si>
  <si>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</si>
  <si>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</si>
  <si>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</si>
  <si>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</si>
  <si>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</si>
  <si>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</si>
  <si>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</si>
  <si>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</si>
  <si>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</si>
  <si>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</si>
  <si>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</si>
  <si>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</si>
  <si>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</si>
  <si>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</si>
  <si>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</si>
  <si>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</si>
  <si>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</si>
  <si>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</si>
  <si>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</si>
  <si>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</si>
  <si>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</si>
  <si>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</si>
  <si>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</si>
  <si>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</si>
  <si>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</si>
  <si>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</si>
  <si>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</si>
  <si>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</si>
  <si>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</si>
  <si>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</si>
  <si>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</si>
  <si>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</si>
  <si>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</si>
  <si>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</si>
  <si>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</si>
  <si>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</si>
  <si>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</si>
  <si>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</si>
  <si>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</si>
  <si>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</si>
  <si>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</si>
  <si>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</si>
  <si>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</si>
  <si>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</si>
  <si>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</si>
  <si>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</si>
  <si>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</si>
  <si>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</si>
  <si>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</si>
  <si>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</si>
  <si>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</si>
  <si>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</si>
  <si>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</si>
  <si>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</si>
  <si>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</si>
  <si>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</si>
  <si>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</si>
  <si>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</si>
  <si>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</si>
  <si>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</si>
  <si>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</si>
  <si>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</si>
  <si>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</si>
  <si>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</si>
  <si>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</si>
  <si>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</si>
  <si>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</si>
  <si>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</si>
  <si>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</si>
  <si>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</si>
  <si>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</si>
  <si>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</si>
  <si>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</si>
  <si>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</si>
  <si>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</si>
  <si>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</si>
  <si>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</si>
  <si>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</si>
  <si>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</si>
  <si>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</si>
  <si>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</si>
  <si>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</si>
  <si>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</si>
  <si>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</si>
  <si>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</si>
  <si>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</si>
  <si>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</si>
  <si>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</si>
  <si>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</si>
  <si>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</si>
  <si>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</si>
  <si>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</si>
  <si>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</si>
  <si>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</si>
  <si>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</si>
  <si>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</si>
  <si>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</si>
  <si>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</si>
  <si>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</si>
  <si>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</si>
  <si>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</si>
  <si>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</si>
  <si>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</si>
  <si>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</si>
  <si>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</si>
  <si>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</si>
  <si>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</si>
  <si>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</si>
  <si>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</si>
  <si>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</si>
  <si>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</si>
  <si>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</si>
  <si>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</si>
  <si>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</si>
  <si>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</si>
  <si>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</si>
  <si>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</si>
  <si>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</si>
  <si>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</si>
  <si>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</si>
  <si>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</si>
  <si>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</si>
  <si>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</si>
  <si>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</si>
  <si>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</si>
  <si>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</si>
  <si>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</si>
  <si>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</si>
  <si>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</si>
  <si>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</si>
  <si>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</si>
  <si>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</si>
  <si>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</si>
  <si>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</si>
  <si>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</si>
  <si>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</si>
  <si>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</si>
  <si>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</si>
  <si>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</si>
  <si>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</si>
  <si>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</si>
  <si>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</si>
  <si>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</si>
  <si>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</si>
  <si>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</si>
  <si>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</si>
  <si>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</si>
  <si>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</si>
  <si>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</si>
  <si>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</si>
  <si>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</si>
  <si>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</si>
  <si>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</si>
  <si>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</si>
  <si>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</si>
  <si>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</si>
  <si>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</si>
  <si>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</si>
  <si>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</si>
  <si>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</si>
  <si>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</si>
  <si>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</si>
  <si>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</si>
  <si>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</si>
  <si>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</si>
  <si>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</si>
  <si>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</si>
  <si>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</si>
  <si>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</si>
  <si>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</si>
  <si>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</si>
  <si>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</si>
  <si>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</si>
  <si>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</si>
  <si>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</si>
  <si>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</si>
  <si>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</si>
  <si>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</si>
  <si>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</si>
  <si>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</si>
  <si>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</si>
  <si>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</si>
  <si>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</si>
  <si>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</si>
  <si>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</si>
  <si>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</si>
  <si>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</si>
  <si>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</si>
  <si>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</si>
  <si>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</si>
  <si>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</si>
  <si>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</si>
  <si>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</si>
  <si>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</si>
  <si>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</si>
  <si>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</si>
  <si>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</si>
  <si>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</si>
  <si>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</si>
  <si>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</si>
  <si>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</si>
  <si>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</si>
  <si>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</si>
  <si>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</si>
  <si>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</si>
  <si>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</si>
  <si>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</si>
  <si>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</si>
  <si>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</si>
  <si>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</si>
  <si>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</si>
  <si>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</si>
  <si>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მ.პ.გ. ქართული ოცნება - დემოკრატიული საქართველო</t>
  </si>
  <si>
    <t>01,06-30,06,2017</t>
  </si>
  <si>
    <t>06/15/2017</t>
  </si>
  <si>
    <t xml:space="preserve">დიმიტრი ჩქარეული </t>
  </si>
  <si>
    <t>62004015293</t>
  </si>
  <si>
    <t>GE62BG0000000854055400</t>
  </si>
  <si>
    <t>საქართველოს ბანკი</t>
  </si>
  <si>
    <t>გიორგი</t>
  </si>
  <si>
    <t>ქსოვრელი</t>
  </si>
  <si>
    <t>01030027208</t>
  </si>
  <si>
    <t>ბუღალტერი</t>
  </si>
  <si>
    <t>ირაკლი</t>
  </si>
  <si>
    <t>ამირანაშვილი</t>
  </si>
  <si>
    <t>01030013035</t>
  </si>
  <si>
    <t>იურისტი</t>
  </si>
  <si>
    <t>კვლევა</t>
  </si>
  <si>
    <t>GE51CR0000000004933608</t>
  </si>
  <si>
    <t>GEL</t>
  </si>
  <si>
    <t>5/16/2012</t>
  </si>
  <si>
    <t>GE72CR0000000004933618</t>
  </si>
  <si>
    <t>USD</t>
  </si>
  <si>
    <t>EURO</t>
  </si>
  <si>
    <t>GE09CR0000002049644506</t>
  </si>
  <si>
    <t>08/24/2016</t>
  </si>
  <si>
    <t>GE78CR0000002049654516</t>
  </si>
  <si>
    <t>GE29CR0000002049664516</t>
  </si>
  <si>
    <t>ბანკი ქართუ</t>
  </si>
  <si>
    <t>მსუბუქი მაღალი გამავლობის</t>
  </si>
  <si>
    <t>ტოიოტა</t>
  </si>
  <si>
    <t>PRADO</t>
  </si>
  <si>
    <t>FFT-388</t>
  </si>
  <si>
    <t>05/14/2013</t>
  </si>
  <si>
    <t>სედანი</t>
  </si>
  <si>
    <t>ჰიუნდაი</t>
  </si>
  <si>
    <t>ACCENT</t>
  </si>
  <si>
    <t>CC488GG</t>
  </si>
  <si>
    <t>CC480GG</t>
  </si>
  <si>
    <t>CC484GG</t>
  </si>
  <si>
    <t>CC477GG</t>
  </si>
  <si>
    <t>CC811GG</t>
  </si>
  <si>
    <t>CC807GG</t>
  </si>
  <si>
    <t>CC805GG</t>
  </si>
  <si>
    <t>CC804GG</t>
  </si>
  <si>
    <t>CC822GG</t>
  </si>
  <si>
    <t>CC799GG</t>
  </si>
  <si>
    <t>ქ. თბილისი, ერეკლე II-ეს მოედანი #3</t>
  </si>
  <si>
    <t>ფართის იჯარა</t>
  </si>
  <si>
    <t>3 თვე</t>
  </si>
  <si>
    <t>205283637</t>
  </si>
  <si>
    <t>შპს ახალი კაპიტალი</t>
  </si>
  <si>
    <t>ქ. თბილისი რუსთაველის ქ. #24/ ლაღიზის ქ. #1</t>
  </si>
  <si>
    <t>01017000815</t>
  </si>
  <si>
    <t>მედეია</t>
  </si>
  <si>
    <t>ჯიქია</t>
  </si>
  <si>
    <t>01017015694</t>
  </si>
  <si>
    <t>თამაზ</t>
  </si>
  <si>
    <t>ქ. თბილისი, ი. ჭვჭავაძის გამზ. #20 ბ. 3</t>
  </si>
  <si>
    <t>01024081247</t>
  </si>
  <si>
    <t>ეკატერინე</t>
  </si>
  <si>
    <t>ყარსელიშვილი</t>
  </si>
  <si>
    <t>ქ. თბილისი, ალ. ყაზბეგის გამზირი #14 ბ. 2</t>
  </si>
  <si>
    <t>01024044857</t>
  </si>
  <si>
    <t>ანდღულაძე მადონა ი/მ</t>
  </si>
  <si>
    <t>ქ. თბილისი, მოედანი გულია, გვარდიის სამმართველოს მიმდებარედ</t>
  </si>
  <si>
    <t>35001008650</t>
  </si>
  <si>
    <t>ფრიდონი</t>
  </si>
  <si>
    <t>აბესაძე</t>
  </si>
  <si>
    <t>ქ. თბილისი, ქეთევან წამებულის ქ. #47</t>
  </si>
  <si>
    <t>01028000992</t>
  </si>
  <si>
    <t>როსტიაშვილი ზურაბ ი/მ</t>
  </si>
  <si>
    <t>ქ. თბილისი, ჯავახეთის ქუჩის და კალაბუნის გადაკვეთასთან</t>
  </si>
  <si>
    <t>01024070244</t>
  </si>
  <si>
    <t>ნონიაშვილი ზურიკო ი/მ</t>
  </si>
  <si>
    <t>10001005919</t>
  </si>
  <si>
    <t>ნონიაშვილი სანდრო ი/მ</t>
  </si>
  <si>
    <t>ქ. თბილისი, ჩიტაიას ქ. #3 ბ. 2</t>
  </si>
  <si>
    <t>01011061250</t>
  </si>
  <si>
    <t>დარეჯან</t>
  </si>
  <si>
    <t>ტრაპაიძე</t>
  </si>
  <si>
    <t>ქ. თბილისი, სოხუმის ქ. #4-6ა</t>
  </si>
  <si>
    <t>01005020223</t>
  </si>
  <si>
    <t>სანდრო</t>
  </si>
  <si>
    <t>მიქაუტაძე</t>
  </si>
  <si>
    <t>ქ. თბილისი, ცოტნე დადიანის ქ. #141</t>
  </si>
  <si>
    <t>01013004758</t>
  </si>
  <si>
    <t>ლევან</t>
  </si>
  <si>
    <t>ელიაური</t>
  </si>
  <si>
    <t>ქ. თბილისი, ფორე მოსულიშვილის ქ. #1</t>
  </si>
  <si>
    <t>54001007223</t>
  </si>
  <si>
    <t>ქემერტელიძე კახაბერ ი/მ</t>
  </si>
  <si>
    <t>საგარეჯო, რუსთაველის ქ. #175</t>
  </si>
  <si>
    <t>ქვლივიძე</t>
  </si>
  <si>
    <t>ქ. გურჯაანი, სანაპიროს ქ. #10</t>
  </si>
  <si>
    <t>13001007430</t>
  </si>
  <si>
    <t>მექერიშვილი ლევან ი/მ</t>
  </si>
  <si>
    <t>ქ. წნორი, თავისუფლების ქ. #37</t>
  </si>
  <si>
    <t>2 თვე</t>
  </si>
  <si>
    <t>01008040230</t>
  </si>
  <si>
    <t>ნაირა</t>
  </si>
  <si>
    <t>გელაშვილი</t>
  </si>
  <si>
    <t>ქ. დედოფლისწყარო, ჰერეთის ქ. #74</t>
  </si>
  <si>
    <t>11 თვე</t>
  </si>
  <si>
    <t>14001001035</t>
  </si>
  <si>
    <t>თამაზაშვილი</t>
  </si>
  <si>
    <t>ქ. ლაგოდეხი, ქიზიყის ქ. #27</t>
  </si>
  <si>
    <t>ჭუჭულაშვილი გიორგი ი/მ</t>
  </si>
  <si>
    <t>ქ. ყვარელი, შ. რუსთაველის ქ. #4</t>
  </si>
  <si>
    <t>241582373</t>
  </si>
  <si>
    <t>შპს კახეთის ღვინის მარანი</t>
  </si>
  <si>
    <t>ქ. თელავი, ჯორჯიაშვილის ქ. #7ა</t>
  </si>
  <si>
    <t>01026004996</t>
  </si>
  <si>
    <t>ალექსანდრე</t>
  </si>
  <si>
    <t>მალუძე</t>
  </si>
  <si>
    <t>ქ. ახმეტა, ვაჟა-ფშაველას ქ.</t>
  </si>
  <si>
    <t>23001000324</t>
  </si>
  <si>
    <t>ნათელა</t>
  </si>
  <si>
    <t>ღეჩუაშვილი</t>
  </si>
  <si>
    <t>ქ. რუსთავი, კოსტავას ქ. #14  ბ. #48</t>
  </si>
  <si>
    <t>35001024663</t>
  </si>
  <si>
    <t>თათია</t>
  </si>
  <si>
    <t>კობრეშვილი</t>
  </si>
  <si>
    <t>ქ. გარდაბანი, დ. აღმაშენებლის ქ. კორპუსი 17 ბ. #2-3</t>
  </si>
  <si>
    <t>12001016317</t>
  </si>
  <si>
    <t>რამაზან</t>
  </si>
  <si>
    <t>ხალილოვი</t>
  </si>
  <si>
    <t>მარნეული, მაზნიაშვილის ქ. #2</t>
  </si>
  <si>
    <t>28001001979</t>
  </si>
  <si>
    <t>მამედოვი ფირდოსი ი/მ</t>
  </si>
  <si>
    <t>28001001085</t>
  </si>
  <si>
    <t>მამედოვი სეიმურ ი/მ</t>
  </si>
  <si>
    <t>ქ. ბოლნისი, აღმაშენებლის ქ. #54</t>
  </si>
  <si>
    <t>24001022727</t>
  </si>
  <si>
    <t>მზია</t>
  </si>
  <si>
    <t>ქვრივიშვილი</t>
  </si>
  <si>
    <t>ქ. დმანისი, 9 აპრილის ქ. #67</t>
  </si>
  <si>
    <t>15001002982</t>
  </si>
  <si>
    <t>ხიდირნაბი</t>
  </si>
  <si>
    <t>დაშდამიროვი</t>
  </si>
  <si>
    <t>ქ. წალკა, მ. კოსტავას ქ. სახლი #75</t>
  </si>
  <si>
    <t>61009011791</t>
  </si>
  <si>
    <t>გურანდა</t>
  </si>
  <si>
    <t>ბოლქვაძე</t>
  </si>
  <si>
    <t>ქ. თეთრიწყარო, დიდგორის ქ. #15</t>
  </si>
  <si>
    <t>22001005181</t>
  </si>
  <si>
    <t>ბექაური ამური ი/მ</t>
  </si>
  <si>
    <t>ქ. თიანეთი რუსთაველის ქ. #38</t>
  </si>
  <si>
    <t>ზურაბ</t>
  </si>
  <si>
    <t>ჯანგირაშვილი</t>
  </si>
  <si>
    <t>ქ. მცხეთა, აღმაშენებლის ქ.</t>
  </si>
  <si>
    <t>236052515</t>
  </si>
  <si>
    <t>შპს მცხეთის წყალი</t>
  </si>
  <si>
    <t>ქ. დუშეთი, რუსთაველის ქ. #46</t>
  </si>
  <si>
    <t>16001000957</t>
  </si>
  <si>
    <t>შვენა</t>
  </si>
  <si>
    <t>ზანდუკელი</t>
  </si>
  <si>
    <t>ქ. ყაზბეგი, ალ. ყაზბეგის ქ. #32</t>
  </si>
  <si>
    <t>01009003409</t>
  </si>
  <si>
    <t>ნინო</t>
  </si>
  <si>
    <t>ჩოფიკაშვილი</t>
  </si>
  <si>
    <t>ქ. კასპი მ. კოსტავას ქ. #5</t>
  </si>
  <si>
    <t>მანანა</t>
  </si>
  <si>
    <t>ხვთისიაშვილი</t>
  </si>
  <si>
    <t>ქ. გორი, წერეთლის ქ. #29</t>
  </si>
  <si>
    <t>59001101395</t>
  </si>
  <si>
    <t>ია</t>
  </si>
  <si>
    <t>ლომაური</t>
  </si>
  <si>
    <t xml:space="preserve">ქ. ქარელი სტალინის ქ. #49 </t>
  </si>
  <si>
    <t>01024022690</t>
  </si>
  <si>
    <t>ნანა</t>
  </si>
  <si>
    <t>გიორგაშვილი</t>
  </si>
  <si>
    <t>ქ. ხაშური, სააკაძის ქ. #94</t>
  </si>
  <si>
    <t>57001016787</t>
  </si>
  <si>
    <t>კახაბერ</t>
  </si>
  <si>
    <t>მარკოზია</t>
  </si>
  <si>
    <t>ქ. ბორჯომი, შ. რუსთაველის ქ. #147</t>
  </si>
  <si>
    <t>01001000813</t>
  </si>
  <si>
    <t>სამსონიძე ვალიდა ი/მ</t>
  </si>
  <si>
    <t>ქ. ახალციხე, შ. რუსთაველის ქ. #44-44ა</t>
  </si>
  <si>
    <t>წაღიკიან პარკევ ი/მ</t>
  </si>
  <si>
    <t>დ. ადიგენი, თამარ მეფის ქ. #2</t>
  </si>
  <si>
    <t>01004000999</t>
  </si>
  <si>
    <t>ზედგინიძე ზურაბ ი/მ</t>
  </si>
  <si>
    <t>დ. ასპინძა, გორგასლის ქ. #2</t>
  </si>
  <si>
    <t>რევაზი</t>
  </si>
  <si>
    <t>ქუქჩიშვილი</t>
  </si>
  <si>
    <t>ქ. ახალქალაქი, ჩარენცის ქ. #11/1</t>
  </si>
  <si>
    <t>07001022059</t>
  </si>
  <si>
    <t>მურადიანი ლუსაბერ ი/მ</t>
  </si>
  <si>
    <t>ქ. ნინოწმინდა, თავისუფლების ქ. #25</t>
  </si>
  <si>
    <t>32001016304</t>
  </si>
  <si>
    <t>მზიკიან მამბრე ი/მ</t>
  </si>
  <si>
    <t>ქ. ონი, დავით აღმაშენებლის ქ. #51</t>
  </si>
  <si>
    <t>01008005646</t>
  </si>
  <si>
    <t>ჯაფარიძე</t>
  </si>
  <si>
    <t>ქ. ამბროლაური, კოსტავას ქ. #7</t>
  </si>
  <si>
    <t>04001002980</t>
  </si>
  <si>
    <t>გოცირიძე ომარი ი/მ</t>
  </si>
  <si>
    <t>ქ. ცაგერი, მ. კოსტავას ქ. #13 ბ. 3</t>
  </si>
  <si>
    <t>ზაირა</t>
  </si>
  <si>
    <t>ბენდელიანი</t>
  </si>
  <si>
    <t>ლენტეხი, დაბა ლენტეხი, სტალინის ქ. #8</t>
  </si>
  <si>
    <t>27001007074</t>
  </si>
  <si>
    <t>ქურასბედიანი</t>
  </si>
  <si>
    <t>ხარაგაული, დ. ხარაგაული, სოლომონ მეფის # 21</t>
  </si>
  <si>
    <t>01018001780</t>
  </si>
  <si>
    <t>არევაძე-წერეთელი</t>
  </si>
  <si>
    <t>ქ. თერჯოლა, რუსთაველის ქ. #105</t>
  </si>
  <si>
    <t>21001015020</t>
  </si>
  <si>
    <t>ჩუბინიძე დარეჯანი ი/მ</t>
  </si>
  <si>
    <t>ქ. საჩხერე მერაბ კოსტავას ქ. #65</t>
  </si>
  <si>
    <t>დიმიტრი</t>
  </si>
  <si>
    <t>ბურძენიძე</t>
  </si>
  <si>
    <t>ქ. ზესტაფონი, დ. აღმაშენებლის ქ. #19</t>
  </si>
  <si>
    <t>12 თვე</t>
  </si>
  <si>
    <t>405117136</t>
  </si>
  <si>
    <t>შპს 7 ლიდო</t>
  </si>
  <si>
    <t>ქ. ბაღდათი, შ. რუსთაველის ქ. #22</t>
  </si>
  <si>
    <t>შპს ავა-მარიამი</t>
  </si>
  <si>
    <t>ქ. ვანი, ჯორჯიაშვილის ქ. #2</t>
  </si>
  <si>
    <t>17001000134</t>
  </si>
  <si>
    <t>ომარ</t>
  </si>
  <si>
    <t>კორძაძე</t>
  </si>
  <si>
    <t>ქ. ხონი, მოსე ხონელის ქ. #5</t>
  </si>
  <si>
    <t>55001001060</t>
  </si>
  <si>
    <t>თამარ</t>
  </si>
  <si>
    <t>ტრიანდაფილიდი</t>
  </si>
  <si>
    <t>ქ. ჭიათურა ეგ. ნინოშვილის ქ. #12 ბ. 9</t>
  </si>
  <si>
    <t>მირმენი</t>
  </si>
  <si>
    <t>ბარათაშვილი</t>
  </si>
  <si>
    <t>ქ. ტყიბული, შ. რუსთაველის ქ. #1 ბ. 27</t>
  </si>
  <si>
    <t>01024083360</t>
  </si>
  <si>
    <t>ნიკოლოზ</t>
  </si>
  <si>
    <t>მახარაშვილი</t>
  </si>
  <si>
    <t>ქ. წყალტუბო, შ. რუსთაველის ქ. #4</t>
  </si>
  <si>
    <t>კუხალეიშვილი ნინო ი/მ</t>
  </si>
  <si>
    <t>ქ. ქუთაისი, გრიშაშვილის ქ. მე-4 შესახვევი #9/ რუსთაველის გამზირი #27</t>
  </si>
  <si>
    <t>60001014677</t>
  </si>
  <si>
    <t>ამირან</t>
  </si>
  <si>
    <t>კოპალეიშვილი</t>
  </si>
  <si>
    <t>ქ. ოზურგეთი, ი. ჭავჭავაძის ქ. #12</t>
  </si>
  <si>
    <t>ნანი</t>
  </si>
  <si>
    <t>ძნელაძე</t>
  </si>
  <si>
    <t>ქ. ლანჩხუთი, მდინარაძის ქ. #3</t>
  </si>
  <si>
    <t>ორმოცაძე გიორგი ი/მ</t>
  </si>
  <si>
    <t>ქ. ჩოხატაური, დუმბაძის ქ. #3</t>
  </si>
  <si>
    <t>46001015708</t>
  </si>
  <si>
    <t>მაია</t>
  </si>
  <si>
    <t>ჩხიკვაძე</t>
  </si>
  <si>
    <t>ქ. აბაშა, თავისუფლების ქ. #81</t>
  </si>
  <si>
    <t>02001000267</t>
  </si>
  <si>
    <t>გაბელაია დავითი ი/მ</t>
  </si>
  <si>
    <t>შუბლაძე ბესიკ ი/მ</t>
  </si>
  <si>
    <t>ქ. სენაკი, რუსთაველის ქ. #164</t>
  </si>
  <si>
    <t>239860842</t>
  </si>
  <si>
    <t>საქ. სამომხ. კოოპერაციის სენაკის რ-ნ სამომხ. კოოპერატივი</t>
  </si>
  <si>
    <t>ქ. მარტვილი, თავისუფლების ქ. #14</t>
  </si>
  <si>
    <t>29001004059</t>
  </si>
  <si>
    <t>გეგია არველოდ ი/მ</t>
  </si>
  <si>
    <t>ქ. ხობი, 9 აპრილის ქ. #3</t>
  </si>
  <si>
    <t>244552480</t>
  </si>
  <si>
    <t>შპს ლასარი</t>
  </si>
  <si>
    <t>ქ. ზუგდიდი, კ. გამსახურდიას ქ. #35</t>
  </si>
  <si>
    <t>19001023247</t>
  </si>
  <si>
    <t>შენგელაია ავთანდილ ი/მ</t>
  </si>
  <si>
    <t>ქ. წალენჯიხა, გ. მებონიას ქ. #2</t>
  </si>
  <si>
    <t>571107350622</t>
  </si>
  <si>
    <t>ბადრი</t>
  </si>
  <si>
    <t>კვარაცხელია</t>
  </si>
  <si>
    <t>დ. ჩხოროწყუ დ. აღმაშენებლის ქ. #13</t>
  </si>
  <si>
    <t>48001004194</t>
  </si>
  <si>
    <t>ესართია ლაშა ი/მ</t>
  </si>
  <si>
    <t>ქ. ფოთი, დ. აღმაშენებლის ქ. #10</t>
  </si>
  <si>
    <t>42001010057</t>
  </si>
  <si>
    <t>ხორავა მარიკა ი/მ</t>
  </si>
  <si>
    <t>დ. მესტია, თამარ მეფის ქ. #14</t>
  </si>
  <si>
    <t>ნინა</t>
  </si>
  <si>
    <t>ქ. ბათუმი, მარაჯნიშვილისა და ასათიანის კვეთა</t>
  </si>
  <si>
    <t>445433610</t>
  </si>
  <si>
    <t>შპს სახლი ძველ ბათუმში</t>
  </si>
  <si>
    <t>ქედა, აბუსერიძის ქ. #11</t>
  </si>
  <si>
    <t>დიასამიძე ამირან ი/მ</t>
  </si>
  <si>
    <t>ქ. ქობულეთი, დ. აღმაშენებლის გამზირი #130</t>
  </si>
  <si>
    <t>61004000897</t>
  </si>
  <si>
    <t>ძუბენკო თამარა ი/მ</t>
  </si>
  <si>
    <t>შუახევი, დაბა შუახევი, რუსთაველის ქ. #22</t>
  </si>
  <si>
    <t>61009020031</t>
  </si>
  <si>
    <t>შაინიძე ნესტან ი/მ</t>
  </si>
  <si>
    <t>ქ. ბათუმი, ფრიდონ ხალვაშის გამზირი #346 ბ</t>
  </si>
  <si>
    <t>61001070310</t>
  </si>
  <si>
    <t>იაკობ</t>
  </si>
  <si>
    <t>შერვაშიძე</t>
  </si>
  <si>
    <t>ხულო, დ. ხულო ტბელ აბუსერიძის ქ. #7</t>
  </si>
  <si>
    <t>მცხეთა, სოფ. მუხრანი</t>
  </si>
  <si>
    <t>ფართის დათმობა</t>
  </si>
  <si>
    <t>1 დღე</t>
  </si>
  <si>
    <t>205000381</t>
  </si>
  <si>
    <t>სს შატო მუხრანი</t>
  </si>
  <si>
    <t>ავტობუსი</t>
  </si>
  <si>
    <t>MERCEDES-BENZ</t>
  </si>
  <si>
    <t>SPRINTER</t>
  </si>
  <si>
    <t>2008</t>
  </si>
  <si>
    <t>KX007UG</t>
  </si>
  <si>
    <t>53001019193</t>
  </si>
  <si>
    <t>უგულავა კახა ი/მ</t>
  </si>
  <si>
    <t>SPRINTER 518CDI</t>
  </si>
  <si>
    <t>IA747GO</t>
  </si>
  <si>
    <t>10002000859</t>
  </si>
  <si>
    <t>მაღრაძე იაგო ი/მ</t>
  </si>
  <si>
    <t>SPRINTER 316 CDI</t>
  </si>
  <si>
    <t>2015</t>
  </si>
  <si>
    <t>SP111RI</t>
  </si>
  <si>
    <t>40001001162</t>
  </si>
  <si>
    <t>ოთარაშვილი ნოდარი ი/მ</t>
  </si>
  <si>
    <t>906 KA 35</t>
  </si>
  <si>
    <t>2006</t>
  </si>
  <si>
    <t>MR010BI</t>
  </si>
  <si>
    <t>37001006729</t>
  </si>
  <si>
    <t>შარაშენიძე მერაბ ი/მ</t>
  </si>
  <si>
    <t>შ.პ.ს. ,,ახალი კაპიტალი"</t>
  </si>
  <si>
    <t>ოფისის იჯარა/კომუნალური</t>
  </si>
  <si>
    <t>PORTEK IC VE DIS TICARET MURAT KAHR IMAN</t>
  </si>
  <si>
    <t>მაისურების მოწოდება</t>
  </si>
  <si>
    <t>შ.პ.ს. ,,ქართული ოცნება"</t>
  </si>
  <si>
    <t xml:space="preserve">სასცენო აპარატურითა და ტექნიკური მოწყობილობებით მომსახურეობის გაწევა </t>
  </si>
  <si>
    <t>ირინა თავაძე</t>
  </si>
  <si>
    <t>სიების დაზუსტება</t>
  </si>
  <si>
    <t>რეზო ბექაური</t>
  </si>
  <si>
    <t>ანზორ ბედოიძე</t>
  </si>
  <si>
    <t>მელანო შარაბიძე</t>
  </si>
  <si>
    <t>ნოდარ ბერიძე</t>
  </si>
  <si>
    <t>გიგა ზოიძე</t>
  </si>
  <si>
    <t>ანზორ არჯევანიძე</t>
  </si>
  <si>
    <t>დალი ხოზრევანიძე</t>
  </si>
  <si>
    <t>ზაზა გვიანიძე</t>
  </si>
  <si>
    <t>თამარ შავგულიძე</t>
  </si>
  <si>
    <t>60001001432</t>
  </si>
  <si>
    <t>ირინა ცინაძე</t>
  </si>
  <si>
    <t>60001111304</t>
  </si>
  <si>
    <t>ნუნუ გურგენიძე</t>
  </si>
  <si>
    <t>60001071512</t>
  </si>
  <si>
    <t>რამაზ ქედელიძე</t>
  </si>
  <si>
    <t>61009005218</t>
  </si>
  <si>
    <t>მარინე არძენაძე</t>
  </si>
  <si>
    <t>61003004822</t>
  </si>
  <si>
    <t>ნოდარ ცეცხლაძე</t>
  </si>
  <si>
    <t>61009023503</t>
  </si>
  <si>
    <t>გენად ცეცხლაძე</t>
  </si>
  <si>
    <t>61009005900</t>
  </si>
  <si>
    <t>ზურაბ დიასამიძე</t>
  </si>
  <si>
    <t>61004058876</t>
  </si>
  <si>
    <t>გოჩა ნაკაშიძე</t>
  </si>
  <si>
    <t>61004056689</t>
  </si>
  <si>
    <t>მურად აბაშიძე</t>
  </si>
  <si>
    <t>61005005709</t>
  </si>
  <si>
    <t>როინ ზოიძე</t>
  </si>
  <si>
    <t>61004049101</t>
  </si>
  <si>
    <t>ირაკლი ქავჯარაძე</t>
  </si>
  <si>
    <t>61005003109</t>
  </si>
  <si>
    <t>ლელა მანელიშვილი</t>
  </si>
  <si>
    <t>61004027164</t>
  </si>
  <si>
    <t>ეთერ გოგმაჩაძე</t>
  </si>
  <si>
    <t>61004038104</t>
  </si>
  <si>
    <t>ნატო ცეცხლაძე</t>
  </si>
  <si>
    <t>61004023191</t>
  </si>
  <si>
    <t>გიორგი კლდიაშვილი</t>
  </si>
  <si>
    <t>21001019627</t>
  </si>
  <si>
    <t>თეა წიკლაური</t>
  </si>
  <si>
    <t>01001033664</t>
  </si>
  <si>
    <t>ეკატერინე ზოიძე</t>
  </si>
  <si>
    <t>61009007589</t>
  </si>
  <si>
    <t>დათუნა ხუბუა</t>
  </si>
  <si>
    <t>19001012016</t>
  </si>
  <si>
    <t>ლამარა წურწუმია</t>
  </si>
  <si>
    <t>19001068241</t>
  </si>
  <si>
    <t>ხვიჩა ბერიშვილი</t>
  </si>
  <si>
    <t>19001005233</t>
  </si>
  <si>
    <t>ნანა ფარცვანია</t>
  </si>
  <si>
    <t>62001032139</t>
  </si>
  <si>
    <t>მარინა ანთია</t>
  </si>
  <si>
    <t>19001032722</t>
  </si>
  <si>
    <t>ლანა ჯიქია</t>
  </si>
  <si>
    <t>19001086863</t>
  </si>
  <si>
    <t>ზვიად კორკელია</t>
  </si>
  <si>
    <t>19001104624</t>
  </si>
  <si>
    <t>ყაველაშვილი ნოდარი</t>
  </si>
  <si>
    <t>62007003108</t>
  </si>
  <si>
    <t>ა/ტ მომსახურეობა</t>
  </si>
  <si>
    <t>ბაირამოვი მეითა</t>
  </si>
  <si>
    <t>43001005510</t>
  </si>
  <si>
    <t>ბაშარული იოსებ</t>
  </si>
  <si>
    <t>01025004372</t>
  </si>
  <si>
    <t>ჩიტორელიძე კობა</t>
  </si>
  <si>
    <t>18001002161</t>
  </si>
  <si>
    <t>ბენიძე გივი</t>
  </si>
  <si>
    <t>62001004482</t>
  </si>
  <si>
    <t>ჩიტრეკაშვილი გიორგი</t>
  </si>
  <si>
    <t>12001008929</t>
  </si>
  <si>
    <t>დეკანოზიშვილი ზურაბი</t>
  </si>
  <si>
    <t>12001031537</t>
  </si>
  <si>
    <t>შპს „ერგი პლიუსი“</t>
  </si>
  <si>
    <t>ბეჭედი და ფაქსი</t>
  </si>
  <si>
    <t>TMD Holdings, LLC</t>
  </si>
  <si>
    <t>დისკების მოწოდება</t>
  </si>
  <si>
    <t>ფოლადაშვილი სვეტლანა</t>
  </si>
  <si>
    <t>01013013356</t>
  </si>
  <si>
    <t>გვრიტიშვილი ელეონორა</t>
  </si>
  <si>
    <t>01008010173</t>
  </si>
  <si>
    <t>ნაკუდაიძე ბელა</t>
  </si>
  <si>
    <t>31001014526</t>
  </si>
  <si>
    <t>კორძაძე ლიდა</t>
  </si>
  <si>
    <t>37001009073</t>
  </si>
  <si>
    <t>YALCIN TRANS ULUS NAK</t>
  </si>
  <si>
    <t>ბუშტები, მაისურები</t>
  </si>
  <si>
    <t xml:space="preserve">შპს პოლიგრაფ ექსტრა </t>
  </si>
  <si>
    <t>404957070</t>
  </si>
  <si>
    <t>ბეჭდვითი მომსახურეობა</t>
  </si>
  <si>
    <t>ფიფია მარინე</t>
  </si>
  <si>
    <t>19001094964</t>
  </si>
  <si>
    <t>კორდინატორის მომსახურება</t>
  </si>
  <si>
    <t>შენგელია ლერი</t>
  </si>
  <si>
    <t>62006007723</t>
  </si>
  <si>
    <t>შპს ძველი უბანი</t>
  </si>
  <si>
    <t>202055122</t>
  </si>
  <si>
    <t>იჯარა</t>
  </si>
  <si>
    <t>ლაღიძე ნანა</t>
  </si>
  <si>
    <t>60001006326</t>
  </si>
  <si>
    <t>ჩოკანდარიან ვარდან</t>
  </si>
  <si>
    <t>07001012469</t>
  </si>
  <si>
    <t>მღებრიშვილი ელისო</t>
  </si>
  <si>
    <t>360012012436</t>
  </si>
  <si>
    <t>ლეგაშვილი ვიქტორ</t>
  </si>
  <si>
    <t>45001002714</t>
  </si>
  <si>
    <t>Shanghai ZhinQun Trading Co. LTD</t>
  </si>
  <si>
    <t>სილიკონის სამაჯურები</t>
  </si>
  <si>
    <t>ჯანბერიძე ქეთევან</t>
  </si>
  <si>
    <t>01025007106</t>
  </si>
  <si>
    <t>შპს კანცლერი</t>
  </si>
  <si>
    <t>215135191</t>
  </si>
  <si>
    <t>შტამპის ღირებულება</t>
  </si>
  <si>
    <t>შპს „ელიტა ბურჯი“</t>
  </si>
  <si>
    <t>206120437</t>
  </si>
  <si>
    <t>სასცენო მოწყობილობით მომსახურება</t>
  </si>
  <si>
    <t>08.13.2012</t>
  </si>
  <si>
    <t>ნიკოლოზ მესაბლიშვილი</t>
  </si>
  <si>
    <t>ოფისის იჯარა</t>
  </si>
  <si>
    <t>26.06.2014</t>
  </si>
  <si>
    <t>შპს რუსთაველი ფროფერთი</t>
  </si>
  <si>
    <t>404406166</t>
  </si>
  <si>
    <t>21.06.2014</t>
  </si>
  <si>
    <t>საფარიძე გივი ი/მ</t>
  </si>
  <si>
    <t>61006059524</t>
  </si>
  <si>
    <t>შპს ბატავტომობილე</t>
  </si>
  <si>
    <t>445408032</t>
  </si>
  <si>
    <t>შპს გიგანტი</t>
  </si>
  <si>
    <t>245433892</t>
  </si>
  <si>
    <t>ბერიძე რუსლან ი/მ</t>
  </si>
  <si>
    <t>61006041123</t>
  </si>
  <si>
    <t>ბერიძე მალხაზ ი/მ</t>
  </si>
  <si>
    <t>61007004472</t>
  </si>
  <si>
    <t>03.07.2014</t>
  </si>
  <si>
    <t>ხარაზი ნინო</t>
  </si>
  <si>
    <t>61001041764</t>
  </si>
  <si>
    <t>დიასამიძე ვახტანგ</t>
  </si>
  <si>
    <t>წილოსანი ლალი</t>
  </si>
  <si>
    <t>61003007945</t>
  </si>
  <si>
    <t>ართმელაძე დარეჯან</t>
  </si>
  <si>
    <t>61007004173</t>
  </si>
  <si>
    <t>ზაქარაძე ვაჟა</t>
  </si>
  <si>
    <t>61006042810</t>
  </si>
  <si>
    <t>გოგიბერიძე ნარი</t>
  </si>
  <si>
    <t>61003010439</t>
  </si>
  <si>
    <t>ა(ა)იპ წყალტუბოს მუნიციპალიტეტის კულტურის ცენტრი</t>
  </si>
  <si>
    <t>221286560</t>
  </si>
  <si>
    <t>სასცენო აპარატურით მომსახურება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</si>
</sst>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1">
    <font>
      <sz val="10"/>
      <name val="Arial"/>
      <charset val="1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9"/>
      <color theme="1"/>
      <name val="Arial Unicode MS"/>
      <family val="2"/>
    </font>
    <font>
      <sz val="11"/>
      <color indexed="8"/>
      <name val="Sylfaen"/>
      <family val="1"/>
    </font>
    <font>
      <sz val="11"/>
      <color theme="1"/>
      <name val="ა"/>
      <charset val="1"/>
    </font>
    <font>
      <sz val="10"/>
      <color theme="1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name val="Sylfae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</borders>
  <cellStyleXfs count="19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3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3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4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32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3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0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1" xfId="9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1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1" xfId="9" applyFont="1" applyFill="1" applyBorder="1" applyAlignment="1" applyProtection="1">
      <alignment vertical="center"/>
    </xf>
    <xf numFmtId="14" fontId="18" fillId="0" borderId="40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1" xfId="0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1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0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21" fillId="0" borderId="0" xfId="0" applyFont="1" applyBorder="1" applyProtection="1"/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16" fillId="5" borderId="41" xfId="0" applyFont="1" applyFill="1" applyBorder="1" applyAlignment="1">
      <alignment vertical="center"/>
    </xf>
    <xf numFmtId="0" fontId="33" fillId="0" borderId="1" xfId="15" applyFont="1" applyBorder="1" applyAlignment="1" applyProtection="1">
      <alignment vertical="center" wrapText="1"/>
      <protection locked="0"/>
    </xf>
    <xf numFmtId="49" fontId="35" fillId="0" borderId="42" xfId="0" applyNumberFormat="1" applyFont="1" applyBorder="1" applyAlignment="1">
      <alignment horizontal="left" wrapText="1"/>
    </xf>
    <xf numFmtId="49" fontId="35" fillId="0" borderId="43" xfId="0" applyNumberFormat="1" applyFont="1" applyBorder="1" applyAlignment="1">
      <alignment horizontal="left" wrapText="1"/>
    </xf>
    <xf numFmtId="49" fontId="35" fillId="0" borderId="44" xfId="0" applyNumberFormat="1" applyFont="1" applyBorder="1" applyAlignment="1">
      <alignment horizontal="left" wrapText="1"/>
    </xf>
    <xf numFmtId="0" fontId="16" fillId="0" borderId="1" xfId="1" applyFont="1" applyFill="1" applyBorder="1" applyAlignment="1" applyProtection="1">
      <alignment vertical="center" wrapText="1"/>
    </xf>
    <xf numFmtId="49" fontId="16" fillId="0" borderId="1" xfId="1" applyNumberFormat="1" applyFont="1" applyFill="1" applyBorder="1" applyAlignment="1" applyProtection="1">
      <alignment horizontal="left" vertical="center" wrapText="1" indent="1"/>
    </xf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1" fillId="5" borderId="1" xfId="1" applyNumberFormat="1" applyFont="1" applyFill="1" applyBorder="1" applyAlignment="1" applyProtection="1">
      <alignment horizontal="center" vertical="center"/>
    </xf>
    <xf numFmtId="3" fontId="16" fillId="5" borderId="1" xfId="1" applyNumberFormat="1" applyFont="1" applyFill="1" applyBorder="1" applyAlignment="1" applyProtection="1">
      <alignment horizontal="center" vertical="center" wrapText="1"/>
    </xf>
    <xf numFmtId="0" fontId="16" fillId="0" borderId="1" xfId="2" applyFont="1" applyFill="1" applyBorder="1" applyAlignment="1" applyProtection="1">
      <alignment horizontal="center" vertical="top"/>
      <protection locked="0"/>
    </xf>
    <xf numFmtId="0" fontId="21" fillId="5" borderId="1" xfId="0" applyFont="1" applyFill="1" applyBorder="1" applyAlignment="1" applyProtection="1">
      <alignment horizontal="center"/>
    </xf>
    <xf numFmtId="4" fontId="16" fillId="0" borderId="1" xfId="2" applyNumberFormat="1" applyFont="1" applyFill="1" applyBorder="1" applyAlignment="1" applyProtection="1">
      <alignment horizontal="center" vertical="center"/>
      <protection locked="0"/>
    </xf>
    <xf numFmtId="166" fontId="16" fillId="0" borderId="1" xfId="2" applyNumberFormat="1" applyFont="1" applyFill="1" applyBorder="1" applyAlignment="1" applyProtection="1">
      <alignment horizontal="center" vertical="center"/>
      <protection locked="0"/>
    </xf>
    <xf numFmtId="164" fontId="16" fillId="0" borderId="1" xfId="2" applyNumberFormat="1" applyFont="1" applyFill="1" applyBorder="1" applyAlignment="1" applyProtection="1">
      <alignment horizontal="center" vertical="center"/>
      <protection locked="0"/>
    </xf>
    <xf numFmtId="3" fontId="21" fillId="5" borderId="1" xfId="0" applyNumberFormat="1" applyFont="1" applyFill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1" fontId="16" fillId="0" borderId="1" xfId="0" applyNumberFormat="1" applyFont="1" applyBorder="1" applyProtection="1">
      <protection locked="0"/>
    </xf>
    <xf numFmtId="1" fontId="21" fillId="5" borderId="1" xfId="0" applyNumberFormat="1" applyFont="1" applyFill="1" applyBorder="1" applyAlignment="1" applyProtection="1">
      <alignment horizontal="right" vertical="center" wrapText="1"/>
    </xf>
    <xf numFmtId="1" fontId="21" fillId="5" borderId="1" xfId="0" applyNumberFormat="1" applyFont="1" applyFill="1" applyBorder="1" applyProtection="1"/>
    <xf numFmtId="1" fontId="16" fillId="0" borderId="0" xfId="0" applyNumberFormat="1" applyFont="1" applyProtection="1">
      <protection locked="0"/>
    </xf>
    <xf numFmtId="0" fontId="25" fillId="5" borderId="2" xfId="2" applyFont="1" applyFill="1" applyBorder="1" applyAlignment="1" applyProtection="1">
      <alignment horizontal="center" vertical="top" wrapText="1"/>
    </xf>
    <xf numFmtId="1" fontId="25" fillId="5" borderId="2" xfId="2" applyNumberFormat="1" applyFont="1" applyFill="1" applyBorder="1" applyAlignment="1" applyProtection="1">
      <alignment horizontal="center" vertical="top" wrapText="1"/>
    </xf>
    <xf numFmtId="1" fontId="23" fillId="0" borderId="1" xfId="2" applyNumberFormat="1" applyFont="1" applyFill="1" applyBorder="1" applyAlignment="1" applyProtection="1">
      <alignment horizontal="left" vertical="top" wrapText="1"/>
      <protection locked="0"/>
    </xf>
    <xf numFmtId="0" fontId="24" fillId="0" borderId="8" xfId="2" applyFont="1" applyFill="1" applyBorder="1" applyAlignment="1" applyProtection="1">
      <alignment horizontal="right" vertical="top" wrapText="1"/>
      <protection locked="0"/>
    </xf>
    <xf numFmtId="1" fontId="23" fillId="0" borderId="33" xfId="2" applyNumberFormat="1" applyFont="1" applyFill="1" applyBorder="1" applyAlignment="1" applyProtection="1">
      <alignment horizontal="left" vertical="top" wrapText="1"/>
      <protection locked="0"/>
    </xf>
    <xf numFmtId="1" fontId="25" fillId="0" borderId="45" xfId="2" applyNumberFormat="1" applyFont="1" applyFill="1" applyBorder="1" applyAlignment="1" applyProtection="1">
      <alignment horizontal="center" vertical="top" wrapText="1"/>
      <protection locked="0"/>
    </xf>
    <xf numFmtId="14" fontId="36" fillId="0" borderId="33" xfId="16" applyNumberFormat="1" applyFont="1" applyBorder="1" applyAlignment="1" applyProtection="1">
      <alignment wrapText="1"/>
      <protection locked="0"/>
    </xf>
    <xf numFmtId="1" fontId="25" fillId="0" borderId="1" xfId="2" applyNumberFormat="1" applyFont="1" applyFill="1" applyBorder="1" applyAlignment="1" applyProtection="1">
      <alignment horizontal="center" vertical="top" wrapText="1"/>
    </xf>
    <xf numFmtId="1" fontId="25" fillId="2" borderId="1" xfId="2" applyNumberFormat="1" applyFont="1" applyFill="1" applyBorder="1" applyAlignment="1" applyProtection="1">
      <alignment horizontal="center" vertical="top" wrapText="1"/>
    </xf>
    <xf numFmtId="14" fontId="36" fillId="2" borderId="1" xfId="16" applyNumberFormat="1" applyFont="1" applyFill="1" applyBorder="1" applyAlignment="1" applyProtection="1">
      <alignment wrapText="1"/>
      <protection locked="0"/>
    </xf>
    <xf numFmtId="0" fontId="24" fillId="0" borderId="8" xfId="2" applyFont="1" applyFill="1" applyBorder="1" applyAlignment="1" applyProtection="1">
      <alignment horizontal="center" vertical="top" wrapText="1"/>
      <protection locked="0"/>
    </xf>
    <xf numFmtId="0" fontId="36" fillId="0" borderId="33" xfId="16" applyFont="1" applyBorder="1" applyAlignment="1" applyProtection="1">
      <alignment wrapText="1"/>
      <protection locked="0"/>
    </xf>
    <xf numFmtId="0" fontId="36" fillId="0" borderId="1" xfId="16" applyFont="1" applyBorder="1" applyAlignment="1" applyProtection="1">
      <alignment wrapText="1"/>
      <protection locked="0"/>
    </xf>
    <xf numFmtId="1" fontId="18" fillId="0" borderId="1" xfId="4" applyNumberFormat="1" applyFont="1" applyBorder="1" applyAlignment="1" applyProtection="1">
      <alignment vertical="center" wrapText="1"/>
      <protection locked="0"/>
    </xf>
    <xf numFmtId="4" fontId="37" fillId="0" borderId="1" xfId="0" applyNumberFormat="1" applyFont="1" applyFill="1" applyBorder="1" applyAlignment="1">
      <alignment wrapText="1"/>
    </xf>
    <xf numFmtId="0" fontId="18" fillId="0" borderId="1" xfId="17" applyFont="1" applyFill="1" applyBorder="1" applyAlignment="1" applyProtection="1">
      <alignment vertical="center" wrapText="1"/>
      <protection locked="0"/>
    </xf>
    <xf numFmtId="0" fontId="23" fillId="0" borderId="1" xfId="17" applyFont="1" applyFill="1" applyBorder="1" applyAlignment="1" applyProtection="1">
      <alignment horizontal="center" vertical="center" wrapText="1"/>
      <protection locked="0"/>
    </xf>
    <xf numFmtId="14" fontId="23" fillId="0" borderId="1" xfId="17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7" applyFont="1" applyBorder="1" applyAlignment="1" applyProtection="1">
      <alignment vertical="center" wrapText="1"/>
      <protection locked="0"/>
    </xf>
    <xf numFmtId="0" fontId="18" fillId="0" borderId="1" xfId="17" applyFont="1" applyBorder="1" applyAlignment="1" applyProtection="1">
      <alignment horizontal="center" vertical="center" wrapText="1"/>
      <protection locked="0"/>
    </xf>
    <xf numFmtId="0" fontId="18" fillId="0" borderId="1" xfId="17" applyFont="1" applyFill="1" applyBorder="1" applyAlignment="1" applyProtection="1">
      <alignment horizontal="center" vertical="center" wrapText="1"/>
      <protection locked="0"/>
    </xf>
    <xf numFmtId="14" fontId="26" fillId="0" borderId="2" xfId="16" applyNumberFormat="1" applyFont="1" applyBorder="1" applyAlignment="1" applyProtection="1">
      <alignment horizontal="center" wrapText="1"/>
      <protection locked="0"/>
    </xf>
    <xf numFmtId="14" fontId="26" fillId="0" borderId="2" xfId="16" applyNumberFormat="1" applyFont="1" applyFill="1" applyBorder="1" applyAlignment="1" applyProtection="1">
      <alignment horizontal="center" wrapText="1"/>
      <protection locked="0"/>
    </xf>
    <xf numFmtId="0" fontId="18" fillId="0" borderId="1" xfId="18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18" applyFont="1" applyFill="1" applyBorder="1" applyAlignment="1" applyProtection="1">
      <alignment vertical="center" wrapText="1"/>
      <protection locked="0"/>
    </xf>
    <xf numFmtId="49" fontId="18" fillId="0" borderId="2" xfId="18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8" applyFont="1" applyFill="1" applyBorder="1" applyAlignment="1" applyProtection="1">
      <alignment vertical="center" wrapText="1"/>
      <protection locked="0"/>
    </xf>
    <xf numFmtId="0" fontId="18" fillId="7" borderId="5" xfId="18" applyFont="1" applyFill="1" applyBorder="1" applyAlignment="1" applyProtection="1">
      <alignment horizontal="center" vertical="center" wrapText="1"/>
    </xf>
    <xf numFmtId="0" fontId="18" fillId="2" borderId="1" xfId="18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0" borderId="1" xfId="18" applyFont="1" applyBorder="1" applyAlignment="1" applyProtection="1">
      <alignment horizontal="center" vertical="center" wrapText="1"/>
      <protection locked="0"/>
    </xf>
    <xf numFmtId="49" fontId="18" fillId="7" borderId="2" xfId="18" applyNumberFormat="1" applyFont="1" applyFill="1" applyBorder="1" applyAlignment="1" applyProtection="1">
      <alignment horizontal="center" vertical="center" wrapText="1"/>
    </xf>
    <xf numFmtId="0" fontId="18" fillId="0" borderId="2" xfId="18" applyFont="1" applyBorder="1" applyAlignment="1" applyProtection="1">
      <alignment horizontal="center" vertical="center" wrapText="1"/>
      <protection locked="0"/>
    </xf>
    <xf numFmtId="0" fontId="18" fillId="7" borderId="1" xfId="18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8" fillId="0" borderId="1" xfId="18" applyNumberFormat="1" applyFont="1" applyBorder="1" applyAlignment="1" applyProtection="1">
      <alignment horizontal="center" vertical="center" wrapText="1"/>
      <protection locked="0"/>
    </xf>
    <xf numFmtId="167" fontId="38" fillId="0" borderId="1" xfId="16" applyNumberFormat="1" applyFont="1" applyFill="1" applyBorder="1" applyAlignment="1" applyProtection="1">
      <alignment horizontal="center" vertical="center"/>
      <protection locked="0"/>
    </xf>
    <xf numFmtId="1" fontId="39" fillId="0" borderId="1" xfId="2" applyNumberFormat="1" applyFont="1" applyFill="1" applyBorder="1" applyAlignment="1" applyProtection="1">
      <alignment horizontal="left" vertical="top" wrapText="1"/>
      <protection locked="0"/>
    </xf>
    <xf numFmtId="49" fontId="39" fillId="0" borderId="1" xfId="2" applyNumberFormat="1" applyFont="1" applyFill="1" applyBorder="1" applyAlignment="1" applyProtection="1">
      <alignment horizontal="left" vertical="top" wrapText="1"/>
      <protection locked="0"/>
    </xf>
    <xf numFmtId="0" fontId="39" fillId="0" borderId="1" xfId="2" applyFont="1" applyFill="1" applyBorder="1" applyAlignment="1" applyProtection="1">
      <alignment horizontal="left" vertical="top" wrapText="1"/>
      <protection locked="0"/>
    </xf>
    <xf numFmtId="49" fontId="40" fillId="0" borderId="1" xfId="0" applyNumberFormat="1" applyFont="1" applyFill="1" applyBorder="1" applyAlignment="1" applyProtection="1">
      <alignment horizontal="left" vertical="top"/>
      <protection locked="0"/>
    </xf>
    <xf numFmtId="0" fontId="40" fillId="0" borderId="1" xfId="1" applyFont="1" applyFill="1" applyBorder="1" applyAlignment="1" applyProtection="1">
      <alignment horizontal="left" vertical="top" wrapText="1"/>
    </xf>
    <xf numFmtId="0" fontId="40" fillId="0" borderId="1" xfId="0" applyFont="1" applyFill="1" applyBorder="1" applyAlignment="1">
      <alignment horizontal="left" vertical="top"/>
    </xf>
    <xf numFmtId="0" fontId="40" fillId="0" borderId="1" xfId="0" applyNumberFormat="1" applyFont="1" applyFill="1" applyBorder="1" applyAlignment="1" applyProtection="1">
      <alignment horizontal="left" vertical="top"/>
      <protection locked="0"/>
    </xf>
    <xf numFmtId="0" fontId="40" fillId="0" borderId="1" xfId="0" applyNumberFormat="1" applyFont="1" applyFill="1" applyBorder="1" applyAlignment="1">
      <alignment horizontal="left" vertical="top"/>
    </xf>
    <xf numFmtId="0" fontId="40" fillId="0" borderId="1" xfId="0" applyFont="1" applyFill="1" applyBorder="1" applyAlignment="1" applyProtection="1">
      <alignment horizontal="left" vertical="top"/>
      <protection locked="0"/>
    </xf>
    <xf numFmtId="0" fontId="39" fillId="0" borderId="1" xfId="2" applyNumberFormat="1" applyFont="1" applyFill="1" applyBorder="1" applyAlignment="1" applyProtection="1">
      <alignment horizontal="left" vertical="top" wrapText="1"/>
      <protection locked="0"/>
    </xf>
    <xf numFmtId="0" fontId="39" fillId="0" borderId="1" xfId="0" applyFont="1" applyFill="1" applyBorder="1" applyAlignment="1">
      <alignment horizontal="left" vertical="top" wrapText="1"/>
    </xf>
    <xf numFmtId="49" fontId="39" fillId="0" borderId="1" xfId="0" applyNumberFormat="1" applyFont="1" applyFill="1" applyBorder="1" applyAlignment="1">
      <alignment horizontal="left" vertical="top" wrapText="1"/>
    </xf>
    <xf numFmtId="2" fontId="40" fillId="0" borderId="1" xfId="2" applyNumberFormat="1" applyFont="1" applyFill="1" applyBorder="1" applyAlignment="1" applyProtection="1">
      <alignment horizontal="left" vertical="top" wrapText="1"/>
      <protection locked="0"/>
    </xf>
    <xf numFmtId="0" fontId="40" fillId="0" borderId="1" xfId="2" applyFont="1" applyFill="1" applyBorder="1" applyAlignment="1" applyProtection="1">
      <alignment horizontal="left" vertical="top" wrapText="1"/>
      <protection locked="0"/>
    </xf>
    <xf numFmtId="0" fontId="40" fillId="0" borderId="1" xfId="2" applyFont="1" applyFill="1" applyBorder="1" applyAlignment="1" applyProtection="1">
      <alignment horizontal="left" vertical="top"/>
      <protection locked="0"/>
    </xf>
    <xf numFmtId="14" fontId="40" fillId="0" borderId="1" xfId="3" applyNumberFormat="1" applyFont="1" applyFill="1" applyBorder="1" applyAlignment="1" applyProtection="1">
      <alignment horizontal="center" vertical="center"/>
      <protection locked="0"/>
    </xf>
    <xf numFmtId="4" fontId="39" fillId="0" borderId="1" xfId="2" applyNumberFormat="1" applyFont="1" applyFill="1" applyBorder="1" applyAlignment="1" applyProtection="1">
      <alignment horizontal="left" vertical="top" wrapText="1"/>
      <protection locked="0"/>
    </xf>
    <xf numFmtId="1" fontId="39" fillId="0" borderId="7" xfId="2" applyNumberFormat="1" applyFont="1" applyFill="1" applyBorder="1" applyAlignment="1" applyProtection="1">
      <alignment horizontal="left" vertical="top" wrapText="1"/>
      <protection locked="0"/>
    </xf>
    <xf numFmtId="167" fontId="38" fillId="0" borderId="35" xfId="16" applyNumberFormat="1" applyFont="1" applyFill="1" applyBorder="1" applyAlignment="1" applyProtection="1">
      <alignment horizontal="center" vertical="center"/>
      <protection locked="0"/>
    </xf>
    <xf numFmtId="1" fontId="39" fillId="0" borderId="9" xfId="2" applyNumberFormat="1" applyFont="1" applyFill="1" applyBorder="1" applyAlignment="1" applyProtection="1">
      <alignment horizontal="left" vertical="top" wrapText="1"/>
      <protection locked="0"/>
    </xf>
    <xf numFmtId="49" fontId="39" fillId="0" borderId="35" xfId="2" applyNumberFormat="1" applyFont="1" applyFill="1" applyBorder="1" applyAlignment="1" applyProtection="1">
      <alignment horizontal="left" vertical="top" wrapText="1"/>
      <protection locked="0"/>
    </xf>
    <xf numFmtId="0" fontId="39" fillId="0" borderId="35" xfId="2" applyFont="1" applyFill="1" applyBorder="1" applyAlignment="1" applyProtection="1">
      <alignment horizontal="left" vertical="top" wrapText="1"/>
      <protection locked="0"/>
    </xf>
    <xf numFmtId="4" fontId="39" fillId="0" borderId="35" xfId="2" applyNumberFormat="1" applyFont="1" applyFill="1" applyBorder="1" applyAlignment="1" applyProtection="1">
      <alignment horizontal="left" vertical="top" wrapText="1"/>
      <protection locked="0"/>
    </xf>
    <xf numFmtId="14" fontId="10" fillId="0" borderId="1" xfId="3" applyNumberFormat="1" applyFill="1" applyBorder="1" applyAlignment="1" applyProtection="1">
      <alignment horizontal="center" vertical="center"/>
      <protection locked="0"/>
    </xf>
    <xf numFmtId="49" fontId="23" fillId="0" borderId="1" xfId="2" applyNumberFormat="1" applyFont="1" applyFill="1" applyBorder="1" applyAlignment="1" applyProtection="1">
      <alignment horizontal="left" vertical="top" wrapText="1"/>
      <protection locked="0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1" fontId="23" fillId="0" borderId="3" xfId="2" applyNumberFormat="1" applyFont="1" applyFill="1" applyBorder="1" applyAlignment="1" applyProtection="1">
      <alignment horizontal="left"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6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6" xfId="10" applyNumberFormat="1" applyFont="1" applyFill="1" applyBorder="1" applyAlignment="1" applyProtection="1">
      <alignment horizontal="center" vertical="center"/>
    </xf>
    <xf numFmtId="14" fontId="20" fillId="2" borderId="36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8" fillId="0" borderId="35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5" xfId="18" applyFont="1" applyFill="1" applyBorder="1" applyAlignment="1" applyProtection="1">
      <alignment horizontal="center" vertical="center" wrapText="1"/>
      <protection locked="0"/>
    </xf>
    <xf numFmtId="0" fontId="18" fillId="0" borderId="2" xfId="18" applyFont="1" applyFill="1" applyBorder="1" applyAlignment="1" applyProtection="1">
      <alignment horizontal="center" vertical="center" wrapText="1"/>
      <protection locked="0"/>
    </xf>
    <xf numFmtId="0" fontId="18" fillId="0" borderId="3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" fontId="18" fillId="0" borderId="35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</cellXfs>
  <cellStyles count="19">
    <cellStyle name="Normal" xfId="0" builtinId="0"/>
    <cellStyle name="Normal 2" xfId="2"/>
    <cellStyle name="Normal 3" xfId="3"/>
    <cellStyle name="Normal 4" xfId="4"/>
    <cellStyle name="Normal 4 2" xfId="17"/>
    <cellStyle name="Normal 4 2 2" xfId="18"/>
    <cellStyle name="Normal 5" xfId="5"/>
    <cellStyle name="Normal 5 2" xfId="6"/>
    <cellStyle name="Normal 5 2 2" xfId="7"/>
    <cellStyle name="Normal 5 2 2 2" xfId="14"/>
    <cellStyle name="Normal 5 2 2 2 2" xfId="16"/>
    <cellStyle name="Normal 5 2 3" xfId="8"/>
    <cellStyle name="Normal 5 2 3 2" xfId="11"/>
    <cellStyle name="Normal 5 3" xfId="9"/>
    <cellStyle name="Normal 5 3 2" xfId="10"/>
    <cellStyle name="Normal 5 3 3" xfId="15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topLeftCell="A7" zoomScale="80" zoomScaleNormal="100" zoomScaleSheetLayoutView="80" workbookViewId="0">
      <selection activeCell="F11" sqref="F11"/>
    </sheetView>
  </sheetViews>
  <sheetFormatPr defaultRowHeight="15"/>
  <cols>
    <col min="1" max="1" width="6.28515625" style="291" bestFit="1" customWidth="1"/>
    <col min="2" max="2" width="13.140625" style="291" customWidth="1"/>
    <col min="3" max="3" width="17.85546875" style="291" customWidth="1"/>
    <col min="4" max="4" width="15.140625" style="291" customWidth="1"/>
    <col min="5" max="5" width="24.5703125" style="291" customWidth="1"/>
    <col min="6" max="8" width="19.140625" style="292" customWidth="1"/>
    <col min="9" max="9" width="16.42578125" style="291" bestFit="1" customWidth="1"/>
    <col min="10" max="10" width="17.42578125" style="291" customWidth="1"/>
    <col min="11" max="11" width="13.140625" style="291" bestFit="1" customWidth="1"/>
    <col min="12" max="12" width="15.28515625" style="291" customWidth="1"/>
    <col min="13" max="16384" width="9.140625" style="291"/>
  </cols>
  <sheetData>
    <row r="1" spans="1:12" s="302" customFormat="1">
      <c r="A1" s="369" t="s">
        <v>307</v>
      </c>
      <c r="B1" s="354"/>
      <c r="C1" s="354"/>
      <c r="D1" s="354"/>
      <c r="E1" s="355"/>
      <c r="F1" s="349"/>
      <c r="G1" s="355"/>
      <c r="H1" s="368"/>
      <c r="I1" s="354"/>
      <c r="J1" s="355"/>
      <c r="K1" s="355"/>
      <c r="L1" s="367" t="s">
        <v>109</v>
      </c>
    </row>
    <row r="2" spans="1:12" s="302" customFormat="1">
      <c r="A2" s="366" t="s">
        <v>140</v>
      </c>
      <c r="B2" s="354"/>
      <c r="C2" s="354"/>
      <c r="D2" s="354"/>
      <c r="E2" s="355"/>
      <c r="F2" s="349"/>
      <c r="G2" s="355"/>
      <c r="H2" s="365"/>
      <c r="I2" s="354"/>
      <c r="J2" s="355"/>
      <c r="K2" s="355"/>
      <c r="L2" s="364" t="s">
        <v>516</v>
      </c>
    </row>
    <row r="3" spans="1:12" s="302" customFormat="1">
      <c r="A3" s="363"/>
      <c r="B3" s="354"/>
      <c r="C3" s="362"/>
      <c r="D3" s="361"/>
      <c r="E3" s="355"/>
      <c r="F3" s="360"/>
      <c r="G3" s="355"/>
      <c r="H3" s="355"/>
      <c r="I3" s="349"/>
      <c r="J3" s="354"/>
      <c r="K3" s="354"/>
      <c r="L3" s="353"/>
    </row>
    <row r="4" spans="1:12" s="302" customFormat="1">
      <c r="A4" s="400" t="s">
        <v>274</v>
      </c>
      <c r="B4" s="349"/>
      <c r="C4" s="349"/>
      <c r="D4" s="404" t="s">
        <v>515</v>
      </c>
      <c r="E4" s="392"/>
      <c r="F4" s="301"/>
      <c r="G4" s="294"/>
      <c r="H4" s="393"/>
      <c r="I4" s="392"/>
      <c r="J4" s="394"/>
      <c r="K4" s="294"/>
      <c r="L4" s="395"/>
    </row>
    <row r="5" spans="1:12" s="302" customFormat="1" ht="15.75" thickBot="1">
      <c r="A5" s="359"/>
      <c r="B5" s="355"/>
      <c r="C5" s="358"/>
      <c r="D5" s="357"/>
      <c r="E5" s="355"/>
      <c r="F5" s="356"/>
      <c r="G5" s="356"/>
      <c r="H5" s="356"/>
      <c r="I5" s="355"/>
      <c r="J5" s="354"/>
      <c r="K5" s="354"/>
      <c r="L5" s="353"/>
    </row>
    <row r="6" spans="1:12" ht="15.75" thickBot="1">
      <c r="A6" s="352"/>
      <c r="B6" s="351"/>
      <c r="C6" s="350"/>
      <c r="D6" s="350"/>
      <c r="E6" s="350"/>
      <c r="F6" s="349"/>
      <c r="G6" s="349"/>
      <c r="H6" s="349"/>
      <c r="I6" s="501" t="s">
        <v>475</v>
      </c>
      <c r="J6" s="502"/>
      <c r="K6" s="503"/>
      <c r="L6" s="348"/>
    </row>
    <row r="7" spans="1:12" s="336" customFormat="1" ht="51.75" thickBot="1">
      <c r="A7" s="347" t="s">
        <v>64</v>
      </c>
      <c r="B7" s="346" t="s">
        <v>141</v>
      </c>
      <c r="C7" s="346" t="s">
        <v>474</v>
      </c>
      <c r="D7" s="345" t="s">
        <v>280</v>
      </c>
      <c r="E7" s="344" t="s">
        <v>473</v>
      </c>
      <c r="F7" s="343" t="s">
        <v>472</v>
      </c>
      <c r="G7" s="342" t="s">
        <v>228</v>
      </c>
      <c r="H7" s="341" t="s">
        <v>225</v>
      </c>
      <c r="I7" s="340" t="s">
        <v>471</v>
      </c>
      <c r="J7" s="339" t="s">
        <v>277</v>
      </c>
      <c r="K7" s="338" t="s">
        <v>229</v>
      </c>
      <c r="L7" s="337" t="s">
        <v>230</v>
      </c>
    </row>
    <row r="8" spans="1:12" s="330" customFormat="1" ht="15.75" thickBot="1">
      <c r="A8" s="334">
        <v>1</v>
      </c>
      <c r="B8" s="333">
        <v>2</v>
      </c>
      <c r="C8" s="335">
        <v>3</v>
      </c>
      <c r="D8" s="335">
        <v>4</v>
      </c>
      <c r="E8" s="334">
        <v>5</v>
      </c>
      <c r="F8" s="333">
        <v>6</v>
      </c>
      <c r="G8" s="335">
        <v>7</v>
      </c>
      <c r="H8" s="333">
        <v>8</v>
      </c>
      <c r="I8" s="334">
        <v>9</v>
      </c>
      <c r="J8" s="333">
        <v>10</v>
      </c>
      <c r="K8" s="332">
        <v>11</v>
      </c>
      <c r="L8" s="331">
        <v>12</v>
      </c>
    </row>
    <row r="9" spans="1:12" ht="27">
      <c r="A9" s="329">
        <v>1</v>
      </c>
      <c r="B9" s="322" t="s">
        <v>517</v>
      </c>
      <c r="C9" s="321" t="s">
        <v>231</v>
      </c>
      <c r="D9" s="328">
        <v>20</v>
      </c>
      <c r="E9" s="405" t="s">
        <v>518</v>
      </c>
      <c r="F9" s="406" t="s">
        <v>519</v>
      </c>
      <c r="G9" s="407" t="s">
        <v>520</v>
      </c>
      <c r="H9" s="408" t="s">
        <v>521</v>
      </c>
      <c r="I9" s="327"/>
      <c r="J9" s="326"/>
      <c r="K9" s="325"/>
      <c r="L9" s="324"/>
    </row>
    <row r="10" spans="1:12">
      <c r="A10" s="323">
        <v>2</v>
      </c>
      <c r="B10" s="322"/>
      <c r="C10" s="321"/>
      <c r="D10" s="320"/>
      <c r="E10" s="319"/>
      <c r="F10" s="318"/>
      <c r="G10" s="318"/>
      <c r="H10" s="318"/>
      <c r="I10" s="317"/>
      <c r="J10" s="316"/>
      <c r="K10" s="315"/>
      <c r="L10" s="314"/>
    </row>
    <row r="11" spans="1:12">
      <c r="A11" s="323">
        <v>3</v>
      </c>
      <c r="B11" s="322"/>
      <c r="C11" s="321"/>
      <c r="D11" s="320"/>
      <c r="E11" s="319"/>
      <c r="F11" s="356"/>
      <c r="G11" s="318"/>
      <c r="H11" s="318"/>
      <c r="I11" s="317"/>
      <c r="J11" s="316"/>
      <c r="K11" s="315"/>
      <c r="L11" s="314"/>
    </row>
    <row r="12" spans="1:12">
      <c r="A12" s="323">
        <v>4</v>
      </c>
      <c r="B12" s="322"/>
      <c r="C12" s="321"/>
      <c r="D12" s="320"/>
      <c r="E12" s="319"/>
      <c r="F12" s="318"/>
      <c r="G12" s="318"/>
      <c r="H12" s="318"/>
      <c r="I12" s="317"/>
      <c r="J12" s="316"/>
      <c r="K12" s="315"/>
      <c r="L12" s="314"/>
    </row>
    <row r="13" spans="1:12">
      <c r="A13" s="323">
        <v>5</v>
      </c>
      <c r="B13" s="322"/>
      <c r="C13" s="321"/>
      <c r="D13" s="320"/>
      <c r="E13" s="319"/>
      <c r="F13" s="318"/>
      <c r="G13" s="318"/>
      <c r="H13" s="318"/>
      <c r="I13" s="317"/>
      <c r="J13" s="316"/>
      <c r="K13" s="315"/>
      <c r="L13" s="314"/>
    </row>
    <row r="14" spans="1:12">
      <c r="A14" s="323">
        <v>6</v>
      </c>
      <c r="B14" s="322"/>
      <c r="C14" s="321"/>
      <c r="D14" s="320"/>
      <c r="E14" s="319"/>
      <c r="F14" s="318"/>
      <c r="G14" s="318"/>
      <c r="H14" s="318"/>
      <c r="I14" s="317"/>
      <c r="J14" s="316"/>
      <c r="K14" s="315"/>
      <c r="L14" s="314"/>
    </row>
    <row r="15" spans="1:12">
      <c r="A15" s="323">
        <v>7</v>
      </c>
      <c r="B15" s="322"/>
      <c r="C15" s="321"/>
      <c r="D15" s="320"/>
      <c r="E15" s="319"/>
      <c r="F15" s="318"/>
      <c r="G15" s="318"/>
      <c r="H15" s="318"/>
      <c r="I15" s="317"/>
      <c r="J15" s="316"/>
      <c r="K15" s="315"/>
      <c r="L15" s="314"/>
    </row>
    <row r="16" spans="1:12">
      <c r="A16" s="323">
        <v>8</v>
      </c>
      <c r="B16" s="322"/>
      <c r="C16" s="321"/>
      <c r="D16" s="320"/>
      <c r="E16" s="319"/>
      <c r="F16" s="318"/>
      <c r="G16" s="318"/>
      <c r="H16" s="318"/>
      <c r="I16" s="317"/>
      <c r="J16" s="316"/>
      <c r="K16" s="315"/>
      <c r="L16" s="314"/>
    </row>
    <row r="17" spans="1:12">
      <c r="A17" s="323">
        <v>9</v>
      </c>
      <c r="B17" s="322"/>
      <c r="C17" s="321"/>
      <c r="D17" s="320"/>
      <c r="E17" s="319"/>
      <c r="F17" s="318"/>
      <c r="G17" s="318"/>
      <c r="H17" s="318"/>
      <c r="I17" s="317"/>
      <c r="J17" s="316"/>
      <c r="K17" s="315"/>
      <c r="L17" s="314"/>
    </row>
    <row r="18" spans="1:12">
      <c r="A18" s="323">
        <v>10</v>
      </c>
      <c r="B18" s="322"/>
      <c r="C18" s="321"/>
      <c r="D18" s="320"/>
      <c r="E18" s="319"/>
      <c r="F18" s="318"/>
      <c r="G18" s="318"/>
      <c r="H18" s="318"/>
      <c r="I18" s="317"/>
      <c r="J18" s="316"/>
      <c r="K18" s="315"/>
      <c r="L18" s="314"/>
    </row>
    <row r="19" spans="1:12">
      <c r="A19" s="323">
        <v>11</v>
      </c>
      <c r="B19" s="322"/>
      <c r="C19" s="321"/>
      <c r="D19" s="320"/>
      <c r="E19" s="319"/>
      <c r="F19" s="318"/>
      <c r="G19" s="318"/>
      <c r="H19" s="318"/>
      <c r="I19" s="317"/>
      <c r="J19" s="316"/>
      <c r="K19" s="315"/>
      <c r="L19" s="314"/>
    </row>
    <row r="20" spans="1:12">
      <c r="A20" s="323">
        <v>12</v>
      </c>
      <c r="B20" s="322"/>
      <c r="C20" s="321"/>
      <c r="D20" s="320"/>
      <c r="E20" s="319"/>
      <c r="F20" s="318"/>
      <c r="G20" s="318"/>
      <c r="H20" s="318"/>
      <c r="I20" s="317"/>
      <c r="J20" s="316"/>
      <c r="K20" s="315"/>
      <c r="L20" s="314"/>
    </row>
    <row r="21" spans="1:12">
      <c r="A21" s="323">
        <v>13</v>
      </c>
      <c r="B21" s="322"/>
      <c r="C21" s="321"/>
      <c r="D21" s="320"/>
      <c r="E21" s="319"/>
      <c r="F21" s="318"/>
      <c r="G21" s="318"/>
      <c r="H21" s="318"/>
      <c r="I21" s="317"/>
      <c r="J21" s="316"/>
      <c r="K21" s="315"/>
      <c r="L21" s="314"/>
    </row>
    <row r="22" spans="1:12">
      <c r="A22" s="323">
        <v>14</v>
      </c>
      <c r="B22" s="322"/>
      <c r="C22" s="321"/>
      <c r="D22" s="320"/>
      <c r="E22" s="319"/>
      <c r="F22" s="318"/>
      <c r="G22" s="318"/>
      <c r="H22" s="318"/>
      <c r="I22" s="317"/>
      <c r="J22" s="316"/>
      <c r="K22" s="315"/>
      <c r="L22" s="314"/>
    </row>
    <row r="23" spans="1:12">
      <c r="A23" s="323">
        <v>15</v>
      </c>
      <c r="B23" s="322"/>
      <c r="C23" s="321"/>
      <c r="D23" s="320"/>
      <c r="E23" s="319"/>
      <c r="F23" s="318"/>
      <c r="G23" s="318"/>
      <c r="H23" s="318"/>
      <c r="I23" s="317"/>
      <c r="J23" s="316"/>
      <c r="K23" s="315"/>
      <c r="L23" s="314"/>
    </row>
    <row r="24" spans="1:12">
      <c r="A24" s="323">
        <v>16</v>
      </c>
      <c r="B24" s="322"/>
      <c r="C24" s="321"/>
      <c r="D24" s="320"/>
      <c r="E24" s="319"/>
      <c r="F24" s="318"/>
      <c r="G24" s="318"/>
      <c r="H24" s="318"/>
      <c r="I24" s="317"/>
      <c r="J24" s="316"/>
      <c r="K24" s="315"/>
      <c r="L24" s="314"/>
    </row>
    <row r="25" spans="1:12">
      <c r="A25" s="323">
        <v>17</v>
      </c>
      <c r="B25" s="322"/>
      <c r="C25" s="321"/>
      <c r="D25" s="320"/>
      <c r="E25" s="319"/>
      <c r="F25" s="318"/>
      <c r="G25" s="318"/>
      <c r="H25" s="318"/>
      <c r="I25" s="317"/>
      <c r="J25" s="316"/>
      <c r="K25" s="315"/>
      <c r="L25" s="314"/>
    </row>
    <row r="26" spans="1:12">
      <c r="A26" s="323">
        <v>18</v>
      </c>
      <c r="B26" s="322"/>
      <c r="C26" s="321"/>
      <c r="D26" s="320"/>
      <c r="E26" s="319"/>
      <c r="F26" s="318"/>
      <c r="G26" s="318"/>
      <c r="H26" s="318"/>
      <c r="I26" s="317"/>
      <c r="J26" s="316"/>
      <c r="K26" s="315"/>
      <c r="L26" s="314"/>
    </row>
    <row r="27" spans="1:12">
      <c r="A27" s="323">
        <v>19</v>
      </c>
      <c r="B27" s="322"/>
      <c r="C27" s="321"/>
      <c r="D27" s="320"/>
      <c r="E27" s="319"/>
      <c r="F27" s="318"/>
      <c r="G27" s="318"/>
      <c r="H27" s="318"/>
      <c r="I27" s="317"/>
      <c r="J27" s="316"/>
      <c r="K27" s="315"/>
      <c r="L27" s="314"/>
    </row>
    <row r="28" spans="1:12" ht="15.75" thickBot="1">
      <c r="A28" s="313" t="s">
        <v>276</v>
      </c>
      <c r="B28" s="312"/>
      <c r="C28" s="311"/>
      <c r="D28" s="310"/>
      <c r="E28" s="309"/>
      <c r="F28" s="308"/>
      <c r="G28" s="308"/>
      <c r="H28" s="308"/>
      <c r="I28" s="307"/>
      <c r="J28" s="306"/>
      <c r="K28" s="305"/>
      <c r="L28" s="304"/>
    </row>
    <row r="29" spans="1:12">
      <c r="A29" s="294"/>
      <c r="B29" s="295"/>
      <c r="C29" s="294"/>
      <c r="D29" s="295"/>
      <c r="E29" s="294"/>
      <c r="F29" s="295"/>
      <c r="G29" s="294"/>
      <c r="H29" s="295"/>
      <c r="I29" s="294"/>
      <c r="J29" s="295"/>
      <c r="K29" s="294"/>
      <c r="L29" s="295"/>
    </row>
    <row r="30" spans="1:12">
      <c r="A30" s="294"/>
      <c r="B30" s="301"/>
      <c r="C30" s="294"/>
      <c r="D30" s="301"/>
      <c r="E30" s="294"/>
      <c r="F30" s="301"/>
      <c r="G30" s="294"/>
      <c r="H30" s="301"/>
      <c r="I30" s="294"/>
      <c r="J30" s="301"/>
      <c r="K30" s="294"/>
      <c r="L30" s="301"/>
    </row>
    <row r="31" spans="1:12" s="302" customFormat="1">
      <c r="A31" s="500" t="s">
        <v>433</v>
      </c>
      <c r="B31" s="500"/>
      <c r="C31" s="500"/>
      <c r="D31" s="500"/>
      <c r="E31" s="500"/>
      <c r="F31" s="500"/>
      <c r="G31" s="500"/>
      <c r="H31" s="500"/>
      <c r="I31" s="500"/>
      <c r="J31" s="500"/>
      <c r="K31" s="500"/>
      <c r="L31" s="500"/>
    </row>
    <row r="32" spans="1:12" s="303" customFormat="1" ht="12.75">
      <c r="A32" s="500" t="s">
        <v>470</v>
      </c>
      <c r="B32" s="500"/>
      <c r="C32" s="500"/>
      <c r="D32" s="500"/>
      <c r="E32" s="500"/>
      <c r="F32" s="500"/>
      <c r="G32" s="500"/>
      <c r="H32" s="500"/>
      <c r="I32" s="500"/>
      <c r="J32" s="500"/>
      <c r="K32" s="500"/>
      <c r="L32" s="500"/>
    </row>
    <row r="33" spans="1:12" s="303" customFormat="1" ht="12.75">
      <c r="A33" s="500"/>
      <c r="B33" s="500"/>
      <c r="C33" s="500"/>
      <c r="D33" s="500"/>
      <c r="E33" s="500"/>
      <c r="F33" s="500"/>
      <c r="G33" s="500"/>
      <c r="H33" s="500"/>
      <c r="I33" s="500"/>
      <c r="J33" s="500"/>
      <c r="K33" s="500"/>
      <c r="L33" s="500"/>
    </row>
    <row r="34" spans="1:12" s="302" customFormat="1">
      <c r="A34" s="500" t="s">
        <v>469</v>
      </c>
      <c r="B34" s="500"/>
      <c r="C34" s="500"/>
      <c r="D34" s="500"/>
      <c r="E34" s="500"/>
      <c r="F34" s="500"/>
      <c r="G34" s="500"/>
      <c r="H34" s="500"/>
      <c r="I34" s="500"/>
      <c r="J34" s="500"/>
      <c r="K34" s="500"/>
      <c r="L34" s="500"/>
    </row>
    <row r="35" spans="1:12" s="302" customFormat="1">
      <c r="A35" s="500"/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</row>
    <row r="36" spans="1:12" s="302" customFormat="1">
      <c r="A36" s="500" t="s">
        <v>468</v>
      </c>
      <c r="B36" s="500"/>
      <c r="C36" s="500"/>
      <c r="D36" s="500"/>
      <c r="E36" s="500"/>
      <c r="F36" s="500"/>
      <c r="G36" s="500"/>
      <c r="H36" s="500"/>
      <c r="I36" s="500"/>
      <c r="J36" s="500"/>
      <c r="K36" s="500"/>
      <c r="L36" s="500"/>
    </row>
    <row r="37" spans="1:12" s="302" customFormat="1">
      <c r="A37" s="294"/>
      <c r="B37" s="295"/>
      <c r="C37" s="294"/>
      <c r="D37" s="295"/>
      <c r="E37" s="294"/>
      <c r="F37" s="295"/>
      <c r="G37" s="294"/>
      <c r="H37" s="295"/>
      <c r="I37" s="294"/>
      <c r="J37" s="295"/>
      <c r="K37" s="294"/>
      <c r="L37" s="295"/>
    </row>
    <row r="38" spans="1:12" s="302" customFormat="1">
      <c r="A38" s="294"/>
      <c r="B38" s="301"/>
      <c r="C38" s="294"/>
      <c r="D38" s="301"/>
      <c r="E38" s="294"/>
      <c r="F38" s="301"/>
      <c r="G38" s="294"/>
      <c r="H38" s="301"/>
      <c r="I38" s="294"/>
      <c r="J38" s="301"/>
      <c r="K38" s="294"/>
      <c r="L38" s="301"/>
    </row>
    <row r="39" spans="1:12" s="302" customFormat="1">
      <c r="A39" s="294"/>
      <c r="B39" s="295"/>
      <c r="C39" s="294"/>
      <c r="D39" s="295"/>
      <c r="E39" s="294"/>
      <c r="F39" s="295"/>
      <c r="G39" s="294"/>
      <c r="H39" s="295"/>
      <c r="I39" s="294"/>
      <c r="J39" s="295"/>
      <c r="K39" s="294"/>
      <c r="L39" s="295"/>
    </row>
    <row r="40" spans="1:12">
      <c r="A40" s="294"/>
      <c r="B40" s="301"/>
      <c r="C40" s="294"/>
      <c r="D40" s="301"/>
      <c r="E40" s="294"/>
      <c r="F40" s="301"/>
      <c r="G40" s="294"/>
      <c r="H40" s="301"/>
      <c r="I40" s="294"/>
      <c r="J40" s="301"/>
      <c r="K40" s="294"/>
      <c r="L40" s="301"/>
    </row>
    <row r="41" spans="1:12" s="296" customFormat="1">
      <c r="A41" s="506" t="s">
        <v>107</v>
      </c>
      <c r="B41" s="506"/>
      <c r="C41" s="295"/>
      <c r="D41" s="294"/>
      <c r="E41" s="295"/>
      <c r="F41" s="295"/>
      <c r="G41" s="294"/>
      <c r="H41" s="295"/>
      <c r="I41" s="295"/>
      <c r="J41" s="294"/>
      <c r="K41" s="295"/>
      <c r="L41" s="294"/>
    </row>
    <row r="42" spans="1:12" s="296" customFormat="1">
      <c r="A42" s="295"/>
      <c r="B42" s="294"/>
      <c r="C42" s="299"/>
      <c r="D42" s="300"/>
      <c r="E42" s="299"/>
      <c r="F42" s="295"/>
      <c r="G42" s="294"/>
      <c r="H42" s="298"/>
      <c r="I42" s="295"/>
      <c r="J42" s="294"/>
      <c r="K42" s="295"/>
      <c r="L42" s="294"/>
    </row>
    <row r="43" spans="1:12" s="296" customFormat="1" ht="15" customHeight="1">
      <c r="A43" s="295"/>
      <c r="B43" s="294"/>
      <c r="C43" s="499" t="s">
        <v>268</v>
      </c>
      <c r="D43" s="499"/>
      <c r="E43" s="499"/>
      <c r="F43" s="295"/>
      <c r="G43" s="294"/>
      <c r="H43" s="504" t="s">
        <v>467</v>
      </c>
      <c r="I43" s="297"/>
      <c r="J43" s="294"/>
      <c r="K43" s="295"/>
      <c r="L43" s="294"/>
    </row>
    <row r="44" spans="1:12" s="296" customFormat="1">
      <c r="A44" s="295"/>
      <c r="B44" s="294"/>
      <c r="C44" s="295"/>
      <c r="D44" s="294"/>
      <c r="E44" s="295"/>
      <c r="F44" s="295"/>
      <c r="G44" s="294"/>
      <c r="H44" s="505"/>
      <c r="I44" s="297"/>
      <c r="J44" s="294"/>
      <c r="K44" s="295"/>
      <c r="L44" s="294"/>
    </row>
    <row r="45" spans="1:12" s="293" customFormat="1">
      <c r="A45" s="295"/>
      <c r="B45" s="294"/>
      <c r="C45" s="499" t="s">
        <v>139</v>
      </c>
      <c r="D45" s="499"/>
      <c r="E45" s="499"/>
      <c r="F45" s="295"/>
      <c r="G45" s="294"/>
      <c r="H45" s="295"/>
      <c r="I45" s="295"/>
      <c r="J45" s="294"/>
      <c r="K45" s="295"/>
      <c r="L45" s="294"/>
    </row>
    <row r="46" spans="1:12" s="293" customFormat="1">
      <c r="E46" s="291"/>
    </row>
    <row r="47" spans="1:12" s="293" customFormat="1">
      <c r="E47" s="291"/>
    </row>
    <row r="48" spans="1:12" s="293" customFormat="1">
      <c r="E48" s="291"/>
    </row>
    <row r="49" spans="5:5" s="293" customFormat="1">
      <c r="E49" s="291"/>
    </row>
    <row r="50" spans="5:5" s="293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10 G9:H9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4" zoomScale="80" zoomScaleNormal="100" zoomScaleSheetLayoutView="80" workbookViewId="0">
      <selection activeCell="G18" sqref="G18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5" t="s">
        <v>301</v>
      </c>
      <c r="B1" s="77"/>
      <c r="C1" s="509" t="s">
        <v>109</v>
      </c>
      <c r="D1" s="509"/>
      <c r="E1" s="109"/>
    </row>
    <row r="2" spans="1:7">
      <c r="A2" s="77" t="s">
        <v>140</v>
      </c>
      <c r="B2" s="77"/>
      <c r="C2" s="507" t="s">
        <v>516</v>
      </c>
      <c r="D2" s="508"/>
      <c r="E2" s="109"/>
    </row>
    <row r="3" spans="1:7">
      <c r="A3" s="75"/>
      <c r="B3" s="77"/>
      <c r="C3" s="76"/>
      <c r="D3" s="76"/>
      <c r="E3" s="109"/>
    </row>
    <row r="4" spans="1:7">
      <c r="A4" s="78" t="s">
        <v>274</v>
      </c>
      <c r="B4" s="103"/>
      <c r="C4" s="104"/>
      <c r="D4" s="77"/>
      <c r="E4" s="109"/>
    </row>
    <row r="5" spans="1:7">
      <c r="A5" s="401" t="str">
        <f>'ფორმა N1'!D4</f>
        <v>მ.პ.გ. ქართული ოცნება - დემოკრატიული საქართველო</v>
      </c>
      <c r="B5" s="12"/>
      <c r="C5" s="12"/>
      <c r="E5" s="109"/>
    </row>
    <row r="6" spans="1:7">
      <c r="A6" s="105"/>
      <c r="B6" s="105"/>
      <c r="C6" s="105"/>
      <c r="D6" s="106"/>
      <c r="E6" s="109"/>
    </row>
    <row r="7" spans="1:7">
      <c r="A7" s="77"/>
      <c r="B7" s="77"/>
      <c r="C7" s="77"/>
      <c r="D7" s="77"/>
      <c r="E7" s="109"/>
    </row>
    <row r="8" spans="1:7" s="6" customFormat="1" ht="39" customHeight="1">
      <c r="A8" s="107" t="s">
        <v>64</v>
      </c>
      <c r="B8" s="80" t="s">
        <v>249</v>
      </c>
      <c r="C8" s="80" t="s">
        <v>66</v>
      </c>
      <c r="D8" s="80" t="s">
        <v>67</v>
      </c>
      <c r="E8" s="109"/>
    </row>
    <row r="9" spans="1:7" s="7" customFormat="1" ht="16.5" customHeight="1">
      <c r="A9" s="242">
        <v>1</v>
      </c>
      <c r="B9" s="242" t="s">
        <v>65</v>
      </c>
      <c r="C9" s="86">
        <f>SUM(C10,C26)</f>
        <v>173440</v>
      </c>
      <c r="D9" s="86">
        <f>SUM(D10,D26)</f>
        <v>173440</v>
      </c>
      <c r="E9" s="109"/>
    </row>
    <row r="10" spans="1:7" s="7" customFormat="1" ht="16.5" customHeight="1">
      <c r="A10" s="88">
        <v>1.1000000000000001</v>
      </c>
      <c r="B10" s="88" t="s">
        <v>80</v>
      </c>
      <c r="C10" s="86">
        <f>SUM(C11,C12,C16,C19,C25,C26)</f>
        <v>173440</v>
      </c>
      <c r="D10" s="86">
        <f>SUM(D11,D12,D16,D19,D24,D25)</f>
        <v>173440</v>
      </c>
      <c r="E10" s="109"/>
    </row>
    <row r="11" spans="1:7" s="9" customFormat="1" ht="16.5" customHeight="1">
      <c r="A11" s="89" t="s">
        <v>30</v>
      </c>
      <c r="B11" s="89" t="s">
        <v>79</v>
      </c>
      <c r="C11" s="8">
        <v>20</v>
      </c>
      <c r="D11" s="8">
        <v>20</v>
      </c>
      <c r="E11" s="109"/>
    </row>
    <row r="12" spans="1:7" s="10" customFormat="1" ht="16.5" customHeight="1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09"/>
      <c r="G12" s="69"/>
    </row>
    <row r="13" spans="1:7" s="3" customFormat="1" ht="16.5" customHeight="1">
      <c r="A13" s="98" t="s">
        <v>81</v>
      </c>
      <c r="B13" s="98" t="s">
        <v>311</v>
      </c>
      <c r="C13" s="8"/>
      <c r="D13" s="8"/>
      <c r="E13" s="109"/>
    </row>
    <row r="14" spans="1:7" s="3" customFormat="1" ht="16.5" customHeight="1">
      <c r="A14" s="98" t="s">
        <v>507</v>
      </c>
      <c r="B14" s="98" t="s">
        <v>506</v>
      </c>
      <c r="C14" s="8"/>
      <c r="D14" s="8"/>
      <c r="E14" s="109"/>
    </row>
    <row r="15" spans="1:7" s="3" customFormat="1" ht="16.5" customHeight="1">
      <c r="A15" s="98" t="s">
        <v>508</v>
      </c>
      <c r="B15" s="98" t="s">
        <v>97</v>
      </c>
      <c r="C15" s="8"/>
      <c r="D15" s="8"/>
      <c r="E15" s="109"/>
    </row>
    <row r="16" spans="1:7" s="3" customFormat="1" ht="16.5" customHeight="1">
      <c r="A16" s="89" t="s">
        <v>82</v>
      </c>
      <c r="B16" s="89" t="s">
        <v>83</v>
      </c>
      <c r="C16" s="108">
        <f>SUM(C17:C18)</f>
        <v>173420</v>
      </c>
      <c r="D16" s="108">
        <f>SUM(D17:D18)</f>
        <v>173420</v>
      </c>
      <c r="E16" s="109"/>
    </row>
    <row r="17" spans="1:5" s="3" customFormat="1" ht="16.5" customHeight="1">
      <c r="A17" s="98" t="s">
        <v>84</v>
      </c>
      <c r="B17" s="98" t="s">
        <v>86</v>
      </c>
      <c r="C17" s="8">
        <v>173420</v>
      </c>
      <c r="D17" s="8">
        <v>173420</v>
      </c>
      <c r="E17" s="109"/>
    </row>
    <row r="18" spans="1:5" s="3" customFormat="1" ht="30">
      <c r="A18" s="98" t="s">
        <v>85</v>
      </c>
      <c r="B18" s="98" t="s">
        <v>110</v>
      </c>
      <c r="C18" s="8"/>
      <c r="D18" s="8"/>
      <c r="E18" s="109"/>
    </row>
    <row r="19" spans="1:5" s="3" customFormat="1" ht="16.5" customHeigh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>
      <c r="A20" s="98" t="s">
        <v>88</v>
      </c>
      <c r="B20" s="98" t="s">
        <v>89</v>
      </c>
      <c r="C20" s="8"/>
      <c r="D20" s="8"/>
      <c r="E20" s="109"/>
    </row>
    <row r="21" spans="1:5" s="3" customFormat="1" ht="30">
      <c r="A21" s="98" t="s">
        <v>92</v>
      </c>
      <c r="B21" s="98" t="s">
        <v>90</v>
      </c>
      <c r="C21" s="8"/>
      <c r="D21" s="8"/>
      <c r="E21" s="109"/>
    </row>
    <row r="22" spans="1:5" s="3" customFormat="1" ht="16.5" customHeight="1">
      <c r="A22" s="98" t="s">
        <v>93</v>
      </c>
      <c r="B22" s="98" t="s">
        <v>91</v>
      </c>
      <c r="C22" s="8"/>
      <c r="D22" s="8"/>
      <c r="E22" s="109"/>
    </row>
    <row r="23" spans="1:5" s="3" customFormat="1" ht="16.5" customHeight="1">
      <c r="A23" s="98" t="s">
        <v>94</v>
      </c>
      <c r="B23" s="98" t="s">
        <v>446</v>
      </c>
      <c r="C23" s="8"/>
      <c r="D23" s="8"/>
      <c r="E23" s="109"/>
    </row>
    <row r="24" spans="1:5" s="3" customFormat="1" ht="16.5" customHeight="1">
      <c r="A24" s="89" t="s">
        <v>95</v>
      </c>
      <c r="B24" s="89" t="s">
        <v>447</v>
      </c>
      <c r="C24" s="277"/>
      <c r="D24" s="8"/>
      <c r="E24" s="109"/>
    </row>
    <row r="25" spans="1:5" s="3" customFormat="1">
      <c r="A25" s="89" t="s">
        <v>251</v>
      </c>
      <c r="B25" s="89" t="s">
        <v>453</v>
      </c>
      <c r="C25" s="8"/>
      <c r="D25" s="8"/>
      <c r="E25" s="109"/>
    </row>
    <row r="26" spans="1:5" ht="16.5" customHeight="1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09"/>
    </row>
    <row r="27" spans="1:5" ht="16.5" customHeight="1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09"/>
    </row>
    <row r="28" spans="1:5">
      <c r="A28" s="249" t="s">
        <v>98</v>
      </c>
      <c r="B28" s="249" t="s">
        <v>309</v>
      </c>
      <c r="C28" s="8"/>
      <c r="D28" s="8"/>
      <c r="E28" s="109"/>
    </row>
    <row r="29" spans="1:5">
      <c r="A29" s="249" t="s">
        <v>99</v>
      </c>
      <c r="B29" s="249" t="s">
        <v>312</v>
      </c>
      <c r="C29" s="8"/>
      <c r="D29" s="8"/>
      <c r="E29" s="109"/>
    </row>
    <row r="30" spans="1:5">
      <c r="A30" s="249" t="s">
        <v>455</v>
      </c>
      <c r="B30" s="249" t="s">
        <v>310</v>
      </c>
      <c r="C30" s="8"/>
      <c r="D30" s="8"/>
      <c r="E30" s="109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09"/>
    </row>
    <row r="32" spans="1:5">
      <c r="A32" s="249" t="s">
        <v>12</v>
      </c>
      <c r="B32" s="249" t="s">
        <v>509</v>
      </c>
      <c r="C32" s="8"/>
      <c r="D32" s="8"/>
      <c r="E32" s="109"/>
    </row>
    <row r="33" spans="1:9">
      <c r="A33" s="249" t="s">
        <v>13</v>
      </c>
      <c r="B33" s="249" t="s">
        <v>510</v>
      </c>
      <c r="C33" s="8"/>
      <c r="D33" s="8"/>
      <c r="E33" s="109"/>
    </row>
    <row r="34" spans="1:9">
      <c r="A34" s="249" t="s">
        <v>281</v>
      </c>
      <c r="B34" s="249" t="s">
        <v>511</v>
      </c>
      <c r="C34" s="8"/>
      <c r="D34" s="8"/>
      <c r="E34" s="109"/>
    </row>
    <row r="35" spans="1:9">
      <c r="A35" s="89" t="s">
        <v>34</v>
      </c>
      <c r="B35" s="263" t="s">
        <v>452</v>
      </c>
      <c r="C35" s="8"/>
      <c r="D35" s="8"/>
      <c r="E35" s="109"/>
    </row>
    <row r="36" spans="1:9">
      <c r="D36" s="26"/>
      <c r="E36" s="110"/>
      <c r="F36" s="26"/>
    </row>
    <row r="37" spans="1:9">
      <c r="A37" s="1"/>
      <c r="D37" s="26"/>
      <c r="E37" s="110"/>
      <c r="F37" s="26"/>
    </row>
    <row r="38" spans="1:9">
      <c r="D38" s="26"/>
      <c r="E38" s="110"/>
      <c r="F38" s="26"/>
    </row>
    <row r="39" spans="1:9">
      <c r="D39" s="26"/>
      <c r="E39" s="110"/>
      <c r="F39" s="26"/>
    </row>
    <row r="40" spans="1:9">
      <c r="A40" s="70" t="s">
        <v>107</v>
      </c>
      <c r="D40" s="26"/>
      <c r="E40" s="110"/>
      <c r="F40" s="26"/>
    </row>
    <row r="41" spans="1:9">
      <c r="D41" s="26"/>
      <c r="E41" s="111"/>
      <c r="F41" s="111"/>
      <c r="G41"/>
      <c r="H41"/>
      <c r="I41"/>
    </row>
    <row r="42" spans="1:9">
      <c r="D42" s="112"/>
      <c r="E42" s="111"/>
      <c r="F42" s="111"/>
      <c r="G42"/>
      <c r="H42"/>
      <c r="I42"/>
    </row>
    <row r="43" spans="1:9">
      <c r="A43"/>
      <c r="B43" s="70" t="s">
        <v>271</v>
      </c>
      <c r="D43" s="112"/>
      <c r="E43" s="111"/>
      <c r="F43" s="111"/>
      <c r="G43"/>
      <c r="H43"/>
      <c r="I43"/>
    </row>
    <row r="44" spans="1:9">
      <c r="A44"/>
      <c r="B44" s="2" t="s">
        <v>270</v>
      </c>
      <c r="D44" s="112"/>
      <c r="E44" s="111"/>
      <c r="F44" s="111"/>
      <c r="G44"/>
      <c r="H44"/>
      <c r="I44"/>
    </row>
    <row r="45" spans="1:9" customFormat="1" ht="12.75">
      <c r="B45" s="66" t="s">
        <v>139</v>
      </c>
      <c r="D45" s="111"/>
      <c r="E45" s="111"/>
      <c r="F45" s="111"/>
    </row>
    <row r="46" spans="1:9">
      <c r="D46" s="26"/>
      <c r="E46" s="110"/>
      <c r="F46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5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5" t="s">
        <v>272</v>
      </c>
      <c r="B1" s="254"/>
      <c r="C1" s="509" t="s">
        <v>109</v>
      </c>
      <c r="D1" s="509"/>
      <c r="E1" s="114"/>
    </row>
    <row r="2" spans="1:12" s="6" customFormat="1">
      <c r="A2" s="77" t="s">
        <v>140</v>
      </c>
      <c r="B2" s="254"/>
      <c r="C2" s="510" t="s">
        <v>516</v>
      </c>
      <c r="D2" s="511"/>
      <c r="E2" s="114"/>
    </row>
    <row r="3" spans="1:12" s="6" customFormat="1">
      <c r="A3" s="77"/>
      <c r="B3" s="254"/>
      <c r="C3" s="76"/>
      <c r="D3" s="76"/>
      <c r="E3" s="114"/>
    </row>
    <row r="4" spans="1:12" s="2" customFormat="1">
      <c r="A4" s="78" t="str">
        <f>'ფორმა N2'!A4</f>
        <v>ანგარიშვალდებული პირის დასახელება:</v>
      </c>
      <c r="B4" s="255"/>
      <c r="C4" s="77"/>
      <c r="D4" s="77"/>
      <c r="E4" s="109"/>
      <c r="L4" s="6"/>
    </row>
    <row r="5" spans="1:12" s="2" customFormat="1">
      <c r="A5" s="120" t="str">
        <f>'ფორმა N1'!D4</f>
        <v>მ.პ.გ. ქართული ოცნება - დემოკრატიული საქართველო</v>
      </c>
      <c r="B5" s="256"/>
      <c r="C5" s="58"/>
      <c r="D5" s="58"/>
      <c r="E5" s="109"/>
    </row>
    <row r="6" spans="1:12" s="2" customFormat="1">
      <c r="A6" s="78"/>
      <c r="B6" s="255"/>
      <c r="C6" s="77"/>
      <c r="D6" s="77"/>
      <c r="E6" s="109"/>
    </row>
    <row r="7" spans="1:12" s="6" customFormat="1" ht="18">
      <c r="A7" s="101"/>
      <c r="B7" s="113"/>
      <c r="C7" s="79"/>
      <c r="D7" s="79"/>
      <c r="E7" s="114"/>
    </row>
    <row r="8" spans="1:12" s="6" customFormat="1" ht="30">
      <c r="A8" s="107" t="s">
        <v>64</v>
      </c>
      <c r="B8" s="80" t="s">
        <v>249</v>
      </c>
      <c r="C8" s="80" t="s">
        <v>66</v>
      </c>
      <c r="D8" s="80" t="s">
        <v>67</v>
      </c>
      <c r="E8" s="114"/>
      <c r="F8" s="20"/>
    </row>
    <row r="9" spans="1:12" s="7" customFormat="1">
      <c r="A9" s="242">
        <v>1</v>
      </c>
      <c r="B9" s="242" t="s">
        <v>65</v>
      </c>
      <c r="C9" s="86">
        <f>SUM(C10,C26)</f>
        <v>0</v>
      </c>
      <c r="D9" s="86">
        <f>SUM(D10,D26)</f>
        <v>0</v>
      </c>
      <c r="E9" s="114"/>
    </row>
    <row r="10" spans="1:12" s="7" customFormat="1">
      <c r="A10" s="88">
        <v>1.1000000000000001</v>
      </c>
      <c r="B10" s="88" t="s">
        <v>80</v>
      </c>
      <c r="C10" s="86">
        <f>SUM(C11,C12,C16,C19,C25,C26)</f>
        <v>0</v>
      </c>
      <c r="D10" s="86">
        <f>SUM(D11,D12,D16,D19,D24,D25)</f>
        <v>0</v>
      </c>
      <c r="E10" s="114"/>
    </row>
    <row r="11" spans="1:12" s="9" customFormat="1" ht="18">
      <c r="A11" s="89" t="s">
        <v>30</v>
      </c>
      <c r="B11" s="89" t="s">
        <v>79</v>
      </c>
      <c r="C11" s="8"/>
      <c r="D11" s="8"/>
      <c r="E11" s="114"/>
    </row>
    <row r="12" spans="1:12" s="10" customFormat="1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14"/>
    </row>
    <row r="13" spans="1:12" s="3" customFormat="1">
      <c r="A13" s="98" t="s">
        <v>81</v>
      </c>
      <c r="B13" s="98" t="s">
        <v>311</v>
      </c>
      <c r="C13" s="8"/>
      <c r="D13" s="8"/>
      <c r="E13" s="114"/>
    </row>
    <row r="14" spans="1:12" s="3" customFormat="1">
      <c r="A14" s="98" t="s">
        <v>507</v>
      </c>
      <c r="B14" s="98" t="s">
        <v>506</v>
      </c>
      <c r="C14" s="8"/>
      <c r="D14" s="8"/>
      <c r="E14" s="114"/>
    </row>
    <row r="15" spans="1:12" s="3" customFormat="1">
      <c r="A15" s="98" t="s">
        <v>508</v>
      </c>
      <c r="B15" s="98" t="s">
        <v>97</v>
      </c>
      <c r="C15" s="8"/>
      <c r="D15" s="8"/>
      <c r="E15" s="114"/>
    </row>
    <row r="16" spans="1:12" s="3" customFormat="1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14"/>
    </row>
    <row r="17" spans="1:5" s="3" customFormat="1">
      <c r="A17" s="98" t="s">
        <v>84</v>
      </c>
      <c r="B17" s="98" t="s">
        <v>86</v>
      </c>
      <c r="C17" s="8"/>
      <c r="D17" s="8"/>
      <c r="E17" s="114"/>
    </row>
    <row r="18" spans="1:5" s="3" customFormat="1" ht="30">
      <c r="A18" s="98" t="s">
        <v>85</v>
      </c>
      <c r="B18" s="98" t="s">
        <v>110</v>
      </c>
      <c r="C18" s="8"/>
      <c r="D18" s="8"/>
      <c r="E18" s="114"/>
    </row>
    <row r="19" spans="1:5" s="3" customForma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14"/>
    </row>
    <row r="20" spans="1:5" s="3" customFormat="1">
      <c r="A20" s="98" t="s">
        <v>88</v>
      </c>
      <c r="B20" s="98" t="s">
        <v>89</v>
      </c>
      <c r="C20" s="8"/>
      <c r="D20" s="8"/>
      <c r="E20" s="114"/>
    </row>
    <row r="21" spans="1:5" s="3" customFormat="1" ht="30">
      <c r="A21" s="98" t="s">
        <v>92</v>
      </c>
      <c r="B21" s="98" t="s">
        <v>90</v>
      </c>
      <c r="C21" s="8"/>
      <c r="D21" s="8"/>
      <c r="E21" s="114"/>
    </row>
    <row r="22" spans="1:5" s="3" customFormat="1">
      <c r="A22" s="98" t="s">
        <v>93</v>
      </c>
      <c r="B22" s="98" t="s">
        <v>91</v>
      </c>
      <c r="C22" s="8"/>
      <c r="D22" s="8"/>
      <c r="E22" s="114"/>
    </row>
    <row r="23" spans="1:5" s="3" customFormat="1">
      <c r="A23" s="98" t="s">
        <v>94</v>
      </c>
      <c r="B23" s="98" t="s">
        <v>446</v>
      </c>
      <c r="C23" s="8"/>
      <c r="D23" s="8"/>
      <c r="E23" s="114"/>
    </row>
    <row r="24" spans="1:5" s="3" customFormat="1">
      <c r="A24" s="89" t="s">
        <v>95</v>
      </c>
      <c r="B24" s="89" t="s">
        <v>447</v>
      </c>
      <c r="C24" s="277"/>
      <c r="D24" s="8"/>
      <c r="E24" s="114"/>
    </row>
    <row r="25" spans="1:5" s="3" customFormat="1">
      <c r="A25" s="89" t="s">
        <v>251</v>
      </c>
      <c r="B25" s="89" t="s">
        <v>453</v>
      </c>
      <c r="C25" s="8"/>
      <c r="D25" s="8"/>
      <c r="E25" s="114"/>
    </row>
    <row r="26" spans="1:5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14"/>
    </row>
    <row r="27" spans="1:5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14"/>
    </row>
    <row r="28" spans="1:5">
      <c r="A28" s="249" t="s">
        <v>98</v>
      </c>
      <c r="B28" s="249" t="s">
        <v>309</v>
      </c>
      <c r="C28" s="8"/>
      <c r="D28" s="8"/>
      <c r="E28" s="114"/>
    </row>
    <row r="29" spans="1:5">
      <c r="A29" s="249" t="s">
        <v>99</v>
      </c>
      <c r="B29" s="249" t="s">
        <v>312</v>
      </c>
      <c r="C29" s="8"/>
      <c r="D29" s="8"/>
      <c r="E29" s="114"/>
    </row>
    <row r="30" spans="1:5">
      <c r="A30" s="249" t="s">
        <v>455</v>
      </c>
      <c r="B30" s="249" t="s">
        <v>310</v>
      </c>
      <c r="C30" s="8"/>
      <c r="D30" s="8"/>
      <c r="E30" s="114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14"/>
    </row>
    <row r="32" spans="1:5">
      <c r="A32" s="249" t="s">
        <v>12</v>
      </c>
      <c r="B32" s="249" t="s">
        <v>509</v>
      </c>
      <c r="C32" s="8"/>
      <c r="D32" s="8"/>
      <c r="E32" s="114"/>
    </row>
    <row r="33" spans="1:9">
      <c r="A33" s="249" t="s">
        <v>13</v>
      </c>
      <c r="B33" s="249" t="s">
        <v>510</v>
      </c>
      <c r="C33" s="8"/>
      <c r="D33" s="8"/>
      <c r="E33" s="114"/>
    </row>
    <row r="34" spans="1:9">
      <c r="A34" s="249" t="s">
        <v>281</v>
      </c>
      <c r="B34" s="249" t="s">
        <v>511</v>
      </c>
      <c r="C34" s="8"/>
      <c r="D34" s="8"/>
      <c r="E34" s="114"/>
    </row>
    <row r="35" spans="1:9" s="22" customFormat="1">
      <c r="A35" s="89" t="s">
        <v>34</v>
      </c>
      <c r="B35" s="263" t="s">
        <v>452</v>
      </c>
      <c r="C35" s="8"/>
      <c r="D35" s="8"/>
    </row>
    <row r="36" spans="1:9" s="2" customFormat="1">
      <c r="A36" s="1"/>
      <c r="B36" s="257"/>
      <c r="E36" s="5"/>
    </row>
    <row r="37" spans="1:9" s="2" customFormat="1">
      <c r="B37" s="257"/>
      <c r="E37" s="5"/>
    </row>
    <row r="38" spans="1:9">
      <c r="A38" s="1"/>
    </row>
    <row r="39" spans="1:9">
      <c r="A39" s="2"/>
    </row>
    <row r="40" spans="1:9" s="2" customFormat="1">
      <c r="A40" s="70" t="s">
        <v>107</v>
      </c>
      <c r="B40" s="257"/>
      <c r="E40" s="5"/>
    </row>
    <row r="41" spans="1:9" s="2" customFormat="1">
      <c r="B41" s="257"/>
      <c r="E41"/>
      <c r="F41"/>
      <c r="G41"/>
      <c r="H41"/>
      <c r="I41"/>
    </row>
    <row r="42" spans="1:9" s="2" customFormat="1">
      <c r="B42" s="257"/>
      <c r="D42" s="12"/>
      <c r="E42"/>
      <c r="F42"/>
      <c r="G42"/>
      <c r="H42"/>
      <c r="I42"/>
    </row>
    <row r="43" spans="1:9" s="2" customFormat="1">
      <c r="A43"/>
      <c r="B43" s="259" t="s">
        <v>450</v>
      </c>
      <c r="D43" s="12"/>
      <c r="E43"/>
      <c r="F43"/>
      <c r="G43"/>
      <c r="H43"/>
      <c r="I43"/>
    </row>
    <row r="44" spans="1:9" s="2" customFormat="1">
      <c r="A44"/>
      <c r="B44" s="257" t="s">
        <v>270</v>
      </c>
      <c r="D44" s="12"/>
      <c r="E44"/>
      <c r="F44"/>
      <c r="G44"/>
      <c r="H44"/>
      <c r="I44"/>
    </row>
    <row r="45" spans="1:9" customFormat="1" ht="12.75">
      <c r="B45" s="260" t="s">
        <v>139</v>
      </c>
    </row>
    <row r="46" spans="1:9" customFormat="1" ht="12.75">
      <c r="B46" s="26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topLeftCell="A25" zoomScale="80" zoomScaleNormal="100" zoomScaleSheetLayoutView="80" workbookViewId="0">
      <selection activeCell="I13" sqref="I13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406</v>
      </c>
      <c r="B1" s="239"/>
      <c r="C1" s="509" t="s">
        <v>109</v>
      </c>
      <c r="D1" s="509"/>
      <c r="E1" s="92"/>
    </row>
    <row r="2" spans="1:5" s="6" customFormat="1">
      <c r="A2" s="75" t="s">
        <v>407</v>
      </c>
      <c r="B2" s="239"/>
      <c r="C2" s="507" t="s">
        <v>516</v>
      </c>
      <c r="D2" s="508"/>
      <c r="E2" s="92"/>
    </row>
    <row r="3" spans="1:5" s="6" customFormat="1">
      <c r="A3" s="75" t="s">
        <v>408</v>
      </c>
      <c r="B3" s="239"/>
      <c r="C3" s="240"/>
      <c r="D3" s="240"/>
      <c r="E3" s="92"/>
    </row>
    <row r="4" spans="1:5" s="6" customFormat="1">
      <c r="A4" s="77" t="s">
        <v>140</v>
      </c>
      <c r="B4" s="239"/>
      <c r="C4" s="240"/>
      <c r="D4" s="240"/>
      <c r="E4" s="92"/>
    </row>
    <row r="5" spans="1:5" s="6" customFormat="1">
      <c r="A5" s="77"/>
      <c r="B5" s="239"/>
      <c r="C5" s="240"/>
      <c r="D5" s="240"/>
      <c r="E5" s="92"/>
    </row>
    <row r="6" spans="1:5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>
      <c r="A7" s="241" t="str">
        <f>'ფორმა N1'!D4</f>
        <v>მ.პ.გ. ქართული ოცნება - დემოკრატიული საქართველო</v>
      </c>
      <c r="B7" s="81"/>
      <c r="C7" s="82"/>
      <c r="D7" s="82"/>
      <c r="E7" s="93"/>
    </row>
    <row r="8" spans="1:5">
      <c r="A8" s="78"/>
      <c r="B8" s="78"/>
      <c r="C8" s="77"/>
      <c r="D8" s="77"/>
      <c r="E8" s="93"/>
    </row>
    <row r="9" spans="1:5" s="6" customFormat="1">
      <c r="A9" s="239"/>
      <c r="B9" s="239"/>
      <c r="C9" s="79"/>
      <c r="D9" s="79"/>
      <c r="E9" s="92"/>
    </row>
    <row r="10" spans="1:5" s="6" customFormat="1" ht="30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>
      <c r="A11" s="242">
        <v>1</v>
      </c>
      <c r="B11" s="242" t="s">
        <v>57</v>
      </c>
      <c r="C11" s="412">
        <f>SUM(C12,C15,C55,C58,C59,C60,C78)</f>
        <v>171961.59</v>
      </c>
      <c r="D11" s="412">
        <f>SUM(D12,D15,D55,D58,D59,D60,D66,D74,D75)</f>
        <v>202671.40999999997</v>
      </c>
      <c r="E11" s="243"/>
    </row>
    <row r="12" spans="1:5" s="9" customFormat="1" ht="18">
      <c r="A12" s="88">
        <v>1.1000000000000001</v>
      </c>
      <c r="B12" s="88" t="s">
        <v>58</v>
      </c>
      <c r="C12" s="413">
        <f>SUM(C13:C14)</f>
        <v>3750</v>
      </c>
      <c r="D12" s="413">
        <f>SUM(D13:D14)</f>
        <v>3750</v>
      </c>
      <c r="E12" s="94"/>
    </row>
    <row r="13" spans="1:5" s="10" customFormat="1">
      <c r="A13" s="89" t="s">
        <v>30</v>
      </c>
      <c r="B13" s="89" t="s">
        <v>59</v>
      </c>
      <c r="C13" s="4">
        <v>3750</v>
      </c>
      <c r="D13" s="4">
        <v>3750</v>
      </c>
      <c r="E13" s="95"/>
    </row>
    <row r="14" spans="1:5" s="3" customFormat="1">
      <c r="A14" s="89" t="s">
        <v>31</v>
      </c>
      <c r="B14" s="89" t="s">
        <v>0</v>
      </c>
      <c r="C14" s="4"/>
      <c r="D14" s="4"/>
      <c r="E14" s="96"/>
    </row>
    <row r="15" spans="1:5" s="7" customFormat="1">
      <c r="A15" s="88">
        <v>1.2</v>
      </c>
      <c r="B15" s="88" t="s">
        <v>60</v>
      </c>
      <c r="C15" s="80">
        <f>SUM(C16,C19,C31,C32,C33,C34,C37,C38,C45:C49,C53,C54)</f>
        <v>156331.94</v>
      </c>
      <c r="D15" s="80">
        <f>SUM(D16,D19,D31,D32,D33,D34,D37,D38,D45:D49,D53,D54)</f>
        <v>186113.75999999998</v>
      </c>
      <c r="E15" s="243"/>
    </row>
    <row r="16" spans="1:5" s="3" customFormat="1">
      <c r="A16" s="89" t="s">
        <v>32</v>
      </c>
      <c r="B16" s="89" t="s">
        <v>1</v>
      </c>
      <c r="C16" s="413">
        <f>SUM(C17:C18)</f>
        <v>0</v>
      </c>
      <c r="D16" s="413">
        <f>SUM(D17:D18)</f>
        <v>0</v>
      </c>
      <c r="E16" s="96"/>
    </row>
    <row r="17" spans="1:6" s="3" customFormat="1">
      <c r="A17" s="98" t="s">
        <v>98</v>
      </c>
      <c r="B17" s="98" t="s">
        <v>61</v>
      </c>
      <c r="C17" s="4"/>
      <c r="D17" s="244"/>
      <c r="E17" s="96"/>
    </row>
    <row r="18" spans="1:6" s="3" customFormat="1">
      <c r="A18" s="98" t="s">
        <v>99</v>
      </c>
      <c r="B18" s="98" t="s">
        <v>62</v>
      </c>
      <c r="C18" s="4"/>
      <c r="D18" s="244"/>
      <c r="E18" s="96"/>
    </row>
    <row r="19" spans="1:6" s="3" customFormat="1">
      <c r="A19" s="89" t="s">
        <v>33</v>
      </c>
      <c r="B19" s="89" t="s">
        <v>2</v>
      </c>
      <c r="C19" s="413">
        <f>SUM(C20:C25,C30)</f>
        <v>24905.440000000002</v>
      </c>
      <c r="D19" s="413">
        <f>SUM(D20:D25,D30)</f>
        <v>22333.489999999998</v>
      </c>
      <c r="E19" s="245"/>
      <c r="F19" s="246"/>
    </row>
    <row r="20" spans="1:6" s="248" customFormat="1" ht="30">
      <c r="A20" s="98" t="s">
        <v>12</v>
      </c>
      <c r="B20" s="98" t="s">
        <v>250</v>
      </c>
      <c r="C20" s="414">
        <f>892.75+48</f>
        <v>940.75</v>
      </c>
      <c r="D20" s="416">
        <f>672.75+220+48</f>
        <v>940.75</v>
      </c>
      <c r="E20" s="247"/>
    </row>
    <row r="21" spans="1:6" s="248" customFormat="1">
      <c r="A21" s="98" t="s">
        <v>13</v>
      </c>
      <c r="B21" s="98" t="s">
        <v>14</v>
      </c>
      <c r="C21" s="414"/>
      <c r="D21" s="417"/>
      <c r="E21" s="247"/>
    </row>
    <row r="22" spans="1:6" s="248" customFormat="1" ht="30">
      <c r="A22" s="98" t="s">
        <v>281</v>
      </c>
      <c r="B22" s="98" t="s">
        <v>22</v>
      </c>
      <c r="C22" s="414"/>
      <c r="D22" s="416"/>
      <c r="E22" s="247"/>
    </row>
    <row r="23" spans="1:6" s="248" customFormat="1" ht="16.5" customHeight="1">
      <c r="A23" s="98" t="s">
        <v>282</v>
      </c>
      <c r="B23" s="98" t="s">
        <v>15</v>
      </c>
      <c r="C23" s="414">
        <v>15270.41</v>
      </c>
      <c r="D23" s="416">
        <v>12698.46</v>
      </c>
      <c r="E23" s="247"/>
    </row>
    <row r="24" spans="1:6" s="248" customFormat="1" ht="16.5" customHeight="1">
      <c r="A24" s="98" t="s">
        <v>283</v>
      </c>
      <c r="B24" s="98" t="s">
        <v>16</v>
      </c>
      <c r="C24" s="414"/>
      <c r="D24" s="416"/>
      <c r="E24" s="247"/>
    </row>
    <row r="25" spans="1:6" s="248" customFormat="1" ht="16.5" customHeight="1">
      <c r="A25" s="98" t="s">
        <v>284</v>
      </c>
      <c r="B25" s="98" t="s">
        <v>17</v>
      </c>
      <c r="C25" s="413">
        <f>SUM(C26:C29)</f>
        <v>8694.2800000000007</v>
      </c>
      <c r="D25" s="413">
        <f>SUM(D26:D29)</f>
        <v>8694.2800000000007</v>
      </c>
      <c r="E25" s="247"/>
    </row>
    <row r="26" spans="1:6" s="248" customFormat="1" ht="16.5" customHeight="1">
      <c r="A26" s="249" t="s">
        <v>285</v>
      </c>
      <c r="B26" s="249" t="s">
        <v>18</v>
      </c>
      <c r="C26" s="414">
        <v>7149.24</v>
      </c>
      <c r="D26" s="416">
        <v>7149.24</v>
      </c>
      <c r="E26" s="247"/>
    </row>
    <row r="27" spans="1:6" s="248" customFormat="1" ht="16.5" customHeight="1">
      <c r="A27" s="249" t="s">
        <v>286</v>
      </c>
      <c r="B27" s="249" t="s">
        <v>19</v>
      </c>
      <c r="C27" s="414">
        <v>960.57</v>
      </c>
      <c r="D27" s="416">
        <v>960.57</v>
      </c>
      <c r="E27" s="247"/>
    </row>
    <row r="28" spans="1:6" s="248" customFormat="1" ht="16.5" customHeight="1">
      <c r="A28" s="249" t="s">
        <v>287</v>
      </c>
      <c r="B28" s="249" t="s">
        <v>20</v>
      </c>
      <c r="C28" s="414">
        <v>525.69000000000005</v>
      </c>
      <c r="D28" s="416">
        <v>525.69000000000005</v>
      </c>
      <c r="E28" s="247"/>
    </row>
    <row r="29" spans="1:6" s="248" customFormat="1" ht="16.5" customHeight="1">
      <c r="A29" s="249" t="s">
        <v>288</v>
      </c>
      <c r="B29" s="249" t="s">
        <v>23</v>
      </c>
      <c r="C29" s="414">
        <v>58.78</v>
      </c>
      <c r="D29" s="416">
        <v>58.78</v>
      </c>
      <c r="E29" s="247"/>
    </row>
    <row r="30" spans="1:6" s="248" customFormat="1" ht="16.5" customHeight="1">
      <c r="A30" s="98" t="s">
        <v>289</v>
      </c>
      <c r="B30" s="98" t="s">
        <v>21</v>
      </c>
      <c r="C30" s="414"/>
      <c r="D30" s="418"/>
      <c r="E30" s="247"/>
    </row>
    <row r="31" spans="1:6" s="3" customFormat="1" ht="16.5" customHeight="1">
      <c r="A31" s="89" t="s">
        <v>34</v>
      </c>
      <c r="B31" s="89" t="s">
        <v>3</v>
      </c>
      <c r="C31" s="4">
        <v>33594.199999999997</v>
      </c>
      <c r="D31" s="244">
        <f>1975.2+31619</f>
        <v>33594.199999999997</v>
      </c>
      <c r="E31" s="245"/>
    </row>
    <row r="32" spans="1:6" s="3" customFormat="1" ht="16.5" customHeight="1">
      <c r="A32" s="89" t="s">
        <v>35</v>
      </c>
      <c r="B32" s="89" t="s">
        <v>4</v>
      </c>
      <c r="C32" s="4"/>
      <c r="D32" s="244"/>
      <c r="E32" s="96"/>
    </row>
    <row r="33" spans="1:5" s="3" customFormat="1" ht="16.5" customHeight="1">
      <c r="A33" s="89" t="s">
        <v>36</v>
      </c>
      <c r="B33" s="89" t="s">
        <v>5</v>
      </c>
      <c r="C33" s="4"/>
      <c r="D33" s="244"/>
      <c r="E33" s="96"/>
    </row>
    <row r="34" spans="1:5" s="3" customFormat="1">
      <c r="A34" s="89" t="s">
        <v>37</v>
      </c>
      <c r="B34" s="89" t="s">
        <v>63</v>
      </c>
      <c r="C34" s="413">
        <f>SUM(C35:C36)</f>
        <v>490.5</v>
      </c>
      <c r="D34" s="413">
        <f>SUM(D35:D36)</f>
        <v>490.5</v>
      </c>
      <c r="E34" s="96"/>
    </row>
    <row r="35" spans="1:5" s="3" customFormat="1" ht="16.5" customHeight="1">
      <c r="A35" s="98" t="s">
        <v>290</v>
      </c>
      <c r="B35" s="98" t="s">
        <v>56</v>
      </c>
      <c r="C35" s="4"/>
      <c r="D35" s="244"/>
      <c r="E35" s="96"/>
    </row>
    <row r="36" spans="1:5" s="3" customFormat="1" ht="16.5" customHeight="1">
      <c r="A36" s="98" t="s">
        <v>291</v>
      </c>
      <c r="B36" s="98" t="s">
        <v>55</v>
      </c>
      <c r="C36" s="4">
        <v>490.5</v>
      </c>
      <c r="D36" s="244">
        <v>490.5</v>
      </c>
      <c r="E36" s="96"/>
    </row>
    <row r="37" spans="1:5" s="3" customFormat="1" ht="16.5" customHeight="1">
      <c r="A37" s="89" t="s">
        <v>38</v>
      </c>
      <c r="B37" s="89" t="s">
        <v>49</v>
      </c>
      <c r="C37" s="4">
        <v>148.56</v>
      </c>
      <c r="D37" s="244">
        <v>148.56</v>
      </c>
      <c r="E37" s="96"/>
    </row>
    <row r="38" spans="1:5" s="3" customFormat="1" ht="16.5" customHeight="1">
      <c r="A38" s="89" t="s">
        <v>39</v>
      </c>
      <c r="B38" s="89" t="s">
        <v>409</v>
      </c>
      <c r="C38" s="413">
        <f>SUM(C39:C44)</f>
        <v>650</v>
      </c>
      <c r="D38" s="413">
        <f>SUM(D39:D44)</f>
        <v>0</v>
      </c>
      <c r="E38" s="96"/>
    </row>
    <row r="39" spans="1:5" s="3" customFormat="1" ht="16.5" customHeight="1">
      <c r="A39" s="17" t="s">
        <v>355</v>
      </c>
      <c r="B39" s="17" t="s">
        <v>359</v>
      </c>
      <c r="C39" s="4"/>
      <c r="D39" s="244"/>
      <c r="E39" s="96"/>
    </row>
    <row r="40" spans="1:5" s="3" customFormat="1" ht="16.5" customHeight="1">
      <c r="A40" s="17" t="s">
        <v>356</v>
      </c>
      <c r="B40" s="17" t="s">
        <v>360</v>
      </c>
      <c r="C40" s="4"/>
      <c r="D40" s="244"/>
      <c r="E40" s="96"/>
    </row>
    <row r="41" spans="1:5" s="3" customFormat="1" ht="16.5" customHeight="1">
      <c r="A41" s="17" t="s">
        <v>357</v>
      </c>
      <c r="B41" s="17" t="s">
        <v>363</v>
      </c>
      <c r="C41" s="4"/>
      <c r="D41" s="244"/>
      <c r="E41" s="96"/>
    </row>
    <row r="42" spans="1:5" s="3" customFormat="1" ht="16.5" customHeight="1">
      <c r="A42" s="17" t="s">
        <v>362</v>
      </c>
      <c r="B42" s="17" t="s">
        <v>364</v>
      </c>
      <c r="C42" s="4"/>
      <c r="D42" s="244"/>
      <c r="E42" s="96"/>
    </row>
    <row r="43" spans="1:5" s="3" customFormat="1" ht="16.5" customHeight="1">
      <c r="A43" s="17" t="s">
        <v>365</v>
      </c>
      <c r="B43" s="17" t="s">
        <v>499</v>
      </c>
      <c r="C43" s="4"/>
      <c r="D43" s="244"/>
      <c r="E43" s="96"/>
    </row>
    <row r="44" spans="1:5" s="3" customFormat="1" ht="16.5" customHeight="1">
      <c r="A44" s="17" t="s">
        <v>500</v>
      </c>
      <c r="B44" s="17" t="s">
        <v>361</v>
      </c>
      <c r="C44" s="4">
        <v>650</v>
      </c>
      <c r="D44" s="244"/>
      <c r="E44" s="96"/>
    </row>
    <row r="45" spans="1:5" s="3" customFormat="1" ht="30">
      <c r="A45" s="89" t="s">
        <v>40</v>
      </c>
      <c r="B45" s="89" t="s">
        <v>28</v>
      </c>
      <c r="C45" s="4"/>
      <c r="D45" s="244"/>
      <c r="E45" s="96"/>
    </row>
    <row r="46" spans="1:5" s="3" customFormat="1" ht="16.5" customHeight="1">
      <c r="A46" s="89" t="s">
        <v>41</v>
      </c>
      <c r="B46" s="89" t="s">
        <v>24</v>
      </c>
      <c r="C46" s="4"/>
      <c r="D46" s="244"/>
      <c r="E46" s="96"/>
    </row>
    <row r="47" spans="1:5" s="3" customFormat="1" ht="16.5" customHeight="1">
      <c r="A47" s="89" t="s">
        <v>42</v>
      </c>
      <c r="B47" s="89" t="s">
        <v>25</v>
      </c>
      <c r="C47" s="4"/>
      <c r="D47" s="244"/>
      <c r="E47" s="96"/>
    </row>
    <row r="48" spans="1:5" s="3" customFormat="1" ht="16.5" customHeight="1">
      <c r="A48" s="89" t="s">
        <v>43</v>
      </c>
      <c r="B48" s="89" t="s">
        <v>26</v>
      </c>
      <c r="C48" s="4">
        <v>318</v>
      </c>
      <c r="D48" s="244">
        <v>318</v>
      </c>
      <c r="E48" s="96"/>
    </row>
    <row r="49" spans="1:6" s="3" customFormat="1" ht="16.5" customHeight="1">
      <c r="A49" s="89" t="s">
        <v>44</v>
      </c>
      <c r="B49" s="89" t="s">
        <v>410</v>
      </c>
      <c r="C49" s="413">
        <f>SUM(C50:C52)</f>
        <v>96225.24</v>
      </c>
      <c r="D49" s="413">
        <f>SUM(D50:D52)</f>
        <v>111729.01</v>
      </c>
      <c r="E49" s="96"/>
    </row>
    <row r="50" spans="1:6" s="3" customFormat="1" ht="16.5" customHeight="1">
      <c r="A50" s="98" t="s">
        <v>371</v>
      </c>
      <c r="B50" s="98" t="s">
        <v>374</v>
      </c>
      <c r="C50" s="4">
        <v>95265.24</v>
      </c>
      <c r="D50" s="244">
        <f>110089.01+680</f>
        <v>110769.01</v>
      </c>
      <c r="E50" s="96"/>
    </row>
    <row r="51" spans="1:6" s="3" customFormat="1" ht="16.5" customHeight="1">
      <c r="A51" s="98" t="s">
        <v>372</v>
      </c>
      <c r="B51" s="98" t="s">
        <v>373</v>
      </c>
      <c r="C51" s="4">
        <v>960</v>
      </c>
      <c r="D51" s="244">
        <v>960</v>
      </c>
      <c r="E51" s="96"/>
    </row>
    <row r="52" spans="1:6" s="3" customFormat="1" ht="16.5" customHeight="1">
      <c r="A52" s="98" t="s">
        <v>375</v>
      </c>
      <c r="B52" s="98" t="s">
        <v>376</v>
      </c>
      <c r="C52" s="4"/>
      <c r="D52" s="244"/>
      <c r="E52" s="96"/>
    </row>
    <row r="53" spans="1:6" s="3" customFormat="1">
      <c r="A53" s="89" t="s">
        <v>45</v>
      </c>
      <c r="B53" s="89" t="s">
        <v>29</v>
      </c>
      <c r="C53" s="4"/>
      <c r="D53" s="244"/>
      <c r="E53" s="96"/>
    </row>
    <row r="54" spans="1:6" s="3" customFormat="1" ht="16.5" customHeight="1">
      <c r="A54" s="89" t="s">
        <v>46</v>
      </c>
      <c r="B54" s="89" t="s">
        <v>6</v>
      </c>
      <c r="C54" s="4"/>
      <c r="D54" s="244">
        <v>17500</v>
      </c>
      <c r="E54" s="245"/>
      <c r="F54" s="246"/>
    </row>
    <row r="55" spans="1:6" s="3" customFormat="1" ht="30">
      <c r="A55" s="88">
        <v>1.3</v>
      </c>
      <c r="B55" s="88" t="s">
        <v>415</v>
      </c>
      <c r="C55" s="80">
        <f>SUM(C56:C57)</f>
        <v>0</v>
      </c>
      <c r="D55" s="80">
        <f>SUM(D56:D57)</f>
        <v>0</v>
      </c>
      <c r="E55" s="245"/>
      <c r="F55" s="246"/>
    </row>
    <row r="56" spans="1:6" s="3" customFormat="1" ht="30">
      <c r="A56" s="89" t="s">
        <v>50</v>
      </c>
      <c r="B56" s="89" t="s">
        <v>48</v>
      </c>
      <c r="C56" s="4"/>
      <c r="D56" s="244"/>
      <c r="E56" s="245"/>
      <c r="F56" s="246"/>
    </row>
    <row r="57" spans="1:6" s="3" customFormat="1" ht="16.5" customHeight="1">
      <c r="A57" s="89" t="s">
        <v>51</v>
      </c>
      <c r="B57" s="89" t="s">
        <v>47</v>
      </c>
      <c r="C57" s="4"/>
      <c r="D57" s="244"/>
      <c r="E57" s="245"/>
      <c r="F57" s="246"/>
    </row>
    <row r="58" spans="1:6" s="3" customFormat="1">
      <c r="A58" s="88">
        <v>1.4</v>
      </c>
      <c r="B58" s="88" t="s">
        <v>417</v>
      </c>
      <c r="C58" s="4"/>
      <c r="D58" s="244"/>
      <c r="E58" s="245"/>
      <c r="F58" s="246"/>
    </row>
    <row r="59" spans="1:6" s="248" customFormat="1">
      <c r="A59" s="88">
        <v>1.5</v>
      </c>
      <c r="B59" s="88" t="s">
        <v>7</v>
      </c>
      <c r="C59" s="414"/>
      <c r="D59" s="416"/>
      <c r="E59" s="247"/>
    </row>
    <row r="60" spans="1:6" s="248" customFormat="1">
      <c r="A60" s="88">
        <v>1.6</v>
      </c>
      <c r="B60" s="44" t="s">
        <v>8</v>
      </c>
      <c r="C60" s="415">
        <f>SUM(C61:C65)</f>
        <v>11879.65</v>
      </c>
      <c r="D60" s="419">
        <f>SUM(D61:D65)</f>
        <v>11879.65</v>
      </c>
      <c r="E60" s="247"/>
    </row>
    <row r="61" spans="1:6" s="248" customFormat="1">
      <c r="A61" s="89" t="s">
        <v>297</v>
      </c>
      <c r="B61" s="45" t="s">
        <v>52</v>
      </c>
      <c r="C61" s="414">
        <v>2466.48</v>
      </c>
      <c r="D61" s="416">
        <v>2466.48</v>
      </c>
      <c r="E61" s="247"/>
    </row>
    <row r="62" spans="1:6" s="248" customFormat="1" ht="30">
      <c r="A62" s="89" t="s">
        <v>298</v>
      </c>
      <c r="B62" s="45" t="s">
        <v>54</v>
      </c>
      <c r="C62" s="414"/>
      <c r="D62" s="416"/>
      <c r="E62" s="247"/>
    </row>
    <row r="63" spans="1:6" s="248" customFormat="1">
      <c r="A63" s="89" t="s">
        <v>299</v>
      </c>
      <c r="B63" s="45" t="s">
        <v>53</v>
      </c>
      <c r="C63" s="416"/>
      <c r="D63" s="416"/>
      <c r="E63" s="247"/>
    </row>
    <row r="64" spans="1:6" s="248" customFormat="1">
      <c r="A64" s="89" t="s">
        <v>300</v>
      </c>
      <c r="B64" s="45" t="s">
        <v>27</v>
      </c>
      <c r="C64" s="414"/>
      <c r="D64" s="416"/>
      <c r="E64" s="247"/>
    </row>
    <row r="65" spans="1:5" s="248" customFormat="1">
      <c r="A65" s="89" t="s">
        <v>337</v>
      </c>
      <c r="B65" s="45" t="s">
        <v>338</v>
      </c>
      <c r="C65" s="414">
        <v>9413.17</v>
      </c>
      <c r="D65" s="416">
        <v>9413.17</v>
      </c>
      <c r="E65" s="247"/>
    </row>
    <row r="66" spans="1:5">
      <c r="A66" s="242">
        <v>2</v>
      </c>
      <c r="B66" s="242" t="s">
        <v>411</v>
      </c>
      <c r="C66" s="250"/>
      <c r="D66" s="415">
        <f>SUM(D67:D73)</f>
        <v>928</v>
      </c>
      <c r="E66" s="97"/>
    </row>
    <row r="67" spans="1:5">
      <c r="A67" s="99">
        <v>2.1</v>
      </c>
      <c r="B67" s="251" t="s">
        <v>100</v>
      </c>
      <c r="C67" s="252"/>
      <c r="D67" s="420"/>
      <c r="E67" s="97"/>
    </row>
    <row r="68" spans="1:5">
      <c r="A68" s="99">
        <v>2.2000000000000002</v>
      </c>
      <c r="B68" s="251" t="s">
        <v>412</v>
      </c>
      <c r="C68" s="252"/>
      <c r="D68" s="420"/>
      <c r="E68" s="97"/>
    </row>
    <row r="69" spans="1:5">
      <c r="A69" s="99">
        <v>2.2999999999999998</v>
      </c>
      <c r="B69" s="251" t="s">
        <v>104</v>
      </c>
      <c r="C69" s="252"/>
      <c r="D69" s="420"/>
      <c r="E69" s="97"/>
    </row>
    <row r="70" spans="1:5">
      <c r="A70" s="99">
        <v>2.4</v>
      </c>
      <c r="B70" s="251" t="s">
        <v>103</v>
      </c>
      <c r="C70" s="252"/>
      <c r="D70" s="420"/>
      <c r="E70" s="97"/>
    </row>
    <row r="71" spans="1:5">
      <c r="A71" s="99">
        <v>2.5</v>
      </c>
      <c r="B71" s="251" t="s">
        <v>413</v>
      </c>
      <c r="C71" s="252"/>
      <c r="D71" s="420">
        <v>928</v>
      </c>
      <c r="E71" s="97"/>
    </row>
    <row r="72" spans="1:5">
      <c r="A72" s="99">
        <v>2.6</v>
      </c>
      <c r="B72" s="251" t="s">
        <v>101</v>
      </c>
      <c r="C72" s="252"/>
      <c r="D72" s="420"/>
      <c r="E72" s="97"/>
    </row>
    <row r="73" spans="1:5">
      <c r="A73" s="99">
        <v>2.7</v>
      </c>
      <c r="B73" s="251" t="s">
        <v>102</v>
      </c>
      <c r="C73" s="253"/>
      <c r="D73" s="420"/>
      <c r="E73" s="97"/>
    </row>
    <row r="74" spans="1:5">
      <c r="A74" s="242">
        <v>3</v>
      </c>
      <c r="B74" s="242" t="s">
        <v>451</v>
      </c>
      <c r="C74" s="415"/>
      <c r="D74" s="420"/>
      <c r="E74" s="97"/>
    </row>
    <row r="75" spans="1:5">
      <c r="A75" s="242">
        <v>4</v>
      </c>
      <c r="B75" s="242" t="s">
        <v>252</v>
      </c>
      <c r="C75" s="415"/>
      <c r="D75" s="415">
        <f>SUM(D76:D77)</f>
        <v>0</v>
      </c>
      <c r="E75" s="97"/>
    </row>
    <row r="76" spans="1:5">
      <c r="A76" s="99">
        <v>4.0999999999999996</v>
      </c>
      <c r="B76" s="99" t="s">
        <v>253</v>
      </c>
      <c r="C76" s="252"/>
      <c r="D76" s="421"/>
      <c r="E76" s="97"/>
    </row>
    <row r="77" spans="1:5">
      <c r="A77" s="99">
        <v>4.2</v>
      </c>
      <c r="B77" s="99" t="s">
        <v>254</v>
      </c>
      <c r="C77" s="253"/>
      <c r="D77" s="421"/>
      <c r="E77" s="97"/>
    </row>
    <row r="78" spans="1:5">
      <c r="A78" s="242">
        <v>5</v>
      </c>
      <c r="B78" s="242" t="s">
        <v>279</v>
      </c>
      <c r="C78" s="279"/>
      <c r="D78" s="253"/>
      <c r="E78" s="97"/>
    </row>
    <row r="79" spans="1:5">
      <c r="B79" s="43"/>
    </row>
    <row r="80" spans="1:5">
      <c r="A80" s="512" t="s">
        <v>501</v>
      </c>
      <c r="B80" s="512"/>
      <c r="C80" s="512"/>
      <c r="D80" s="512"/>
      <c r="E80" s="5"/>
    </row>
    <row r="81" spans="1:9">
      <c r="B81" s="43"/>
    </row>
    <row r="82" spans="1:9" s="22" customFormat="1" ht="12.75"/>
    <row r="83" spans="1:9">
      <c r="A83" s="70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0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2.75">
      <c r="B88" s="66" t="s">
        <v>139</v>
      </c>
    </row>
    <row r="89" spans="1:9" s="22" customFormat="1" ht="12.75"/>
  </sheetData>
  <mergeCells count="3">
    <mergeCell ref="C1:D1"/>
    <mergeCell ref="C2:D2"/>
    <mergeCell ref="A80:D80"/>
  </mergeCells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/>
  <rowBreaks count="1" manualBreakCount="1">
    <brk id="54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E17" sqref="E17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327</v>
      </c>
      <c r="B1" s="78"/>
      <c r="C1" s="509" t="s">
        <v>109</v>
      </c>
      <c r="D1" s="509"/>
      <c r="E1" s="92"/>
    </row>
    <row r="2" spans="1:5" s="6" customFormat="1">
      <c r="A2" s="75" t="s">
        <v>328</v>
      </c>
      <c r="B2" s="78"/>
      <c r="C2" s="507" t="s">
        <v>516</v>
      </c>
      <c r="D2" s="507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მ.პ.გ. ქართული ოცნება - დემოკრატიული საქართველო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27" customHeight="1">
      <c r="A17" s="99" t="s">
        <v>331</v>
      </c>
      <c r="B17" s="88" t="s">
        <v>530</v>
      </c>
      <c r="C17" s="4"/>
      <c r="D17" s="4">
        <v>17500</v>
      </c>
      <c r="E17" s="95"/>
    </row>
    <row r="18" spans="1:5" s="10" customFormat="1" ht="18" customHeight="1">
      <c r="A18" s="99" t="s">
        <v>332</v>
      </c>
      <c r="B18" s="88"/>
      <c r="C18" s="4"/>
      <c r="D18" s="4"/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>
      <c r="A24" s="100"/>
      <c r="B24" s="100" t="s">
        <v>336</v>
      </c>
      <c r="C24" s="87">
        <f>SUM(C10:C23)</f>
        <v>0</v>
      </c>
      <c r="D24" s="87">
        <f>SUM(D10:D23)</f>
        <v>17500</v>
      </c>
      <c r="E24" s="97"/>
    </row>
    <row r="25" spans="1:5">
      <c r="A25" s="43"/>
      <c r="B25" s="43"/>
    </row>
    <row r="26" spans="1:5">
      <c r="A26" s="262" t="s">
        <v>441</v>
      </c>
      <c r="E26" s="5"/>
    </row>
    <row r="27" spans="1:5">
      <c r="A27" s="2" t="s">
        <v>442</v>
      </c>
    </row>
    <row r="28" spans="1:5">
      <c r="A28" s="217" t="s">
        <v>443</v>
      </c>
    </row>
    <row r="29" spans="1:5">
      <c r="A29" s="217"/>
    </row>
    <row r="30" spans="1:5">
      <c r="A30" s="217" t="s">
        <v>351</v>
      </c>
    </row>
    <row r="31" spans="1:5" s="22" customFormat="1" ht="12.75"/>
    <row r="32" spans="1:5">
      <c r="A32" s="70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0"/>
      <c r="B35" s="70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6"/>
      <c r="B37" s="66" t="s">
        <v>139</v>
      </c>
    </row>
    <row r="38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Normal="100" zoomScaleSheetLayoutView="80" workbookViewId="0">
      <selection activeCell="I11" sqref="I11"/>
    </sheetView>
  </sheetViews>
  <sheetFormatPr defaultRowHeight="12.75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>
      <c r="A1" s="75" t="s">
        <v>414</v>
      </c>
      <c r="B1" s="75"/>
      <c r="C1" s="78"/>
      <c r="D1" s="78"/>
      <c r="E1" s="78"/>
      <c r="F1" s="78"/>
      <c r="G1" s="229"/>
      <c r="H1" s="229"/>
      <c r="I1" s="509" t="s">
        <v>109</v>
      </c>
      <c r="J1" s="509"/>
    </row>
    <row r="2" spans="1:10" ht="15">
      <c r="A2" s="77" t="s">
        <v>140</v>
      </c>
      <c r="B2" s="75"/>
      <c r="C2" s="78"/>
      <c r="D2" s="78"/>
      <c r="E2" s="78"/>
      <c r="F2" s="78"/>
      <c r="G2" s="229"/>
      <c r="H2" s="229"/>
      <c r="I2" s="507" t="s">
        <v>516</v>
      </c>
      <c r="J2" s="507"/>
    </row>
    <row r="3" spans="1:10" ht="15">
      <c r="A3" s="77"/>
      <c r="B3" s="77"/>
      <c r="C3" s="75"/>
      <c r="D3" s="75"/>
      <c r="E3" s="75"/>
      <c r="F3" s="75"/>
      <c r="G3" s="165"/>
      <c r="H3" s="165"/>
      <c r="I3" s="229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164"/>
      <c r="B7" s="164"/>
      <c r="C7" s="164"/>
      <c r="D7" s="223"/>
      <c r="E7" s="164"/>
      <c r="F7" s="164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2" t="s">
        <v>348</v>
      </c>
    </row>
    <row r="9" spans="1:10" ht="15">
      <c r="A9" s="99">
        <v>1</v>
      </c>
      <c r="B9" s="409" t="s">
        <v>522</v>
      </c>
      <c r="C9" s="409" t="s">
        <v>523</v>
      </c>
      <c r="D9" s="410" t="s">
        <v>524</v>
      </c>
      <c r="E9" s="99" t="s">
        <v>525</v>
      </c>
      <c r="F9" s="99" t="s">
        <v>348</v>
      </c>
      <c r="G9" s="411">
        <v>2500</v>
      </c>
      <c r="H9" s="411">
        <v>2500</v>
      </c>
      <c r="I9" s="411">
        <v>500</v>
      </c>
      <c r="J9" s="232" t="s">
        <v>0</v>
      </c>
    </row>
    <row r="10" spans="1:10" ht="15">
      <c r="A10" s="99">
        <v>2</v>
      </c>
      <c r="B10" s="409" t="s">
        <v>526</v>
      </c>
      <c r="C10" s="409" t="s">
        <v>527</v>
      </c>
      <c r="D10" s="410" t="s">
        <v>528</v>
      </c>
      <c r="E10" s="99" t="s">
        <v>529</v>
      </c>
      <c r="F10" s="99" t="s">
        <v>348</v>
      </c>
      <c r="G10" s="411">
        <v>1250</v>
      </c>
      <c r="H10" s="411">
        <v>1250</v>
      </c>
      <c r="I10" s="411">
        <v>250</v>
      </c>
    </row>
    <row r="11" spans="1:10" ht="15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456</v>
      </c>
      <c r="G25" s="87">
        <f>SUM(G9:G24)</f>
        <v>3750</v>
      </c>
      <c r="H25" s="87">
        <f>SUM(H9:H24)</f>
        <v>3750</v>
      </c>
      <c r="I25" s="87">
        <f>SUM(I9:I24)</f>
        <v>750</v>
      </c>
    </row>
    <row r="26" spans="1:9" ht="15">
      <c r="A26" s="230"/>
      <c r="B26" s="230"/>
      <c r="C26" s="230"/>
      <c r="D26" s="230"/>
      <c r="E26" s="230"/>
      <c r="F26" s="230"/>
      <c r="G26" s="230"/>
      <c r="H26" s="186"/>
      <c r="I26" s="186"/>
    </row>
    <row r="27" spans="1:9" ht="15">
      <c r="A27" s="231" t="s">
        <v>445</v>
      </c>
      <c r="B27" s="231"/>
      <c r="C27" s="230"/>
      <c r="D27" s="230"/>
      <c r="E27" s="230"/>
      <c r="F27" s="230"/>
      <c r="G27" s="230"/>
      <c r="H27" s="186"/>
      <c r="I27" s="186"/>
    </row>
    <row r="28" spans="1:9" ht="15">
      <c r="A28" s="231"/>
      <c r="B28" s="231"/>
      <c r="C28" s="230"/>
      <c r="D28" s="230"/>
      <c r="E28" s="230"/>
      <c r="F28" s="230"/>
      <c r="G28" s="230"/>
      <c r="H28" s="186"/>
      <c r="I28" s="186"/>
    </row>
    <row r="29" spans="1:9">
      <c r="A29" s="227"/>
      <c r="B29" s="227"/>
      <c r="C29" s="227"/>
      <c r="D29" s="227"/>
      <c r="E29" s="227"/>
      <c r="F29" s="227"/>
      <c r="G29" s="227"/>
      <c r="H29" s="227"/>
      <c r="I29" s="227"/>
    </row>
    <row r="30" spans="1:9" ht="15">
      <c r="A30" s="192" t="s">
        <v>107</v>
      </c>
      <c r="B30" s="192"/>
      <c r="C30" s="186"/>
      <c r="D30" s="186"/>
      <c r="E30" s="186"/>
      <c r="F30" s="186"/>
      <c r="G30" s="186"/>
      <c r="H30" s="186"/>
      <c r="I30" s="186"/>
    </row>
    <row r="31" spans="1:9" ht="15">
      <c r="A31" s="186"/>
      <c r="B31" s="186"/>
      <c r="C31" s="186"/>
      <c r="D31" s="186"/>
      <c r="E31" s="186"/>
      <c r="F31" s="186"/>
      <c r="G31" s="186"/>
      <c r="H31" s="186"/>
      <c r="I31" s="186"/>
    </row>
    <row r="32" spans="1:9" ht="15">
      <c r="A32" s="186"/>
      <c r="B32" s="186"/>
      <c r="C32" s="186"/>
      <c r="D32" s="186"/>
      <c r="E32" s="190"/>
      <c r="F32" s="190"/>
      <c r="G32" s="190"/>
      <c r="H32" s="186"/>
      <c r="I32" s="186"/>
    </row>
    <row r="33" spans="1:9" ht="15">
      <c r="A33" s="192"/>
      <c r="B33" s="192"/>
      <c r="C33" s="192" t="s">
        <v>395</v>
      </c>
      <c r="D33" s="192"/>
      <c r="E33" s="192"/>
      <c r="F33" s="192"/>
      <c r="G33" s="192"/>
      <c r="H33" s="186"/>
      <c r="I33" s="186"/>
    </row>
    <row r="34" spans="1:9" ht="15">
      <c r="A34" s="186"/>
      <c r="B34" s="186"/>
      <c r="C34" s="186" t="s">
        <v>394</v>
      </c>
      <c r="D34" s="186"/>
      <c r="E34" s="186"/>
      <c r="F34" s="186"/>
      <c r="G34" s="186"/>
      <c r="H34" s="186"/>
      <c r="I34" s="186"/>
    </row>
    <row r="35" spans="1:9">
      <c r="A35" s="194"/>
      <c r="B35" s="194"/>
      <c r="C35" s="194" t="s">
        <v>139</v>
      </c>
      <c r="D35" s="194"/>
      <c r="E35" s="194"/>
      <c r="F35" s="194"/>
      <c r="G35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366</v>
      </c>
      <c r="B1" s="78"/>
      <c r="C1" s="78"/>
      <c r="D1" s="78"/>
      <c r="E1" s="78"/>
      <c r="F1" s="78"/>
      <c r="G1" s="509" t="s">
        <v>109</v>
      </c>
      <c r="H1" s="509"/>
      <c r="I1" s="385"/>
    </row>
    <row r="2" spans="1:9" ht="15">
      <c r="A2" s="77" t="s">
        <v>140</v>
      </c>
      <c r="B2" s="78"/>
      <c r="C2" s="78"/>
      <c r="D2" s="78"/>
      <c r="E2" s="78"/>
      <c r="F2" s="78"/>
      <c r="G2" s="507" t="s">
        <v>516</v>
      </c>
      <c r="H2" s="507"/>
      <c r="I2" s="77"/>
    </row>
    <row r="3" spans="1:9" ht="15">
      <c r="A3" s="77"/>
      <c r="B3" s="77"/>
      <c r="C3" s="77"/>
      <c r="D3" s="77"/>
      <c r="E3" s="77"/>
      <c r="F3" s="77"/>
      <c r="G3" s="165"/>
      <c r="H3" s="165"/>
      <c r="I3" s="385"/>
    </row>
    <row r="4" spans="1:9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81"/>
      <c r="F5" s="81"/>
      <c r="G5" s="82"/>
      <c r="H5" s="82"/>
      <c r="I5" s="385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164"/>
      <c r="B7" s="164"/>
      <c r="C7" s="275"/>
      <c r="D7" s="164"/>
      <c r="E7" s="164"/>
      <c r="F7" s="164"/>
      <c r="G7" s="79"/>
      <c r="H7" s="79"/>
      <c r="I7" s="77"/>
    </row>
    <row r="8" spans="1:9" ht="45">
      <c r="A8" s="381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>
      <c r="A9" s="382"/>
      <c r="B9" s="383"/>
      <c r="C9" s="99"/>
      <c r="D9" s="99"/>
      <c r="E9" s="99"/>
      <c r="F9" s="99"/>
      <c r="G9" s="99"/>
      <c r="H9" s="4"/>
      <c r="I9" s="4"/>
    </row>
    <row r="10" spans="1:9" ht="15">
      <c r="A10" s="382"/>
      <c r="B10" s="383"/>
      <c r="C10" s="99"/>
      <c r="D10" s="99"/>
      <c r="E10" s="99"/>
      <c r="F10" s="99"/>
      <c r="G10" s="99"/>
      <c r="H10" s="4"/>
      <c r="I10" s="4"/>
    </row>
    <row r="11" spans="1:9" ht="15">
      <c r="A11" s="382"/>
      <c r="B11" s="383"/>
      <c r="C11" s="88"/>
      <c r="D11" s="88"/>
      <c r="E11" s="88"/>
      <c r="F11" s="88"/>
      <c r="G11" s="88"/>
      <c r="H11" s="4"/>
      <c r="I11" s="4"/>
    </row>
    <row r="12" spans="1:9" ht="15">
      <c r="A12" s="382"/>
      <c r="B12" s="383"/>
      <c r="C12" s="88"/>
      <c r="D12" s="88"/>
      <c r="E12" s="88"/>
      <c r="F12" s="88"/>
      <c r="G12" s="88"/>
      <c r="H12" s="4"/>
      <c r="I12" s="4"/>
    </row>
    <row r="13" spans="1:9" ht="15">
      <c r="A13" s="382"/>
      <c r="B13" s="383"/>
      <c r="C13" s="88"/>
      <c r="D13" s="88"/>
      <c r="E13" s="88"/>
      <c r="F13" s="88"/>
      <c r="G13" s="88"/>
      <c r="H13" s="4"/>
      <c r="I13" s="4"/>
    </row>
    <row r="14" spans="1:9" ht="15">
      <c r="A14" s="382"/>
      <c r="B14" s="383"/>
      <c r="C14" s="88"/>
      <c r="D14" s="88"/>
      <c r="E14" s="88"/>
      <c r="F14" s="88"/>
      <c r="G14" s="88"/>
      <c r="H14" s="4"/>
      <c r="I14" s="4"/>
    </row>
    <row r="15" spans="1:9" ht="15">
      <c r="A15" s="382"/>
      <c r="B15" s="383"/>
      <c r="C15" s="88"/>
      <c r="D15" s="88"/>
      <c r="E15" s="88"/>
      <c r="F15" s="88"/>
      <c r="G15" s="88"/>
      <c r="H15" s="4"/>
      <c r="I15" s="4"/>
    </row>
    <row r="16" spans="1:9" ht="15">
      <c r="A16" s="382"/>
      <c r="B16" s="383"/>
      <c r="C16" s="88"/>
      <c r="D16" s="88"/>
      <c r="E16" s="88"/>
      <c r="F16" s="88"/>
      <c r="G16" s="88"/>
      <c r="H16" s="4"/>
      <c r="I16" s="4"/>
    </row>
    <row r="17" spans="1:9" ht="15">
      <c r="A17" s="382"/>
      <c r="B17" s="383"/>
      <c r="C17" s="88"/>
      <c r="D17" s="88"/>
      <c r="E17" s="88"/>
      <c r="F17" s="88"/>
      <c r="G17" s="88"/>
      <c r="H17" s="4"/>
      <c r="I17" s="4"/>
    </row>
    <row r="18" spans="1:9" ht="15">
      <c r="A18" s="382"/>
      <c r="B18" s="383"/>
      <c r="C18" s="88"/>
      <c r="D18" s="88"/>
      <c r="E18" s="88"/>
      <c r="F18" s="88"/>
      <c r="G18" s="88"/>
      <c r="H18" s="4"/>
      <c r="I18" s="4"/>
    </row>
    <row r="19" spans="1:9" ht="15">
      <c r="A19" s="382"/>
      <c r="B19" s="383"/>
      <c r="C19" s="88"/>
      <c r="D19" s="88"/>
      <c r="E19" s="88"/>
      <c r="F19" s="88"/>
      <c r="G19" s="88"/>
      <c r="H19" s="4"/>
      <c r="I19" s="4"/>
    </row>
    <row r="20" spans="1:9" ht="15">
      <c r="A20" s="382"/>
      <c r="B20" s="383"/>
      <c r="C20" s="88"/>
      <c r="D20" s="88"/>
      <c r="E20" s="88"/>
      <c r="F20" s="88"/>
      <c r="G20" s="88"/>
      <c r="H20" s="4"/>
      <c r="I20" s="4"/>
    </row>
    <row r="21" spans="1:9" ht="15">
      <c r="A21" s="382"/>
      <c r="B21" s="383"/>
      <c r="C21" s="88"/>
      <c r="D21" s="88"/>
      <c r="E21" s="88"/>
      <c r="F21" s="88"/>
      <c r="G21" s="88"/>
      <c r="H21" s="4"/>
      <c r="I21" s="4"/>
    </row>
    <row r="22" spans="1:9" ht="15">
      <c r="A22" s="382"/>
      <c r="B22" s="383"/>
      <c r="C22" s="88"/>
      <c r="D22" s="88"/>
      <c r="E22" s="88"/>
      <c r="F22" s="88"/>
      <c r="G22" s="88"/>
      <c r="H22" s="4"/>
      <c r="I22" s="4"/>
    </row>
    <row r="23" spans="1:9" ht="15">
      <c r="A23" s="382"/>
      <c r="B23" s="383"/>
      <c r="C23" s="88"/>
      <c r="D23" s="88"/>
      <c r="E23" s="88"/>
      <c r="F23" s="88"/>
      <c r="G23" s="88"/>
      <c r="H23" s="4"/>
      <c r="I23" s="4"/>
    </row>
    <row r="24" spans="1:9" ht="15">
      <c r="A24" s="382"/>
      <c r="B24" s="383"/>
      <c r="C24" s="88"/>
      <c r="D24" s="88"/>
      <c r="E24" s="88"/>
      <c r="F24" s="88"/>
      <c r="G24" s="88"/>
      <c r="H24" s="4"/>
      <c r="I24" s="4"/>
    </row>
    <row r="25" spans="1:9" ht="15">
      <c r="A25" s="382"/>
      <c r="B25" s="383"/>
      <c r="C25" s="88"/>
      <c r="D25" s="88"/>
      <c r="E25" s="88"/>
      <c r="F25" s="88"/>
      <c r="G25" s="88"/>
      <c r="H25" s="4"/>
      <c r="I25" s="4"/>
    </row>
    <row r="26" spans="1:9" ht="15">
      <c r="A26" s="382"/>
      <c r="B26" s="383"/>
      <c r="C26" s="88"/>
      <c r="D26" s="88"/>
      <c r="E26" s="88"/>
      <c r="F26" s="88"/>
      <c r="G26" s="88"/>
      <c r="H26" s="4"/>
      <c r="I26" s="4"/>
    </row>
    <row r="27" spans="1:9" ht="15">
      <c r="A27" s="382"/>
      <c r="B27" s="383"/>
      <c r="C27" s="88"/>
      <c r="D27" s="88"/>
      <c r="E27" s="88"/>
      <c r="F27" s="88"/>
      <c r="G27" s="88"/>
      <c r="H27" s="4"/>
      <c r="I27" s="4"/>
    </row>
    <row r="28" spans="1:9" ht="15">
      <c r="A28" s="382"/>
      <c r="B28" s="383"/>
      <c r="C28" s="88"/>
      <c r="D28" s="88"/>
      <c r="E28" s="88"/>
      <c r="F28" s="88"/>
      <c r="G28" s="88"/>
      <c r="H28" s="4"/>
      <c r="I28" s="4"/>
    </row>
    <row r="29" spans="1:9" ht="15">
      <c r="A29" s="382"/>
      <c r="B29" s="383"/>
      <c r="C29" s="88"/>
      <c r="D29" s="88"/>
      <c r="E29" s="88"/>
      <c r="F29" s="88"/>
      <c r="G29" s="88"/>
      <c r="H29" s="4"/>
      <c r="I29" s="4"/>
    </row>
    <row r="30" spans="1:9" ht="15">
      <c r="A30" s="382"/>
      <c r="B30" s="383"/>
      <c r="C30" s="88"/>
      <c r="D30" s="88"/>
      <c r="E30" s="88"/>
      <c r="F30" s="88"/>
      <c r="G30" s="88"/>
      <c r="H30" s="4"/>
      <c r="I30" s="4"/>
    </row>
    <row r="31" spans="1:9" ht="15">
      <c r="A31" s="382"/>
      <c r="B31" s="383"/>
      <c r="C31" s="88"/>
      <c r="D31" s="88"/>
      <c r="E31" s="88"/>
      <c r="F31" s="88"/>
      <c r="G31" s="88"/>
      <c r="H31" s="4"/>
      <c r="I31" s="4"/>
    </row>
    <row r="32" spans="1:9" ht="15">
      <c r="A32" s="382"/>
      <c r="B32" s="383"/>
      <c r="C32" s="88"/>
      <c r="D32" s="88"/>
      <c r="E32" s="88"/>
      <c r="F32" s="88"/>
      <c r="G32" s="88"/>
      <c r="H32" s="4"/>
      <c r="I32" s="4"/>
    </row>
    <row r="33" spans="1:9" ht="15">
      <c r="A33" s="382"/>
      <c r="B33" s="383"/>
      <c r="C33" s="88"/>
      <c r="D33" s="88"/>
      <c r="E33" s="88"/>
      <c r="F33" s="88"/>
      <c r="G33" s="88"/>
      <c r="H33" s="4"/>
      <c r="I33" s="4"/>
    </row>
    <row r="34" spans="1:9" ht="15">
      <c r="A34" s="382"/>
      <c r="B34" s="384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>
      <c r="A35" s="230"/>
      <c r="B35" s="230"/>
      <c r="C35" s="230"/>
      <c r="D35" s="230"/>
      <c r="E35" s="230"/>
      <c r="F35" s="230"/>
      <c r="G35" s="186"/>
      <c r="H35" s="186"/>
      <c r="I35" s="191"/>
    </row>
    <row r="36" spans="1:9" ht="15">
      <c r="A36" s="231" t="s">
        <v>350</v>
      </c>
      <c r="B36" s="230"/>
      <c r="C36" s="230"/>
      <c r="D36" s="230"/>
      <c r="E36" s="230"/>
      <c r="F36" s="230"/>
      <c r="G36" s="186"/>
      <c r="H36" s="186"/>
      <c r="I36" s="191"/>
    </row>
    <row r="37" spans="1:9" ht="15">
      <c r="A37" s="231" t="s">
        <v>353</v>
      </c>
      <c r="B37" s="230"/>
      <c r="C37" s="230"/>
      <c r="D37" s="230"/>
      <c r="E37" s="230"/>
      <c r="F37" s="230"/>
      <c r="G37" s="186"/>
      <c r="H37" s="186"/>
      <c r="I37" s="191"/>
    </row>
    <row r="38" spans="1:9" ht="15">
      <c r="A38" s="231"/>
      <c r="B38" s="186"/>
      <c r="C38" s="186"/>
      <c r="D38" s="186"/>
      <c r="E38" s="186"/>
      <c r="F38" s="186"/>
      <c r="G38" s="186"/>
      <c r="H38" s="186"/>
      <c r="I38" s="191"/>
    </row>
    <row r="39" spans="1:9" ht="15">
      <c r="A39" s="231"/>
      <c r="B39" s="186"/>
      <c r="C39" s="186"/>
      <c r="D39" s="186"/>
      <c r="E39" s="186"/>
      <c r="G39" s="186"/>
      <c r="H39" s="186"/>
      <c r="I39" s="191"/>
    </row>
    <row r="40" spans="1:9">
      <c r="A40" s="227"/>
      <c r="B40" s="227"/>
      <c r="C40" s="227"/>
      <c r="D40" s="227"/>
      <c r="E40" s="227"/>
      <c r="F40" s="227"/>
      <c r="G40" s="227"/>
      <c r="H40" s="227"/>
      <c r="I40" s="191"/>
    </row>
    <row r="41" spans="1:9" ht="15">
      <c r="A41" s="192" t="s">
        <v>107</v>
      </c>
      <c r="B41" s="186"/>
      <c r="C41" s="186"/>
      <c r="D41" s="186"/>
      <c r="E41" s="186"/>
      <c r="F41" s="186"/>
      <c r="G41" s="186"/>
      <c r="H41" s="186"/>
      <c r="I41" s="191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91"/>
    </row>
    <row r="43" spans="1:9" ht="15">
      <c r="A43" s="186"/>
      <c r="B43" s="186"/>
      <c r="C43" s="186"/>
      <c r="D43" s="186"/>
      <c r="E43" s="186"/>
      <c r="F43" s="186"/>
      <c r="G43" s="186"/>
      <c r="H43" s="193"/>
      <c r="I43" s="191"/>
    </row>
    <row r="44" spans="1:9" ht="15">
      <c r="A44" s="192"/>
      <c r="B44" s="192" t="s">
        <v>271</v>
      </c>
      <c r="C44" s="192"/>
      <c r="D44" s="192"/>
      <c r="E44" s="192"/>
      <c r="F44" s="192"/>
      <c r="G44" s="186"/>
      <c r="H44" s="193"/>
      <c r="I44" s="191"/>
    </row>
    <row r="45" spans="1:9" ht="15">
      <c r="A45" s="186"/>
      <c r="B45" s="186" t="s">
        <v>270</v>
      </c>
      <c r="C45" s="186"/>
      <c r="D45" s="186"/>
      <c r="E45" s="186"/>
      <c r="F45" s="186"/>
      <c r="G45" s="186"/>
      <c r="H45" s="193"/>
      <c r="I45" s="191"/>
    </row>
    <row r="46" spans="1:9">
      <c r="A46" s="194"/>
      <c r="B46" s="194" t="s">
        <v>139</v>
      </c>
      <c r="C46" s="194"/>
      <c r="D46" s="194"/>
      <c r="E46" s="194"/>
      <c r="F46" s="194"/>
      <c r="G46" s="187"/>
      <c r="H46" s="187"/>
      <c r="I46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G2" sqref="G2:H2"/>
    </sheetView>
  </sheetViews>
  <sheetFormatPr defaultRowHeight="12.75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>
      <c r="A1" s="75" t="s">
        <v>465</v>
      </c>
      <c r="B1" s="75"/>
      <c r="C1" s="78"/>
      <c r="D1" s="78"/>
      <c r="E1" s="78"/>
      <c r="F1" s="78"/>
      <c r="G1" s="509" t="s">
        <v>109</v>
      </c>
      <c r="H1" s="509"/>
    </row>
    <row r="2" spans="1:10" ht="15">
      <c r="A2" s="77" t="s">
        <v>140</v>
      </c>
      <c r="B2" s="75"/>
      <c r="C2" s="78"/>
      <c r="D2" s="78"/>
      <c r="E2" s="78"/>
      <c r="F2" s="78"/>
      <c r="G2" s="507" t="s">
        <v>516</v>
      </c>
      <c r="H2" s="507"/>
    </row>
    <row r="3" spans="1:10" ht="15">
      <c r="A3" s="77"/>
      <c r="B3" s="77"/>
      <c r="C3" s="77"/>
      <c r="D3" s="77"/>
      <c r="E3" s="77"/>
      <c r="F3" s="77"/>
      <c r="G3" s="221"/>
      <c r="H3" s="221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20"/>
      <c r="B7" s="220"/>
      <c r="C7" s="220"/>
      <c r="D7" s="223"/>
      <c r="E7" s="220"/>
      <c r="F7" s="220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2" t="s">
        <v>348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2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>
      <c r="A35" s="230"/>
      <c r="B35" s="230"/>
      <c r="C35" s="230"/>
      <c r="D35" s="230"/>
      <c r="E35" s="230"/>
      <c r="F35" s="230"/>
      <c r="G35" s="230"/>
      <c r="H35" s="186"/>
      <c r="I35" s="186"/>
    </row>
    <row r="36" spans="1:9" ht="15">
      <c r="A36" s="231" t="s">
        <v>401</v>
      </c>
      <c r="B36" s="231"/>
      <c r="C36" s="230"/>
      <c r="D36" s="230"/>
      <c r="E36" s="230"/>
      <c r="F36" s="230"/>
      <c r="G36" s="230"/>
      <c r="H36" s="186"/>
      <c r="I36" s="186"/>
    </row>
    <row r="37" spans="1:9" ht="15">
      <c r="A37" s="231" t="s">
        <v>346</v>
      </c>
      <c r="B37" s="231"/>
      <c r="C37" s="230"/>
      <c r="D37" s="230"/>
      <c r="E37" s="230"/>
      <c r="F37" s="230"/>
      <c r="G37" s="230"/>
      <c r="H37" s="186"/>
      <c r="I37" s="186"/>
    </row>
    <row r="38" spans="1:9" ht="15">
      <c r="A38" s="231"/>
      <c r="B38" s="231"/>
      <c r="C38" s="186"/>
      <c r="D38" s="186"/>
      <c r="E38" s="186"/>
      <c r="F38" s="186"/>
      <c r="G38" s="186"/>
      <c r="H38" s="186"/>
      <c r="I38" s="186"/>
    </row>
    <row r="39" spans="1:9" ht="15">
      <c r="A39" s="231"/>
      <c r="B39" s="231"/>
      <c r="C39" s="186"/>
      <c r="D39" s="186"/>
      <c r="E39" s="186"/>
      <c r="F39" s="186"/>
      <c r="G39" s="186"/>
      <c r="H39" s="186"/>
      <c r="I39" s="186"/>
    </row>
    <row r="40" spans="1:9">
      <c r="A40" s="227"/>
      <c r="B40" s="227"/>
      <c r="C40" s="227"/>
      <c r="D40" s="227"/>
      <c r="E40" s="227"/>
      <c r="F40" s="227"/>
      <c r="G40" s="227"/>
      <c r="H40" s="227"/>
      <c r="I40" s="227"/>
    </row>
    <row r="41" spans="1:9" ht="15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>
      <c r="A44" s="192"/>
      <c r="B44" s="192"/>
      <c r="C44" s="192" t="s">
        <v>434</v>
      </c>
      <c r="D44" s="192"/>
      <c r="E44" s="230"/>
      <c r="F44" s="192"/>
      <c r="G44" s="192"/>
      <c r="H44" s="186"/>
      <c r="I44" s="193"/>
    </row>
    <row r="45" spans="1:9" ht="15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>
      <c r="A2" s="514" t="s">
        <v>512</v>
      </c>
      <c r="B2" s="514"/>
      <c r="C2" s="514"/>
      <c r="D2" s="514"/>
      <c r="E2" s="389"/>
      <c r="F2" s="78"/>
      <c r="G2" s="78"/>
      <c r="H2" s="78"/>
      <c r="I2" s="78"/>
      <c r="J2" s="390"/>
      <c r="K2" s="391"/>
      <c r="L2" s="391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390"/>
      <c r="K3" s="507" t="s">
        <v>516</v>
      </c>
      <c r="L3" s="507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390"/>
      <c r="K4" s="390"/>
      <c r="L4" s="390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მ.პ.გ. ქართული ოცნება - დემოკრატიული საქართველო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387"/>
      <c r="B8" s="387"/>
      <c r="C8" s="387"/>
      <c r="D8" s="387"/>
      <c r="E8" s="387"/>
      <c r="F8" s="387"/>
      <c r="G8" s="387"/>
      <c r="H8" s="387"/>
      <c r="I8" s="387"/>
      <c r="J8" s="79"/>
      <c r="K8" s="79"/>
      <c r="L8" s="79"/>
    </row>
    <row r="9" spans="1:12" ht="45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>
      <c r="A10" s="99">
        <v>1</v>
      </c>
      <c r="B10" s="373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73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73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73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73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73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73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73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73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73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73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73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73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73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73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73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73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73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73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73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73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73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73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73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73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73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>
      <c r="A36" s="230"/>
      <c r="B36" s="230"/>
      <c r="C36" s="230"/>
      <c r="D36" s="230"/>
      <c r="E36" s="230"/>
      <c r="F36" s="230"/>
      <c r="G36" s="230"/>
      <c r="H36" s="230"/>
      <c r="I36" s="230"/>
      <c r="J36" s="230"/>
      <c r="K36" s="186"/>
    </row>
    <row r="37" spans="1:12" ht="15">
      <c r="A37" s="231" t="s">
        <v>494</v>
      </c>
      <c r="B37" s="231"/>
      <c r="C37" s="230"/>
      <c r="D37" s="230"/>
      <c r="E37" s="230"/>
      <c r="F37" s="230"/>
      <c r="G37" s="230"/>
      <c r="H37" s="230"/>
      <c r="I37" s="230"/>
      <c r="J37" s="230"/>
      <c r="K37" s="186"/>
    </row>
    <row r="38" spans="1:12" ht="15">
      <c r="A38" s="231" t="s">
        <v>495</v>
      </c>
      <c r="B38" s="231"/>
      <c r="C38" s="230"/>
      <c r="D38" s="230"/>
      <c r="E38" s="230"/>
      <c r="F38" s="230"/>
      <c r="G38" s="230"/>
      <c r="H38" s="230"/>
      <c r="I38" s="230"/>
      <c r="J38" s="230"/>
      <c r="K38" s="186"/>
    </row>
    <row r="39" spans="1:12" ht="15">
      <c r="A39" s="217" t="s">
        <v>496</v>
      </c>
      <c r="B39" s="231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>
      <c r="A40" s="217" t="s">
        <v>513</v>
      </c>
      <c r="B40" s="231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.75" customHeight="1">
      <c r="A41" s="519" t="s">
        <v>514</v>
      </c>
      <c r="B41" s="519"/>
      <c r="C41" s="519"/>
      <c r="D41" s="519"/>
      <c r="E41" s="519"/>
      <c r="F41" s="519"/>
      <c r="G41" s="519"/>
      <c r="H41" s="519"/>
      <c r="I41" s="519"/>
      <c r="J41" s="519"/>
      <c r="K41" s="519"/>
    </row>
    <row r="42" spans="1:12" ht="15.75" customHeight="1">
      <c r="A42" s="519"/>
      <c r="B42" s="519"/>
      <c r="C42" s="519"/>
      <c r="D42" s="519"/>
      <c r="E42" s="519"/>
      <c r="F42" s="519"/>
      <c r="G42" s="519"/>
      <c r="H42" s="519"/>
      <c r="I42" s="519"/>
      <c r="J42" s="519"/>
      <c r="K42" s="519"/>
    </row>
    <row r="43" spans="1:12">
      <c r="A43" s="227"/>
      <c r="B43" s="227"/>
      <c r="C43" s="227"/>
      <c r="D43" s="227"/>
      <c r="E43" s="227"/>
      <c r="F43" s="227"/>
      <c r="G43" s="227"/>
      <c r="H43" s="227"/>
      <c r="I43" s="227"/>
      <c r="J43" s="227"/>
      <c r="K43" s="227"/>
    </row>
    <row r="44" spans="1:12" ht="15">
      <c r="A44" s="515" t="s">
        <v>107</v>
      </c>
      <c r="B44" s="515"/>
      <c r="C44" s="374"/>
      <c r="D44" s="375"/>
      <c r="E44" s="375"/>
      <c r="F44" s="374"/>
      <c r="G44" s="374"/>
      <c r="H44" s="374"/>
      <c r="I44" s="374"/>
      <c r="J44" s="374"/>
      <c r="K44" s="186"/>
    </row>
    <row r="45" spans="1:12" ht="15">
      <c r="A45" s="374"/>
      <c r="B45" s="375"/>
      <c r="C45" s="374"/>
      <c r="D45" s="375"/>
      <c r="E45" s="375"/>
      <c r="F45" s="374"/>
      <c r="G45" s="374"/>
      <c r="H45" s="374"/>
      <c r="I45" s="374"/>
      <c r="J45" s="376"/>
      <c r="K45" s="186"/>
    </row>
    <row r="46" spans="1:12" ht="15" customHeight="1">
      <c r="A46" s="374"/>
      <c r="B46" s="375"/>
      <c r="C46" s="516" t="s">
        <v>268</v>
      </c>
      <c r="D46" s="516"/>
      <c r="E46" s="388"/>
      <c r="F46" s="378"/>
      <c r="G46" s="517" t="s">
        <v>498</v>
      </c>
      <c r="H46" s="517"/>
      <c r="I46" s="517"/>
      <c r="J46" s="379"/>
      <c r="K46" s="186"/>
    </row>
    <row r="47" spans="1:12" ht="15">
      <c r="A47" s="374"/>
      <c r="B47" s="375"/>
      <c r="C47" s="374"/>
      <c r="D47" s="375"/>
      <c r="E47" s="375"/>
      <c r="F47" s="374"/>
      <c r="G47" s="518"/>
      <c r="H47" s="518"/>
      <c r="I47" s="518"/>
      <c r="J47" s="379"/>
      <c r="K47" s="186"/>
    </row>
    <row r="48" spans="1:12" ht="15">
      <c r="A48" s="374"/>
      <c r="B48" s="375"/>
      <c r="C48" s="513" t="s">
        <v>139</v>
      </c>
      <c r="D48" s="513"/>
      <c r="E48" s="388"/>
      <c r="F48" s="378"/>
      <c r="G48" s="374"/>
      <c r="H48" s="374"/>
      <c r="I48" s="374"/>
      <c r="J48" s="374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5" t="s">
        <v>302</v>
      </c>
      <c r="B1" s="115"/>
      <c r="C1" s="509" t="s">
        <v>109</v>
      </c>
      <c r="D1" s="509"/>
      <c r="E1" s="153"/>
    </row>
    <row r="2" spans="1:12">
      <c r="A2" s="77" t="s">
        <v>140</v>
      </c>
      <c r="B2" s="115"/>
      <c r="C2" s="507" t="s">
        <v>516</v>
      </c>
      <c r="D2" s="508"/>
      <c r="E2" s="153"/>
    </row>
    <row r="3" spans="1:12">
      <c r="A3" s="77"/>
      <c r="B3" s="115"/>
      <c r="C3" s="371"/>
      <c r="D3" s="371"/>
      <c r="E3" s="153"/>
    </row>
    <row r="4" spans="1:12" s="2" customFormat="1">
      <c r="A4" s="78" t="s">
        <v>274</v>
      </c>
      <c r="B4" s="78"/>
      <c r="C4" s="77"/>
      <c r="D4" s="77"/>
      <c r="E4" s="109"/>
      <c r="L4" s="21"/>
    </row>
    <row r="5" spans="1:12" s="2" customFormat="1">
      <c r="A5" s="120" t="str">
        <f>'ფორმა N1'!D4</f>
        <v>მ.პ.გ. ქართული ოცნება - დემოკრატიული საქართველო</v>
      </c>
      <c r="B5" s="112"/>
      <c r="C5" s="58"/>
      <c r="D5" s="58"/>
      <c r="E5" s="109"/>
    </row>
    <row r="6" spans="1:12" s="2" customFormat="1">
      <c r="A6" s="78"/>
      <c r="B6" s="78"/>
      <c r="C6" s="77"/>
      <c r="D6" s="77"/>
      <c r="E6" s="109"/>
    </row>
    <row r="7" spans="1:12" s="6" customFormat="1">
      <c r="A7" s="370"/>
      <c r="B7" s="370"/>
      <c r="C7" s="79"/>
      <c r="D7" s="79"/>
      <c r="E7" s="154"/>
    </row>
    <row r="8" spans="1:12" s="6" customFormat="1" ht="30">
      <c r="A8" s="107" t="s">
        <v>64</v>
      </c>
      <c r="B8" s="80" t="s">
        <v>11</v>
      </c>
      <c r="C8" s="80" t="s">
        <v>10</v>
      </c>
      <c r="D8" s="80" t="s">
        <v>9</v>
      </c>
      <c r="E8" s="154"/>
    </row>
    <row r="9" spans="1:12" s="9" customFormat="1" ht="18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5"/>
    </row>
    <row r="10" spans="1:12" s="9" customFormat="1" ht="18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5"/>
    </row>
    <row r="11" spans="1:12" s="9" customFormat="1" ht="16.5" customHeight="1">
      <c r="A11" s="16" t="s">
        <v>30</v>
      </c>
      <c r="B11" s="16" t="s">
        <v>59</v>
      </c>
      <c r="C11" s="32"/>
      <c r="D11" s="33"/>
      <c r="E11" s="155"/>
    </row>
    <row r="12" spans="1:12" ht="16.5" customHeight="1">
      <c r="A12" s="16" t="s">
        <v>31</v>
      </c>
      <c r="B12" s="16" t="s">
        <v>0</v>
      </c>
      <c r="C12" s="32"/>
      <c r="D12" s="33"/>
      <c r="E12" s="153"/>
    </row>
    <row r="13" spans="1:12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3"/>
    </row>
    <row r="14" spans="1:12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3"/>
    </row>
    <row r="15" spans="1:12" ht="17.25" customHeight="1">
      <c r="A15" s="17" t="s">
        <v>98</v>
      </c>
      <c r="B15" s="17" t="s">
        <v>61</v>
      </c>
      <c r="C15" s="34"/>
      <c r="D15" s="35"/>
      <c r="E15" s="153"/>
    </row>
    <row r="16" spans="1:12" ht="17.25" customHeight="1">
      <c r="A16" s="17" t="s">
        <v>99</v>
      </c>
      <c r="B16" s="17" t="s">
        <v>62</v>
      </c>
      <c r="C16" s="34"/>
      <c r="D16" s="35"/>
      <c r="E16" s="153"/>
    </row>
    <row r="17" spans="1:5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3"/>
    </row>
    <row r="18" spans="1:5" ht="30">
      <c r="A18" s="17" t="s">
        <v>12</v>
      </c>
      <c r="B18" s="17" t="s">
        <v>250</v>
      </c>
      <c r="C18" s="36"/>
      <c r="D18" s="37"/>
      <c r="E18" s="153"/>
    </row>
    <row r="19" spans="1:5">
      <c r="A19" s="17" t="s">
        <v>13</v>
      </c>
      <c r="B19" s="17" t="s">
        <v>14</v>
      </c>
      <c r="C19" s="36"/>
      <c r="D19" s="38"/>
      <c r="E19" s="153"/>
    </row>
    <row r="20" spans="1:5" ht="30">
      <c r="A20" s="17" t="s">
        <v>281</v>
      </c>
      <c r="B20" s="17" t="s">
        <v>22</v>
      </c>
      <c r="C20" s="36"/>
      <c r="D20" s="39"/>
      <c r="E20" s="153"/>
    </row>
    <row r="21" spans="1:5">
      <c r="A21" s="17" t="s">
        <v>282</v>
      </c>
      <c r="B21" s="17" t="s">
        <v>15</v>
      </c>
      <c r="C21" s="36"/>
      <c r="D21" s="39"/>
      <c r="E21" s="153"/>
    </row>
    <row r="22" spans="1:5">
      <c r="A22" s="17" t="s">
        <v>283</v>
      </c>
      <c r="B22" s="17" t="s">
        <v>16</v>
      </c>
      <c r="C22" s="36"/>
      <c r="D22" s="39"/>
      <c r="E22" s="153"/>
    </row>
    <row r="23" spans="1:5">
      <c r="A23" s="17" t="s">
        <v>284</v>
      </c>
      <c r="B23" s="17" t="s">
        <v>17</v>
      </c>
      <c r="C23" s="118">
        <f>SUM(C24:C27)</f>
        <v>0</v>
      </c>
      <c r="D23" s="118">
        <f>SUM(D24:D27)</f>
        <v>0</v>
      </c>
      <c r="E23" s="153"/>
    </row>
    <row r="24" spans="1:5" ht="16.5" customHeight="1">
      <c r="A24" s="18" t="s">
        <v>285</v>
      </c>
      <c r="B24" s="18" t="s">
        <v>18</v>
      </c>
      <c r="C24" s="36"/>
      <c r="D24" s="39"/>
      <c r="E24" s="153"/>
    </row>
    <row r="25" spans="1:5" ht="16.5" customHeight="1">
      <c r="A25" s="18" t="s">
        <v>286</v>
      </c>
      <c r="B25" s="18" t="s">
        <v>19</v>
      </c>
      <c r="C25" s="36"/>
      <c r="D25" s="39"/>
      <c r="E25" s="153"/>
    </row>
    <row r="26" spans="1:5" ht="16.5" customHeight="1">
      <c r="A26" s="18" t="s">
        <v>287</v>
      </c>
      <c r="B26" s="18" t="s">
        <v>20</v>
      </c>
      <c r="C26" s="36"/>
      <c r="D26" s="39"/>
      <c r="E26" s="153"/>
    </row>
    <row r="27" spans="1:5" ht="16.5" customHeight="1">
      <c r="A27" s="18" t="s">
        <v>288</v>
      </c>
      <c r="B27" s="18" t="s">
        <v>23</v>
      </c>
      <c r="C27" s="36"/>
      <c r="D27" s="40"/>
      <c r="E27" s="153"/>
    </row>
    <row r="28" spans="1:5">
      <c r="A28" s="17" t="s">
        <v>289</v>
      </c>
      <c r="B28" s="17" t="s">
        <v>21</v>
      </c>
      <c r="C28" s="36"/>
      <c r="D28" s="40"/>
      <c r="E28" s="153"/>
    </row>
    <row r="29" spans="1:5">
      <c r="A29" s="16" t="s">
        <v>34</v>
      </c>
      <c r="B29" s="16" t="s">
        <v>3</v>
      </c>
      <c r="C29" s="32"/>
      <c r="D29" s="33"/>
      <c r="E29" s="153"/>
    </row>
    <row r="30" spans="1:5">
      <c r="A30" s="16" t="s">
        <v>35</v>
      </c>
      <c r="B30" s="16" t="s">
        <v>4</v>
      </c>
      <c r="C30" s="32"/>
      <c r="D30" s="33"/>
      <c r="E30" s="153"/>
    </row>
    <row r="31" spans="1:5">
      <c r="A31" s="16" t="s">
        <v>36</v>
      </c>
      <c r="B31" s="16" t="s">
        <v>5</v>
      </c>
      <c r="C31" s="32"/>
      <c r="D31" s="33"/>
      <c r="E31" s="153"/>
    </row>
    <row r="32" spans="1:5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3"/>
    </row>
    <row r="33" spans="1:5">
      <c r="A33" s="17" t="s">
        <v>290</v>
      </c>
      <c r="B33" s="17" t="s">
        <v>56</v>
      </c>
      <c r="C33" s="32"/>
      <c r="D33" s="33"/>
      <c r="E33" s="153"/>
    </row>
    <row r="34" spans="1:5">
      <c r="A34" s="17" t="s">
        <v>291</v>
      </c>
      <c r="B34" s="17" t="s">
        <v>55</v>
      </c>
      <c r="C34" s="32"/>
      <c r="D34" s="33"/>
      <c r="E34" s="153"/>
    </row>
    <row r="35" spans="1:5">
      <c r="A35" s="16" t="s">
        <v>38</v>
      </c>
      <c r="B35" s="16" t="s">
        <v>49</v>
      </c>
      <c r="C35" s="32"/>
      <c r="D35" s="33"/>
      <c r="E35" s="153"/>
    </row>
    <row r="36" spans="1:5">
      <c r="A36" s="16" t="s">
        <v>39</v>
      </c>
      <c r="B36" s="16" t="s">
        <v>358</v>
      </c>
      <c r="C36" s="84">
        <f>SUM(C37:C42)</f>
        <v>0</v>
      </c>
      <c r="D36" s="84">
        <f>SUM(D37:D42)</f>
        <v>0</v>
      </c>
      <c r="E36" s="153"/>
    </row>
    <row r="37" spans="1:5">
      <c r="A37" s="17" t="s">
        <v>355</v>
      </c>
      <c r="B37" s="17" t="s">
        <v>359</v>
      </c>
      <c r="C37" s="32"/>
      <c r="D37" s="32"/>
      <c r="E37" s="153"/>
    </row>
    <row r="38" spans="1:5">
      <c r="A38" s="17" t="s">
        <v>356</v>
      </c>
      <c r="B38" s="17" t="s">
        <v>360</v>
      </c>
      <c r="C38" s="32"/>
      <c r="D38" s="32"/>
      <c r="E38" s="153"/>
    </row>
    <row r="39" spans="1:5">
      <c r="A39" s="17" t="s">
        <v>357</v>
      </c>
      <c r="B39" s="17" t="s">
        <v>363</v>
      </c>
      <c r="C39" s="32"/>
      <c r="D39" s="33"/>
      <c r="E39" s="153"/>
    </row>
    <row r="40" spans="1:5">
      <c r="A40" s="17" t="s">
        <v>362</v>
      </c>
      <c r="B40" s="17" t="s">
        <v>364</v>
      </c>
      <c r="C40" s="32"/>
      <c r="D40" s="33"/>
      <c r="E40" s="153"/>
    </row>
    <row r="41" spans="1:5">
      <c r="A41" s="17" t="s">
        <v>365</v>
      </c>
      <c r="B41" s="17" t="s">
        <v>499</v>
      </c>
      <c r="C41" s="32"/>
      <c r="D41" s="33"/>
      <c r="E41" s="153"/>
    </row>
    <row r="42" spans="1:5">
      <c r="A42" s="17" t="s">
        <v>500</v>
      </c>
      <c r="B42" s="17" t="s">
        <v>361</v>
      </c>
      <c r="C42" s="32"/>
      <c r="D42" s="33"/>
      <c r="E42" s="153"/>
    </row>
    <row r="43" spans="1:5" ht="30">
      <c r="A43" s="16" t="s">
        <v>40</v>
      </c>
      <c r="B43" s="16" t="s">
        <v>28</v>
      </c>
      <c r="C43" s="32"/>
      <c r="D43" s="33"/>
      <c r="E43" s="153"/>
    </row>
    <row r="44" spans="1:5">
      <c r="A44" s="16" t="s">
        <v>41</v>
      </c>
      <c r="B44" s="16" t="s">
        <v>24</v>
      </c>
      <c r="C44" s="32"/>
      <c r="D44" s="33"/>
      <c r="E44" s="153"/>
    </row>
    <row r="45" spans="1:5">
      <c r="A45" s="16" t="s">
        <v>42</v>
      </c>
      <c r="B45" s="16" t="s">
        <v>25</v>
      </c>
      <c r="C45" s="32"/>
      <c r="D45" s="33"/>
      <c r="E45" s="153"/>
    </row>
    <row r="46" spans="1:5">
      <c r="A46" s="16" t="s">
        <v>43</v>
      </c>
      <c r="B46" s="16" t="s">
        <v>26</v>
      </c>
      <c r="C46" s="32"/>
      <c r="D46" s="33"/>
      <c r="E46" s="153"/>
    </row>
    <row r="47" spans="1:5">
      <c r="A47" s="16" t="s">
        <v>44</v>
      </c>
      <c r="B47" s="16" t="s">
        <v>296</v>
      </c>
      <c r="C47" s="84">
        <f>SUM(C48:C50)</f>
        <v>0</v>
      </c>
      <c r="D47" s="84">
        <f>SUM(D48:D50)</f>
        <v>0</v>
      </c>
      <c r="E47" s="153"/>
    </row>
    <row r="48" spans="1:5">
      <c r="A48" s="98" t="s">
        <v>371</v>
      </c>
      <c r="B48" s="98" t="s">
        <v>374</v>
      </c>
      <c r="C48" s="32"/>
      <c r="D48" s="33"/>
      <c r="E48" s="153"/>
    </row>
    <row r="49" spans="1:5">
      <c r="A49" s="98" t="s">
        <v>372</v>
      </c>
      <c r="B49" s="98" t="s">
        <v>373</v>
      </c>
      <c r="C49" s="32"/>
      <c r="D49" s="33"/>
      <c r="E49" s="153"/>
    </row>
    <row r="50" spans="1:5">
      <c r="A50" s="98" t="s">
        <v>375</v>
      </c>
      <c r="B50" s="98" t="s">
        <v>376</v>
      </c>
      <c r="C50" s="32"/>
      <c r="D50" s="33"/>
      <c r="E50" s="153"/>
    </row>
    <row r="51" spans="1:5" ht="26.25" customHeight="1">
      <c r="A51" s="16" t="s">
        <v>45</v>
      </c>
      <c r="B51" s="16" t="s">
        <v>29</v>
      </c>
      <c r="C51" s="32"/>
      <c r="D51" s="33"/>
      <c r="E51" s="153"/>
    </row>
    <row r="52" spans="1:5">
      <c r="A52" s="16" t="s">
        <v>46</v>
      </c>
      <c r="B52" s="16" t="s">
        <v>6</v>
      </c>
      <c r="C52" s="32"/>
      <c r="D52" s="33"/>
      <c r="E52" s="153"/>
    </row>
    <row r="53" spans="1:5" ht="30">
      <c r="A53" s="14">
        <v>1.3</v>
      </c>
      <c r="B53" s="88" t="s">
        <v>415</v>
      </c>
      <c r="C53" s="85">
        <f>SUM(C54:C55)</f>
        <v>0</v>
      </c>
      <c r="D53" s="85">
        <f>SUM(D54:D55)</f>
        <v>0</v>
      </c>
      <c r="E53" s="153"/>
    </row>
    <row r="54" spans="1:5" ht="30">
      <c r="A54" s="16" t="s">
        <v>50</v>
      </c>
      <c r="B54" s="16" t="s">
        <v>48</v>
      </c>
      <c r="C54" s="32"/>
      <c r="D54" s="33"/>
      <c r="E54" s="153"/>
    </row>
    <row r="55" spans="1:5">
      <c r="A55" s="16" t="s">
        <v>51</v>
      </c>
      <c r="B55" s="16" t="s">
        <v>47</v>
      </c>
      <c r="C55" s="32"/>
      <c r="D55" s="33"/>
      <c r="E55" s="153"/>
    </row>
    <row r="56" spans="1:5">
      <c r="A56" s="14">
        <v>1.4</v>
      </c>
      <c r="B56" s="14" t="s">
        <v>417</v>
      </c>
      <c r="C56" s="32"/>
      <c r="D56" s="33"/>
      <c r="E56" s="153"/>
    </row>
    <row r="57" spans="1:5">
      <c r="A57" s="14">
        <v>1.5</v>
      </c>
      <c r="B57" s="14" t="s">
        <v>7</v>
      </c>
      <c r="C57" s="36"/>
      <c r="D57" s="39"/>
      <c r="E57" s="153"/>
    </row>
    <row r="58" spans="1:5">
      <c r="A58" s="14">
        <v>1.6</v>
      </c>
      <c r="B58" s="44" t="s">
        <v>8</v>
      </c>
      <c r="C58" s="85">
        <f>SUM(C59:C63)</f>
        <v>0</v>
      </c>
      <c r="D58" s="85">
        <f>SUM(D59:D63)</f>
        <v>0</v>
      </c>
      <c r="E58" s="153"/>
    </row>
    <row r="59" spans="1:5">
      <c r="A59" s="16" t="s">
        <v>297</v>
      </c>
      <c r="B59" s="45" t="s">
        <v>52</v>
      </c>
      <c r="C59" s="36"/>
      <c r="D59" s="39"/>
      <c r="E59" s="153"/>
    </row>
    <row r="60" spans="1:5" ht="30">
      <c r="A60" s="16" t="s">
        <v>298</v>
      </c>
      <c r="B60" s="45" t="s">
        <v>54</v>
      </c>
      <c r="C60" s="36"/>
      <c r="D60" s="39"/>
      <c r="E60" s="153"/>
    </row>
    <row r="61" spans="1:5">
      <c r="A61" s="16" t="s">
        <v>299</v>
      </c>
      <c r="B61" s="45" t="s">
        <v>53</v>
      </c>
      <c r="C61" s="39"/>
      <c r="D61" s="39"/>
      <c r="E61" s="153"/>
    </row>
    <row r="62" spans="1:5">
      <c r="A62" s="16" t="s">
        <v>300</v>
      </c>
      <c r="B62" s="45" t="s">
        <v>27</v>
      </c>
      <c r="C62" s="36"/>
      <c r="D62" s="39"/>
      <c r="E62" s="153"/>
    </row>
    <row r="63" spans="1:5">
      <c r="A63" s="16" t="s">
        <v>337</v>
      </c>
      <c r="B63" s="218" t="s">
        <v>338</v>
      </c>
      <c r="C63" s="36"/>
      <c r="D63" s="219"/>
      <c r="E63" s="153"/>
    </row>
    <row r="64" spans="1:5">
      <c r="A64" s="13">
        <v>2</v>
      </c>
      <c r="B64" s="46" t="s">
        <v>106</v>
      </c>
      <c r="C64" s="282"/>
      <c r="D64" s="119">
        <f>SUM(D65:D70)</f>
        <v>0</v>
      </c>
      <c r="E64" s="153"/>
    </row>
    <row r="65" spans="1:5">
      <c r="A65" s="15">
        <v>2.1</v>
      </c>
      <c r="B65" s="47" t="s">
        <v>100</v>
      </c>
      <c r="C65" s="282"/>
      <c r="D65" s="41"/>
      <c r="E65" s="153"/>
    </row>
    <row r="66" spans="1:5">
      <c r="A66" s="15">
        <v>2.2000000000000002</v>
      </c>
      <c r="B66" s="47" t="s">
        <v>104</v>
      </c>
      <c r="C66" s="284"/>
      <c r="D66" s="42"/>
      <c r="E66" s="153"/>
    </row>
    <row r="67" spans="1:5">
      <c r="A67" s="15">
        <v>2.2999999999999998</v>
      </c>
      <c r="B67" s="47" t="s">
        <v>103</v>
      </c>
      <c r="C67" s="284"/>
      <c r="D67" s="42"/>
      <c r="E67" s="153"/>
    </row>
    <row r="68" spans="1:5">
      <c r="A68" s="15">
        <v>2.4</v>
      </c>
      <c r="B68" s="47" t="s">
        <v>105</v>
      </c>
      <c r="C68" s="284"/>
      <c r="D68" s="42"/>
      <c r="E68" s="153"/>
    </row>
    <row r="69" spans="1:5">
      <c r="A69" s="15">
        <v>2.5</v>
      </c>
      <c r="B69" s="47" t="s">
        <v>101</v>
      </c>
      <c r="C69" s="284"/>
      <c r="D69" s="42"/>
      <c r="E69" s="153"/>
    </row>
    <row r="70" spans="1:5">
      <c r="A70" s="15">
        <v>2.6</v>
      </c>
      <c r="B70" s="47" t="s">
        <v>102</v>
      </c>
      <c r="C70" s="284"/>
      <c r="D70" s="42"/>
      <c r="E70" s="153"/>
    </row>
    <row r="71" spans="1:5" s="2" customFormat="1">
      <c r="A71" s="13">
        <v>3</v>
      </c>
      <c r="B71" s="280" t="s">
        <v>451</v>
      </c>
      <c r="C71" s="283"/>
      <c r="D71" s="281"/>
      <c r="E71" s="106"/>
    </row>
    <row r="72" spans="1:5" s="2" customFormat="1">
      <c r="A72" s="13">
        <v>4</v>
      </c>
      <c r="B72" s="13" t="s">
        <v>252</v>
      </c>
      <c r="C72" s="283">
        <f>SUM(C73:C74)</f>
        <v>0</v>
      </c>
      <c r="D72" s="86">
        <f>SUM(D73:D74)</f>
        <v>0</v>
      </c>
      <c r="E72" s="106"/>
    </row>
    <row r="73" spans="1:5" s="2" customFormat="1">
      <c r="A73" s="15">
        <v>4.0999999999999996</v>
      </c>
      <c r="B73" s="15" t="s">
        <v>253</v>
      </c>
      <c r="C73" s="8"/>
      <c r="D73" s="8"/>
      <c r="E73" s="106"/>
    </row>
    <row r="74" spans="1:5" s="2" customFormat="1">
      <c r="A74" s="15">
        <v>4.2</v>
      </c>
      <c r="B74" s="15" t="s">
        <v>254</v>
      </c>
      <c r="C74" s="8"/>
      <c r="D74" s="8"/>
      <c r="E74" s="106"/>
    </row>
    <row r="75" spans="1:5" s="2" customFormat="1">
      <c r="A75" s="13">
        <v>5</v>
      </c>
      <c r="B75" s="278" t="s">
        <v>279</v>
      </c>
      <c r="C75" s="8"/>
      <c r="D75" s="86"/>
      <c r="E75" s="106"/>
    </row>
    <row r="76" spans="1:5" s="2" customFormat="1">
      <c r="A76" s="380"/>
      <c r="B76" s="380"/>
      <c r="C76" s="12"/>
      <c r="D76" s="12"/>
      <c r="E76" s="106"/>
    </row>
    <row r="77" spans="1:5" s="2" customFormat="1">
      <c r="A77" s="512" t="s">
        <v>501</v>
      </c>
      <c r="B77" s="512"/>
      <c r="C77" s="512"/>
      <c r="D77" s="512"/>
      <c r="E77" s="106"/>
    </row>
    <row r="78" spans="1:5" s="2" customFormat="1">
      <c r="A78" s="380"/>
      <c r="B78" s="380"/>
      <c r="C78" s="12"/>
      <c r="D78" s="12"/>
      <c r="E78" s="106"/>
    </row>
    <row r="79" spans="1:5" s="22" customFormat="1" ht="12.75"/>
    <row r="80" spans="1:5" s="2" customFormat="1">
      <c r="A80" s="70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3" t="s">
        <v>502</v>
      </c>
      <c r="D83" s="12"/>
      <c r="E83"/>
      <c r="F83"/>
      <c r="G83"/>
      <c r="H83"/>
      <c r="I83"/>
    </row>
    <row r="84" spans="1:9" s="2" customFormat="1">
      <c r="A84"/>
      <c r="B84" s="520" t="s">
        <v>503</v>
      </c>
      <c r="C84" s="520"/>
      <c r="D84" s="520"/>
      <c r="E84"/>
      <c r="F84"/>
      <c r="G84"/>
      <c r="H84"/>
      <c r="I84"/>
    </row>
    <row r="85" spans="1:9" customFormat="1" ht="12.75">
      <c r="B85" s="66" t="s">
        <v>504</v>
      </c>
    </row>
    <row r="86" spans="1:9" s="2" customFormat="1">
      <c r="A86" s="11"/>
      <c r="B86" s="520" t="s">
        <v>505</v>
      </c>
      <c r="C86" s="520"/>
      <c r="D86" s="520"/>
    </row>
    <row r="87" spans="1:9" s="22" customFormat="1" ht="12.75"/>
    <row r="88" spans="1:9" s="22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334</v>
      </c>
      <c r="B1" s="78"/>
      <c r="C1" s="509" t="s">
        <v>109</v>
      </c>
      <c r="D1" s="509"/>
      <c r="E1" s="92"/>
    </row>
    <row r="2" spans="1:5" s="6" customFormat="1">
      <c r="A2" s="75" t="s">
        <v>328</v>
      </c>
      <c r="B2" s="78"/>
      <c r="C2" s="507" t="s">
        <v>516</v>
      </c>
      <c r="D2" s="507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მ.პ.გ. ქართული ოცნება - დემოკრატიული საქართველო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99" t="s">
        <v>331</v>
      </c>
      <c r="B17" s="88"/>
      <c r="C17" s="4"/>
      <c r="D17" s="4"/>
      <c r="E17" s="95"/>
    </row>
    <row r="18" spans="1:5" s="10" customFormat="1" ht="18" customHeight="1">
      <c r="A18" s="99" t="s">
        <v>332</v>
      </c>
      <c r="B18" s="88"/>
      <c r="C18" s="4"/>
      <c r="D18" s="4"/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 s="3" customFormat="1">
      <c r="A24" s="89"/>
      <c r="B24" s="89"/>
      <c r="C24" s="4"/>
      <c r="D24" s="4"/>
      <c r="E24" s="96"/>
    </row>
    <row r="25" spans="1:5">
      <c r="A25" s="100"/>
      <c r="B25" s="100" t="s">
        <v>335</v>
      </c>
      <c r="C25" s="87">
        <f>SUM(C10:C24)</f>
        <v>0</v>
      </c>
      <c r="D25" s="87">
        <f>SUM(D10:D24)</f>
        <v>0</v>
      </c>
      <c r="E25" s="97"/>
    </row>
    <row r="26" spans="1:5">
      <c r="A26" s="43"/>
      <c r="B26" s="43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17" t="s">
        <v>420</v>
      </c>
    </row>
    <row r="30" spans="1:5">
      <c r="A30" s="217"/>
    </row>
    <row r="31" spans="1:5">
      <c r="A31" s="217" t="s">
        <v>352</v>
      </c>
    </row>
    <row r="32" spans="1:5" s="22" customFormat="1" ht="12.75"/>
    <row r="33" spans="1:9">
      <c r="A33" s="70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0"/>
      <c r="B36" s="70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6"/>
      <c r="B38" s="66" t="s">
        <v>139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>
      <c r="A1" s="75" t="s">
        <v>476</v>
      </c>
      <c r="B1" s="75"/>
      <c r="C1" s="78"/>
      <c r="D1" s="78"/>
      <c r="E1" s="78"/>
      <c r="F1" s="78"/>
      <c r="G1" s="289"/>
      <c r="H1" s="289"/>
      <c r="I1" s="509" t="s">
        <v>109</v>
      </c>
      <c r="J1" s="509"/>
    </row>
    <row r="2" spans="1:10" ht="15">
      <c r="A2" s="77" t="s">
        <v>140</v>
      </c>
      <c r="B2" s="75"/>
      <c r="C2" s="78"/>
      <c r="D2" s="78"/>
      <c r="E2" s="78"/>
      <c r="F2" s="78"/>
      <c r="G2" s="289"/>
      <c r="H2" s="289"/>
      <c r="I2" s="507" t="s">
        <v>516</v>
      </c>
      <c r="J2" s="507"/>
    </row>
    <row r="3" spans="1:10" ht="15">
      <c r="A3" s="77"/>
      <c r="B3" s="77"/>
      <c r="C3" s="75"/>
      <c r="D3" s="75"/>
      <c r="E3" s="75"/>
      <c r="F3" s="75"/>
      <c r="G3" s="289"/>
      <c r="H3" s="289"/>
      <c r="I3" s="289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288"/>
      <c r="B7" s="288"/>
      <c r="C7" s="288"/>
      <c r="D7" s="288"/>
      <c r="E7" s="288"/>
      <c r="F7" s="288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2" t="s">
        <v>348</v>
      </c>
    </row>
    <row r="9" spans="1:10" ht="15">
      <c r="A9" s="99">
        <v>1</v>
      </c>
      <c r="B9" s="99"/>
      <c r="C9" s="99"/>
      <c r="D9" s="99"/>
      <c r="E9" s="99"/>
      <c r="F9" s="99"/>
      <c r="G9" s="4"/>
      <c r="H9" s="4"/>
      <c r="I9" s="4"/>
      <c r="J9" s="232" t="s">
        <v>0</v>
      </c>
    </row>
    <row r="10" spans="1:10" ht="15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456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>
      <c r="A26" s="230"/>
      <c r="B26" s="230"/>
      <c r="C26" s="230"/>
      <c r="D26" s="230"/>
      <c r="E26" s="230"/>
      <c r="F26" s="230"/>
      <c r="G26" s="230"/>
      <c r="H26" s="186"/>
      <c r="I26" s="186"/>
    </row>
    <row r="27" spans="1:9" ht="15">
      <c r="A27" s="231" t="s">
        <v>477</v>
      </c>
      <c r="B27" s="231"/>
      <c r="C27" s="230"/>
      <c r="D27" s="230"/>
      <c r="E27" s="230"/>
      <c r="F27" s="230"/>
      <c r="G27" s="230"/>
      <c r="H27" s="186"/>
      <c r="I27" s="186"/>
    </row>
    <row r="28" spans="1:9" ht="15">
      <c r="A28" s="231"/>
      <c r="B28" s="231"/>
      <c r="C28" s="230"/>
      <c r="D28" s="230"/>
      <c r="E28" s="230"/>
      <c r="F28" s="230"/>
      <c r="G28" s="230"/>
      <c r="H28" s="186"/>
      <c r="I28" s="186"/>
    </row>
    <row r="29" spans="1:9" ht="15">
      <c r="A29" s="231"/>
      <c r="B29" s="231"/>
      <c r="C29" s="186"/>
      <c r="D29" s="186"/>
      <c r="E29" s="186"/>
      <c r="F29" s="186"/>
      <c r="G29" s="186"/>
      <c r="H29" s="186"/>
      <c r="I29" s="186"/>
    </row>
    <row r="30" spans="1:9" ht="15">
      <c r="A30" s="231"/>
      <c r="B30" s="231"/>
      <c r="C30" s="186"/>
      <c r="D30" s="186"/>
      <c r="E30" s="186"/>
      <c r="F30" s="186"/>
      <c r="G30" s="186"/>
      <c r="H30" s="186"/>
      <c r="I30" s="186"/>
    </row>
    <row r="31" spans="1:9">
      <c r="A31" s="227"/>
      <c r="B31" s="227"/>
      <c r="C31" s="227"/>
      <c r="D31" s="227"/>
      <c r="E31" s="227"/>
      <c r="F31" s="227"/>
      <c r="G31" s="227"/>
      <c r="H31" s="227"/>
      <c r="I31" s="227"/>
    </row>
    <row r="32" spans="1:9" ht="15">
      <c r="A32" s="192" t="s">
        <v>107</v>
      </c>
      <c r="B32" s="192"/>
      <c r="C32" s="186"/>
      <c r="D32" s="186"/>
      <c r="E32" s="186"/>
      <c r="F32" s="186"/>
      <c r="G32" s="186"/>
      <c r="H32" s="186"/>
      <c r="I32" s="186"/>
    </row>
    <row r="33" spans="1:9" ht="15">
      <c r="A33" s="186"/>
      <c r="B33" s="186"/>
      <c r="C33" s="186"/>
      <c r="D33" s="186"/>
      <c r="E33" s="186"/>
      <c r="F33" s="186"/>
      <c r="G33" s="186"/>
      <c r="H33" s="186"/>
      <c r="I33" s="186"/>
    </row>
    <row r="34" spans="1:9" ht="15">
      <c r="A34" s="186"/>
      <c r="B34" s="186"/>
      <c r="C34" s="186"/>
      <c r="D34" s="186"/>
      <c r="E34" s="190"/>
      <c r="F34" s="190"/>
      <c r="G34" s="190"/>
      <c r="H34" s="186"/>
      <c r="I34" s="186"/>
    </row>
    <row r="35" spans="1:9" ht="15">
      <c r="A35" s="192"/>
      <c r="B35" s="192"/>
      <c r="C35" s="192" t="s">
        <v>395</v>
      </c>
      <c r="D35" s="192"/>
      <c r="E35" s="192"/>
      <c r="F35" s="192"/>
      <c r="G35" s="192"/>
      <c r="H35" s="186"/>
      <c r="I35" s="186"/>
    </row>
    <row r="36" spans="1:9" ht="15">
      <c r="A36" s="186"/>
      <c r="B36" s="186"/>
      <c r="C36" s="186" t="s">
        <v>394</v>
      </c>
      <c r="D36" s="186"/>
      <c r="E36" s="186"/>
      <c r="F36" s="186"/>
      <c r="G36" s="186"/>
      <c r="H36" s="186"/>
      <c r="I36" s="186"/>
    </row>
    <row r="37" spans="1:9">
      <c r="A37" s="194"/>
      <c r="B37" s="194"/>
      <c r="C37" s="194" t="s">
        <v>139</v>
      </c>
      <c r="D37" s="194"/>
      <c r="E37" s="194"/>
      <c r="F37" s="194"/>
      <c r="G37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478</v>
      </c>
      <c r="B1" s="78"/>
      <c r="C1" s="78"/>
      <c r="D1" s="78"/>
      <c r="E1" s="78"/>
      <c r="F1" s="78"/>
      <c r="G1" s="509" t="s">
        <v>109</v>
      </c>
      <c r="H1" s="509"/>
      <c r="I1" s="385"/>
    </row>
    <row r="2" spans="1:9" ht="15">
      <c r="A2" s="77" t="s">
        <v>140</v>
      </c>
      <c r="B2" s="78"/>
      <c r="C2" s="78"/>
      <c r="D2" s="78"/>
      <c r="E2" s="78"/>
      <c r="F2" s="78"/>
      <c r="G2" s="507" t="s">
        <v>516</v>
      </c>
      <c r="H2" s="507"/>
      <c r="I2" s="77"/>
    </row>
    <row r="3" spans="1:9" ht="15">
      <c r="A3" s="77"/>
      <c r="B3" s="77"/>
      <c r="C3" s="77"/>
      <c r="D3" s="77"/>
      <c r="E3" s="77"/>
      <c r="F3" s="77"/>
      <c r="G3" s="289"/>
      <c r="H3" s="289"/>
      <c r="I3" s="385"/>
    </row>
    <row r="4" spans="1:9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288"/>
      <c r="B7" s="288"/>
      <c r="C7" s="288"/>
      <c r="D7" s="288"/>
      <c r="E7" s="288"/>
      <c r="F7" s="288"/>
      <c r="G7" s="79"/>
      <c r="H7" s="79"/>
      <c r="I7" s="385"/>
    </row>
    <row r="8" spans="1:9" ht="45">
      <c r="A8" s="381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>
      <c r="A9" s="382"/>
      <c r="B9" s="383"/>
      <c r="C9" s="99"/>
      <c r="D9" s="99"/>
      <c r="E9" s="99"/>
      <c r="F9" s="99"/>
      <c r="G9" s="99"/>
      <c r="H9" s="4"/>
      <c r="I9" s="4"/>
    </row>
    <row r="10" spans="1:9" ht="15">
      <c r="A10" s="382"/>
      <c r="B10" s="383"/>
      <c r="C10" s="99"/>
      <c r="D10" s="99"/>
      <c r="E10" s="99"/>
      <c r="F10" s="99"/>
      <c r="G10" s="99"/>
      <c r="H10" s="4"/>
      <c r="I10" s="4"/>
    </row>
    <row r="11" spans="1:9" ht="15">
      <c r="A11" s="382"/>
      <c r="B11" s="383"/>
      <c r="C11" s="88"/>
      <c r="D11" s="88"/>
      <c r="E11" s="88"/>
      <c r="F11" s="88"/>
      <c r="G11" s="88"/>
      <c r="H11" s="4"/>
      <c r="I11" s="4"/>
    </row>
    <row r="12" spans="1:9" ht="15">
      <c r="A12" s="382"/>
      <c r="B12" s="383"/>
      <c r="C12" s="88"/>
      <c r="D12" s="88"/>
      <c r="E12" s="88"/>
      <c r="F12" s="88"/>
      <c r="G12" s="88"/>
      <c r="H12" s="4"/>
      <c r="I12" s="4"/>
    </row>
    <row r="13" spans="1:9" ht="15">
      <c r="A13" s="382"/>
      <c r="B13" s="383"/>
      <c r="C13" s="88"/>
      <c r="D13" s="88"/>
      <c r="E13" s="88"/>
      <c r="F13" s="88"/>
      <c r="G13" s="88"/>
      <c r="H13" s="4"/>
      <c r="I13" s="4"/>
    </row>
    <row r="14" spans="1:9" ht="15">
      <c r="A14" s="382"/>
      <c r="B14" s="383"/>
      <c r="C14" s="88"/>
      <c r="D14" s="88"/>
      <c r="E14" s="88"/>
      <c r="F14" s="88"/>
      <c r="G14" s="88"/>
      <c r="H14" s="4"/>
      <c r="I14" s="4"/>
    </row>
    <row r="15" spans="1:9" ht="15">
      <c r="A15" s="382"/>
      <c r="B15" s="383"/>
      <c r="C15" s="88"/>
      <c r="D15" s="88"/>
      <c r="E15" s="88"/>
      <c r="F15" s="88"/>
      <c r="G15" s="88"/>
      <c r="H15" s="4"/>
      <c r="I15" s="4"/>
    </row>
    <row r="16" spans="1:9" ht="15">
      <c r="A16" s="382"/>
      <c r="B16" s="383"/>
      <c r="C16" s="88"/>
      <c r="D16" s="88"/>
      <c r="E16" s="88"/>
      <c r="F16" s="88"/>
      <c r="G16" s="88"/>
      <c r="H16" s="4"/>
      <c r="I16" s="4"/>
    </row>
    <row r="17" spans="1:9" ht="15">
      <c r="A17" s="382"/>
      <c r="B17" s="383"/>
      <c r="C17" s="88"/>
      <c r="D17" s="88"/>
      <c r="E17" s="88"/>
      <c r="F17" s="88"/>
      <c r="G17" s="88"/>
      <c r="H17" s="4"/>
      <c r="I17" s="4"/>
    </row>
    <row r="18" spans="1:9" ht="15">
      <c r="A18" s="382"/>
      <c r="B18" s="383"/>
      <c r="C18" s="88"/>
      <c r="D18" s="88"/>
      <c r="E18" s="88"/>
      <c r="F18" s="88"/>
      <c r="G18" s="88"/>
      <c r="H18" s="4"/>
      <c r="I18" s="4"/>
    </row>
    <row r="19" spans="1:9" ht="15">
      <c r="A19" s="382"/>
      <c r="B19" s="383"/>
      <c r="C19" s="88"/>
      <c r="D19" s="88"/>
      <c r="E19" s="88"/>
      <c r="F19" s="88"/>
      <c r="G19" s="88"/>
      <c r="H19" s="4"/>
      <c r="I19" s="4"/>
    </row>
    <row r="20" spans="1:9" ht="15">
      <c r="A20" s="382"/>
      <c r="B20" s="383"/>
      <c r="C20" s="88"/>
      <c r="D20" s="88"/>
      <c r="E20" s="88"/>
      <c r="F20" s="88"/>
      <c r="G20" s="88"/>
      <c r="H20" s="4"/>
      <c r="I20" s="4"/>
    </row>
    <row r="21" spans="1:9" ht="15">
      <c r="A21" s="382"/>
      <c r="B21" s="383"/>
      <c r="C21" s="88"/>
      <c r="D21" s="88"/>
      <c r="E21" s="88"/>
      <c r="F21" s="88"/>
      <c r="G21" s="88"/>
      <c r="H21" s="4"/>
      <c r="I21" s="4"/>
    </row>
    <row r="22" spans="1:9" ht="15">
      <c r="A22" s="382"/>
      <c r="B22" s="383"/>
      <c r="C22" s="88"/>
      <c r="D22" s="88"/>
      <c r="E22" s="88"/>
      <c r="F22" s="88"/>
      <c r="G22" s="88"/>
      <c r="H22" s="4"/>
      <c r="I22" s="4"/>
    </row>
    <row r="23" spans="1:9" ht="15">
      <c r="A23" s="382"/>
      <c r="B23" s="383"/>
      <c r="C23" s="88"/>
      <c r="D23" s="88"/>
      <c r="E23" s="88"/>
      <c r="F23" s="88"/>
      <c r="G23" s="88"/>
      <c r="H23" s="4"/>
      <c r="I23" s="4"/>
    </row>
    <row r="24" spans="1:9" ht="15">
      <c r="A24" s="382"/>
      <c r="B24" s="383"/>
      <c r="C24" s="88"/>
      <c r="D24" s="88"/>
      <c r="E24" s="88"/>
      <c r="F24" s="88"/>
      <c r="G24" s="88"/>
      <c r="H24" s="4"/>
      <c r="I24" s="4"/>
    </row>
    <row r="25" spans="1:9" ht="15">
      <c r="A25" s="382"/>
      <c r="B25" s="383"/>
      <c r="C25" s="88"/>
      <c r="D25" s="88"/>
      <c r="E25" s="88"/>
      <c r="F25" s="88"/>
      <c r="G25" s="88"/>
      <c r="H25" s="4"/>
      <c r="I25" s="4"/>
    </row>
    <row r="26" spans="1:9" ht="15">
      <c r="A26" s="382"/>
      <c r="B26" s="383"/>
      <c r="C26" s="88"/>
      <c r="D26" s="88"/>
      <c r="E26" s="88"/>
      <c r="F26" s="88"/>
      <c r="G26" s="88"/>
      <c r="H26" s="4"/>
      <c r="I26" s="4"/>
    </row>
    <row r="27" spans="1:9" ht="15">
      <c r="A27" s="382"/>
      <c r="B27" s="383"/>
      <c r="C27" s="88"/>
      <c r="D27" s="88"/>
      <c r="E27" s="88"/>
      <c r="F27" s="88"/>
      <c r="G27" s="88"/>
      <c r="H27" s="4"/>
      <c r="I27" s="4"/>
    </row>
    <row r="28" spans="1:9" ht="15">
      <c r="A28" s="382"/>
      <c r="B28" s="383"/>
      <c r="C28" s="88"/>
      <c r="D28" s="88"/>
      <c r="E28" s="88"/>
      <c r="F28" s="88"/>
      <c r="G28" s="88"/>
      <c r="H28" s="4"/>
      <c r="I28" s="4"/>
    </row>
    <row r="29" spans="1:9" ht="15">
      <c r="A29" s="382"/>
      <c r="B29" s="383"/>
      <c r="C29" s="88"/>
      <c r="D29" s="88"/>
      <c r="E29" s="88"/>
      <c r="F29" s="88"/>
      <c r="G29" s="88"/>
      <c r="H29" s="4"/>
      <c r="I29" s="4"/>
    </row>
    <row r="30" spans="1:9" ht="15">
      <c r="A30" s="382"/>
      <c r="B30" s="383"/>
      <c r="C30" s="88"/>
      <c r="D30" s="88"/>
      <c r="E30" s="88"/>
      <c r="F30" s="88"/>
      <c r="G30" s="88"/>
      <c r="H30" s="4"/>
      <c r="I30" s="4"/>
    </row>
    <row r="31" spans="1:9" ht="15">
      <c r="A31" s="382"/>
      <c r="B31" s="383"/>
      <c r="C31" s="88"/>
      <c r="D31" s="88"/>
      <c r="E31" s="88"/>
      <c r="F31" s="88"/>
      <c r="G31" s="88"/>
      <c r="H31" s="4"/>
      <c r="I31" s="4"/>
    </row>
    <row r="32" spans="1:9" ht="15">
      <c r="A32" s="382"/>
      <c r="B32" s="383"/>
      <c r="C32" s="88"/>
      <c r="D32" s="88"/>
      <c r="E32" s="88"/>
      <c r="F32" s="88"/>
      <c r="G32" s="88"/>
      <c r="H32" s="4"/>
      <c r="I32" s="4"/>
    </row>
    <row r="33" spans="1:9" ht="15">
      <c r="A33" s="382"/>
      <c r="B33" s="383"/>
      <c r="C33" s="88"/>
      <c r="D33" s="88"/>
      <c r="E33" s="88"/>
      <c r="F33" s="88"/>
      <c r="G33" s="88"/>
      <c r="H33" s="4"/>
      <c r="I33" s="4"/>
    </row>
    <row r="34" spans="1:9" ht="15">
      <c r="A34" s="382"/>
      <c r="B34" s="384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>
      <c r="A35" s="43"/>
      <c r="B35" s="43"/>
      <c r="C35" s="43"/>
      <c r="D35" s="43"/>
      <c r="E35" s="43"/>
      <c r="F35" s="43"/>
      <c r="G35" s="2"/>
      <c r="H35" s="2"/>
    </row>
    <row r="36" spans="1:9" ht="15">
      <c r="A36" s="217" t="s">
        <v>479</v>
      </c>
      <c r="B36" s="43"/>
      <c r="C36" s="43"/>
      <c r="D36" s="43"/>
      <c r="E36" s="43"/>
      <c r="F36" s="43"/>
      <c r="G36" s="2"/>
      <c r="H36" s="2"/>
    </row>
    <row r="37" spans="1:9" ht="15">
      <c r="A37" s="217"/>
      <c r="B37" s="43"/>
      <c r="C37" s="43"/>
      <c r="D37" s="43"/>
      <c r="E37" s="43"/>
      <c r="F37" s="43"/>
      <c r="G37" s="2"/>
      <c r="H37" s="2"/>
    </row>
    <row r="38" spans="1:9" ht="15">
      <c r="A38" s="217"/>
      <c r="B38" s="2"/>
      <c r="C38" s="2"/>
      <c r="D38" s="2"/>
      <c r="E38" s="2"/>
      <c r="F38" s="2"/>
      <c r="G38" s="2"/>
      <c r="H38" s="2"/>
    </row>
    <row r="39" spans="1:9" ht="15">
      <c r="A39" s="217"/>
      <c r="B39" s="2"/>
      <c r="C39" s="2"/>
      <c r="D39" s="2"/>
      <c r="E39" s="2"/>
      <c r="F39" s="2"/>
      <c r="G39" s="2"/>
      <c r="H39" s="2"/>
    </row>
    <row r="40" spans="1:9">
      <c r="A40" s="22"/>
      <c r="B40" s="22"/>
      <c r="C40" s="22"/>
      <c r="D40" s="22"/>
      <c r="E40" s="22"/>
      <c r="F40" s="22"/>
      <c r="G40" s="22"/>
      <c r="H40" s="22"/>
    </row>
    <row r="41" spans="1:9" ht="15">
      <c r="A41" s="70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0"/>
      <c r="B44" s="70" t="s">
        <v>271</v>
      </c>
      <c r="C44" s="70"/>
      <c r="D44" s="70"/>
      <c r="E44" s="70"/>
      <c r="F44" s="70"/>
      <c r="G44" s="2"/>
      <c r="H44" s="12"/>
    </row>
    <row r="45" spans="1:9" ht="1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>
      <c r="A1" s="75" t="s">
        <v>480</v>
      </c>
      <c r="B1" s="75"/>
      <c r="C1" s="78"/>
      <c r="D1" s="78"/>
      <c r="E1" s="78"/>
      <c r="F1" s="78"/>
      <c r="G1" s="509" t="s">
        <v>109</v>
      </c>
      <c r="H1" s="509"/>
    </row>
    <row r="2" spans="1:10" ht="15">
      <c r="A2" s="77" t="s">
        <v>140</v>
      </c>
      <c r="B2" s="75"/>
      <c r="C2" s="78"/>
      <c r="D2" s="78"/>
      <c r="E2" s="78"/>
      <c r="F2" s="78"/>
      <c r="G2" s="507" t="s">
        <v>516</v>
      </c>
      <c r="H2" s="507"/>
    </row>
    <row r="3" spans="1:10" ht="15">
      <c r="A3" s="77"/>
      <c r="B3" s="77"/>
      <c r="C3" s="77"/>
      <c r="D3" s="77"/>
      <c r="E3" s="77"/>
      <c r="F3" s="77"/>
      <c r="G3" s="289"/>
      <c r="H3" s="289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88"/>
      <c r="B7" s="288"/>
      <c r="C7" s="288"/>
      <c r="D7" s="288"/>
      <c r="E7" s="288"/>
      <c r="F7" s="288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2" t="s">
        <v>348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2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>
      <c r="A35" s="230"/>
      <c r="B35" s="230"/>
      <c r="C35" s="230"/>
      <c r="D35" s="230"/>
      <c r="E35" s="230"/>
      <c r="F35" s="230"/>
      <c r="G35" s="230"/>
      <c r="H35" s="186"/>
      <c r="I35" s="186"/>
    </row>
    <row r="36" spans="1:9" ht="15">
      <c r="A36" s="231" t="s">
        <v>481</v>
      </c>
      <c r="B36" s="231"/>
      <c r="C36" s="230"/>
      <c r="D36" s="230"/>
      <c r="E36" s="230"/>
      <c r="F36" s="230"/>
      <c r="G36" s="230"/>
      <c r="H36" s="186"/>
      <c r="I36" s="186"/>
    </row>
    <row r="37" spans="1:9" ht="15">
      <c r="A37" s="231"/>
      <c r="B37" s="231"/>
      <c r="C37" s="230"/>
      <c r="D37" s="230"/>
      <c r="E37" s="230"/>
      <c r="F37" s="230"/>
      <c r="G37" s="230"/>
      <c r="H37" s="186"/>
      <c r="I37" s="186"/>
    </row>
    <row r="38" spans="1:9" ht="15">
      <c r="A38" s="231"/>
      <c r="B38" s="231"/>
      <c r="C38" s="186"/>
      <c r="D38" s="186"/>
      <c r="E38" s="186"/>
      <c r="F38" s="186"/>
      <c r="G38" s="186"/>
      <c r="H38" s="186"/>
      <c r="I38" s="186"/>
    </row>
    <row r="39" spans="1:9" ht="15">
      <c r="A39" s="231"/>
      <c r="B39" s="231"/>
      <c r="C39" s="186"/>
      <c r="D39" s="186"/>
      <c r="E39" s="186"/>
      <c r="F39" s="186"/>
      <c r="G39" s="186"/>
      <c r="H39" s="186"/>
      <c r="I39" s="186"/>
    </row>
    <row r="40" spans="1:9">
      <c r="A40" s="227"/>
      <c r="B40" s="227"/>
      <c r="C40" s="227"/>
      <c r="D40" s="227"/>
      <c r="E40" s="227"/>
      <c r="F40" s="227"/>
      <c r="G40" s="227"/>
      <c r="H40" s="227"/>
      <c r="I40" s="227"/>
    </row>
    <row r="41" spans="1:9" ht="15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>
      <c r="A44" s="192"/>
      <c r="B44" s="192"/>
      <c r="C44" s="192" t="s">
        <v>434</v>
      </c>
      <c r="D44" s="192"/>
      <c r="E44" s="230"/>
      <c r="F44" s="192"/>
      <c r="G44" s="192"/>
      <c r="H44" s="186"/>
      <c r="I44" s="193"/>
    </row>
    <row r="45" spans="1:9" ht="15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>
      <c r="A2" s="514" t="s">
        <v>482</v>
      </c>
      <c r="B2" s="514"/>
      <c r="C2" s="514"/>
      <c r="D2" s="514"/>
      <c r="E2" s="372"/>
      <c r="F2" s="78"/>
      <c r="G2" s="78"/>
      <c r="H2" s="78"/>
      <c r="I2" s="78"/>
      <c r="J2" s="289"/>
      <c r="K2" s="290"/>
      <c r="L2" s="290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289"/>
      <c r="K3" s="507" t="s">
        <v>516</v>
      </c>
      <c r="L3" s="507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289"/>
      <c r="K4" s="289"/>
      <c r="L4" s="289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მ.პ.გ. ქართული ოცნება - დემოკრატიული საქართველო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288"/>
      <c r="B8" s="288"/>
      <c r="C8" s="288"/>
      <c r="D8" s="288"/>
      <c r="E8" s="288"/>
      <c r="F8" s="288"/>
      <c r="G8" s="288"/>
      <c r="H8" s="288"/>
      <c r="I8" s="288"/>
      <c r="J8" s="79"/>
      <c r="K8" s="79"/>
      <c r="L8" s="79"/>
    </row>
    <row r="9" spans="1:12" ht="45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>
      <c r="A10" s="99">
        <v>1</v>
      </c>
      <c r="B10" s="373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73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73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73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73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73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73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73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73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73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73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73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73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73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73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73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73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73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73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73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73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73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73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73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73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73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>
      <c r="A36" s="230"/>
      <c r="B36" s="230"/>
      <c r="C36" s="230"/>
      <c r="D36" s="230"/>
      <c r="E36" s="230"/>
      <c r="F36" s="230"/>
      <c r="G36" s="230"/>
      <c r="H36" s="230"/>
      <c r="I36" s="230"/>
      <c r="J36" s="230"/>
      <c r="K36" s="186"/>
    </row>
    <row r="37" spans="1:12" ht="15">
      <c r="A37" s="231" t="s">
        <v>494</v>
      </c>
      <c r="B37" s="231"/>
      <c r="C37" s="230"/>
      <c r="D37" s="230"/>
      <c r="E37" s="230"/>
      <c r="F37" s="230"/>
      <c r="G37" s="230"/>
      <c r="H37" s="230"/>
      <c r="I37" s="230"/>
      <c r="J37" s="230"/>
      <c r="K37" s="186"/>
    </row>
    <row r="38" spans="1:12" ht="15">
      <c r="A38" s="231" t="s">
        <v>495</v>
      </c>
      <c r="B38" s="231"/>
      <c r="C38" s="230"/>
      <c r="D38" s="230"/>
      <c r="E38" s="230"/>
      <c r="F38" s="230"/>
      <c r="G38" s="230"/>
      <c r="H38" s="230"/>
      <c r="I38" s="230"/>
      <c r="J38" s="230"/>
      <c r="K38" s="186"/>
    </row>
    <row r="39" spans="1:12" ht="15">
      <c r="A39" s="217" t="s">
        <v>496</v>
      </c>
      <c r="B39" s="231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>
      <c r="A40" s="217" t="s">
        <v>497</v>
      </c>
      <c r="B40" s="231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" customHeight="1">
      <c r="A41" s="519" t="s">
        <v>514</v>
      </c>
      <c r="B41" s="519"/>
      <c r="C41" s="519"/>
      <c r="D41" s="519"/>
      <c r="E41" s="519"/>
      <c r="F41" s="519"/>
      <c r="G41" s="519"/>
      <c r="H41" s="519"/>
      <c r="I41" s="519"/>
      <c r="J41" s="519"/>
      <c r="K41" s="519"/>
    </row>
    <row r="42" spans="1:12" ht="15" customHeight="1">
      <c r="A42" s="519"/>
      <c r="B42" s="519"/>
      <c r="C42" s="519"/>
      <c r="D42" s="519"/>
      <c r="E42" s="519"/>
      <c r="F42" s="519"/>
      <c r="G42" s="519"/>
      <c r="H42" s="519"/>
      <c r="I42" s="519"/>
      <c r="J42" s="519"/>
      <c r="K42" s="519"/>
    </row>
    <row r="43" spans="1:12" ht="12.75" customHeight="1">
      <c r="A43" s="403"/>
      <c r="B43" s="403"/>
      <c r="C43" s="403"/>
      <c r="D43" s="403"/>
      <c r="E43" s="403"/>
      <c r="F43" s="403"/>
      <c r="G43" s="403"/>
      <c r="H43" s="403"/>
      <c r="I43" s="403"/>
      <c r="J43" s="403"/>
      <c r="K43" s="403"/>
    </row>
    <row r="44" spans="1:12" ht="15">
      <c r="A44" s="515" t="s">
        <v>107</v>
      </c>
      <c r="B44" s="515"/>
      <c r="C44" s="374"/>
      <c r="D44" s="375"/>
      <c r="E44" s="375"/>
      <c r="F44" s="374"/>
      <c r="G44" s="374"/>
      <c r="H44" s="374"/>
      <c r="I44" s="374"/>
      <c r="J44" s="374"/>
      <c r="K44" s="186"/>
    </row>
    <row r="45" spans="1:12" ht="15">
      <c r="A45" s="374"/>
      <c r="B45" s="375"/>
      <c r="C45" s="374"/>
      <c r="D45" s="375"/>
      <c r="E45" s="375"/>
      <c r="F45" s="374"/>
      <c r="G45" s="374"/>
      <c r="H45" s="374"/>
      <c r="I45" s="374"/>
      <c r="J45" s="376"/>
      <c r="K45" s="186"/>
    </row>
    <row r="46" spans="1:12" ht="15" customHeight="1">
      <c r="A46" s="374"/>
      <c r="B46" s="375"/>
      <c r="C46" s="516" t="s">
        <v>268</v>
      </c>
      <c r="D46" s="516"/>
      <c r="E46" s="377"/>
      <c r="F46" s="378"/>
      <c r="G46" s="517" t="s">
        <v>498</v>
      </c>
      <c r="H46" s="517"/>
      <c r="I46" s="517"/>
      <c r="J46" s="379"/>
      <c r="K46" s="186"/>
    </row>
    <row r="47" spans="1:12" ht="15">
      <c r="A47" s="374"/>
      <c r="B47" s="375"/>
      <c r="C47" s="374"/>
      <c r="D47" s="375"/>
      <c r="E47" s="375"/>
      <c r="F47" s="374"/>
      <c r="G47" s="518"/>
      <c r="H47" s="518"/>
      <c r="I47" s="518"/>
      <c r="J47" s="379"/>
      <c r="K47" s="186"/>
    </row>
    <row r="48" spans="1:12" ht="15">
      <c r="A48" s="374"/>
      <c r="B48" s="375"/>
      <c r="C48" s="513" t="s">
        <v>139</v>
      </c>
      <c r="D48" s="513"/>
      <c r="E48" s="377"/>
      <c r="F48" s="378"/>
      <c r="G48" s="374"/>
      <c r="H48" s="374"/>
      <c r="I48" s="374"/>
      <c r="J48" s="374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5" t="s">
        <v>458</v>
      </c>
      <c r="B1" s="77"/>
      <c r="C1" s="521" t="s">
        <v>109</v>
      </c>
      <c r="D1" s="521"/>
    </row>
    <row r="2" spans="1:5">
      <c r="A2" s="75" t="s">
        <v>459</v>
      </c>
      <c r="B2" s="77"/>
      <c r="C2" s="507" t="s">
        <v>516</v>
      </c>
      <c r="D2" s="508"/>
    </row>
    <row r="3" spans="1:5">
      <c r="A3" s="77" t="s">
        <v>140</v>
      </c>
      <c r="B3" s="77"/>
      <c r="C3" s="76"/>
      <c r="D3" s="76"/>
    </row>
    <row r="4" spans="1:5">
      <c r="A4" s="75"/>
      <c r="B4" s="77"/>
      <c r="C4" s="76"/>
      <c r="D4" s="76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>
      <c r="A6" s="120" t="str">
        <f>'ფორმა N1'!D4</f>
        <v>მ.პ.გ. ქართული ოცნება - დემოკრატიული საქართველო</v>
      </c>
      <c r="B6" s="121"/>
      <c r="C6" s="121"/>
      <c r="D6" s="58"/>
      <c r="E6" s="5"/>
    </row>
    <row r="7" spans="1:5">
      <c r="A7" s="78"/>
      <c r="B7" s="78"/>
      <c r="C7" s="78"/>
      <c r="D7" s="77"/>
      <c r="E7" s="5"/>
    </row>
    <row r="8" spans="1:5" s="6" customFormat="1">
      <c r="A8" s="101"/>
      <c r="B8" s="101"/>
      <c r="C8" s="79"/>
      <c r="D8" s="79"/>
    </row>
    <row r="9" spans="1:5" s="6" customFormat="1" ht="30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>
      <c r="A10" s="13">
        <v>1</v>
      </c>
      <c r="B10" s="13" t="s">
        <v>108</v>
      </c>
      <c r="C10" s="83">
        <f>SUM(C11,C14,C17,C20:C22)</f>
        <v>0</v>
      </c>
      <c r="D10" s="83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>
      <c r="A12" s="16" t="s">
        <v>30</v>
      </c>
      <c r="B12" s="16" t="s">
        <v>70</v>
      </c>
      <c r="C12" s="32"/>
      <c r="D12" s="33"/>
    </row>
    <row r="13" spans="1:5" s="9" customFormat="1" ht="18">
      <c r="A13" s="16" t="s">
        <v>31</v>
      </c>
      <c r="B13" s="16" t="s">
        <v>71</v>
      </c>
      <c r="C13" s="32"/>
      <c r="D13" s="33"/>
    </row>
    <row r="14" spans="1:5" s="3" customFormat="1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>
      <c r="A15" s="16" t="s">
        <v>32</v>
      </c>
      <c r="B15" s="16" t="s">
        <v>72</v>
      </c>
      <c r="C15" s="32"/>
      <c r="D15" s="33"/>
    </row>
    <row r="16" spans="1:5">
      <c r="A16" s="16" t="s">
        <v>33</v>
      </c>
      <c r="B16" s="16" t="s">
        <v>73</v>
      </c>
      <c r="C16" s="32"/>
      <c r="D16" s="33"/>
    </row>
    <row r="17" spans="1:9">
      <c r="A17" s="14">
        <v>1.3</v>
      </c>
      <c r="B17" s="14" t="s">
        <v>74</v>
      </c>
      <c r="C17" s="83">
        <f>SUM(C18:C19)</f>
        <v>0</v>
      </c>
      <c r="D17" s="83">
        <f>SUM(D18:D19)</f>
        <v>0</v>
      </c>
    </row>
    <row r="18" spans="1:9">
      <c r="A18" s="16" t="s">
        <v>50</v>
      </c>
      <c r="B18" s="16" t="s">
        <v>75</v>
      </c>
      <c r="C18" s="32"/>
      <c r="D18" s="33"/>
    </row>
    <row r="19" spans="1:9">
      <c r="A19" s="16" t="s">
        <v>51</v>
      </c>
      <c r="B19" s="16" t="s">
        <v>76</v>
      </c>
      <c r="C19" s="32"/>
      <c r="D19" s="33"/>
    </row>
    <row r="20" spans="1:9">
      <c r="A20" s="14">
        <v>1.4</v>
      </c>
      <c r="B20" s="14" t="s">
        <v>77</v>
      </c>
      <c r="C20" s="32"/>
      <c r="D20" s="33"/>
    </row>
    <row r="21" spans="1:9">
      <c r="A21" s="14">
        <v>1.5</v>
      </c>
      <c r="B21" s="14" t="s">
        <v>78</v>
      </c>
      <c r="C21" s="32"/>
      <c r="D21" s="33"/>
    </row>
    <row r="22" spans="1:9">
      <c r="A22" s="14">
        <v>1.6</v>
      </c>
      <c r="B22" s="14" t="s">
        <v>8</v>
      </c>
      <c r="C22" s="32"/>
      <c r="D22" s="33"/>
    </row>
    <row r="25" spans="1:9" s="22" customFormat="1" ht="12.75"/>
    <row r="26" spans="1:9">
      <c r="A26" s="70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0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6" t="s">
        <v>139</v>
      </c>
    </row>
    <row r="32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460</v>
      </c>
      <c r="B1" s="78"/>
      <c r="C1" s="509" t="s">
        <v>109</v>
      </c>
      <c r="D1" s="509"/>
      <c r="E1" s="92"/>
    </row>
    <row r="2" spans="1:5" s="6" customFormat="1">
      <c r="A2" s="75" t="s">
        <v>457</v>
      </c>
      <c r="B2" s="78"/>
      <c r="C2" s="507" t="s">
        <v>516</v>
      </c>
      <c r="D2" s="507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მ.პ.გ. ქართული ოცნება - დემოკრატიული საქართველო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297</v>
      </c>
      <c r="B10" s="99"/>
      <c r="C10" s="4"/>
      <c r="D10" s="4"/>
      <c r="E10" s="94"/>
    </row>
    <row r="11" spans="1:5" s="10" customFormat="1">
      <c r="A11" s="99" t="s">
        <v>298</v>
      </c>
      <c r="B11" s="99"/>
      <c r="C11" s="4"/>
      <c r="D11" s="4"/>
      <c r="E11" s="95"/>
    </row>
    <row r="12" spans="1:5" s="10" customFormat="1">
      <c r="A12" s="99" t="s">
        <v>299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9">
      <c r="A17" s="100"/>
      <c r="B17" s="100" t="s">
        <v>335</v>
      </c>
      <c r="C17" s="87">
        <f>SUM(C10:C16)</f>
        <v>0</v>
      </c>
      <c r="D17" s="87">
        <f>SUM(D10:D16)</f>
        <v>0</v>
      </c>
      <c r="E17" s="97"/>
    </row>
    <row r="18" spans="1:9">
      <c r="A18" s="43"/>
      <c r="B18" s="43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17"/>
    </row>
    <row r="22" spans="1:9">
      <c r="A22" s="217" t="s">
        <v>403</v>
      </c>
    </row>
    <row r="23" spans="1:9" s="22" customFormat="1" ht="12.75"/>
    <row r="24" spans="1:9">
      <c r="A24" s="70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0"/>
      <c r="B27" s="70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6"/>
      <c r="B29" s="66" t="s">
        <v>139</v>
      </c>
    </row>
    <row r="30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23" zoomScale="80" zoomScaleNormal="100" zoomScaleSheetLayoutView="80" workbookViewId="0">
      <selection activeCell="I35" sqref="I35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8">
      <c r="A1" s="75" t="s">
        <v>224</v>
      </c>
      <c r="B1" s="122"/>
      <c r="C1" s="522" t="s">
        <v>198</v>
      </c>
      <c r="D1" s="522"/>
      <c r="E1" s="106"/>
    </row>
    <row r="2" spans="1:8">
      <c r="A2" s="77" t="s">
        <v>140</v>
      </c>
      <c r="B2" s="122"/>
      <c r="C2" s="78"/>
      <c r="D2" s="364" t="s">
        <v>516</v>
      </c>
      <c r="E2" s="106"/>
    </row>
    <row r="3" spans="1:8">
      <c r="A3" s="117"/>
      <c r="B3" s="122"/>
      <c r="C3" s="78"/>
      <c r="D3" s="78"/>
      <c r="E3" s="106"/>
    </row>
    <row r="4" spans="1:8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8">
      <c r="A5" s="120" t="str">
        <f>'ფორმა N1'!D4</f>
        <v>მ.პ.გ. ქართული ოცნება - დემოკრატიული საქართველო</v>
      </c>
      <c r="B5" s="121"/>
      <c r="C5" s="121"/>
      <c r="D5" s="58"/>
      <c r="E5" s="109"/>
    </row>
    <row r="6" spans="1:8">
      <c r="A6" s="78"/>
      <c r="B6" s="77"/>
      <c r="C6" s="77"/>
      <c r="D6" s="77"/>
      <c r="E6" s="109"/>
    </row>
    <row r="7" spans="1:8">
      <c r="A7" s="116"/>
      <c r="B7" s="123"/>
      <c r="C7" s="124"/>
      <c r="D7" s="124"/>
      <c r="E7" s="106"/>
    </row>
    <row r="8" spans="1:8" ht="45">
      <c r="A8" s="125" t="s">
        <v>113</v>
      </c>
      <c r="B8" s="125" t="s">
        <v>190</v>
      </c>
      <c r="C8" s="125" t="s">
        <v>303</v>
      </c>
      <c r="D8" s="125" t="s">
        <v>257</v>
      </c>
      <c r="E8" s="106"/>
    </row>
    <row r="9" spans="1:8">
      <c r="A9" s="48"/>
      <c r="B9" s="49"/>
      <c r="C9" s="158"/>
      <c r="D9" s="158"/>
      <c r="E9" s="106"/>
    </row>
    <row r="10" spans="1:8">
      <c r="A10" s="50" t="s">
        <v>191</v>
      </c>
      <c r="B10" s="51"/>
      <c r="C10" s="423">
        <f>SUM(C11,C34)</f>
        <v>2268667.0999999996</v>
      </c>
      <c r="D10" s="423">
        <f>SUM(D11,D34)</f>
        <v>2271000.46</v>
      </c>
      <c r="E10" s="106"/>
      <c r="G10" s="425">
        <f>C10+'ფორმა N2'!C9+'ფორმა N3'!C9-'ფორმა N4'!C11-'ფორმა N5'!C9</f>
        <v>2270145.5099999998</v>
      </c>
      <c r="H10" s="425">
        <f>G10+G47-D10</f>
        <v>4.9999999813735485E-2</v>
      </c>
    </row>
    <row r="11" spans="1:8">
      <c r="A11" s="52" t="s">
        <v>192</v>
      </c>
      <c r="B11" s="53"/>
      <c r="C11" s="424">
        <f>SUM(C12:C32)</f>
        <v>1916418.89</v>
      </c>
      <c r="D11" s="424">
        <f>SUM(D12:D32)</f>
        <v>1917824.25</v>
      </c>
      <c r="E11" s="106"/>
    </row>
    <row r="12" spans="1:8">
      <c r="A12" s="56">
        <v>1110</v>
      </c>
      <c r="B12" s="55" t="s">
        <v>142</v>
      </c>
      <c r="C12" s="8"/>
      <c r="D12" s="422"/>
      <c r="E12" s="106"/>
    </row>
    <row r="13" spans="1:8">
      <c r="A13" s="56">
        <v>1120</v>
      </c>
      <c r="B13" s="55" t="s">
        <v>143</v>
      </c>
      <c r="C13" s="8"/>
      <c r="D13" s="422"/>
      <c r="E13" s="106"/>
    </row>
    <row r="14" spans="1:8">
      <c r="A14" s="56">
        <v>1211</v>
      </c>
      <c r="B14" s="55" t="s">
        <v>144</v>
      </c>
      <c r="C14" s="422">
        <v>391631.6</v>
      </c>
      <c r="D14" s="422">
        <v>1379815</v>
      </c>
      <c r="E14" s="106"/>
      <c r="G14" s="425">
        <f>C14+C18+C21+'ფორმა N2'!D9+'ფორმა N3'!D9-'ფორმა N4'!D11-'ფორმა N5'!D9</f>
        <v>1380137.05</v>
      </c>
      <c r="H14" s="425">
        <f>G14-D14-D18-D21+4</f>
        <v>-0.26999999995342705</v>
      </c>
    </row>
    <row r="15" spans="1:8">
      <c r="A15" s="56">
        <v>1212</v>
      </c>
      <c r="B15" s="55" t="s">
        <v>145</v>
      </c>
      <c r="C15" s="422"/>
      <c r="D15" s="422"/>
      <c r="E15" s="106"/>
    </row>
    <row r="16" spans="1:8">
      <c r="A16" s="56">
        <v>1213</v>
      </c>
      <c r="B16" s="55" t="s">
        <v>146</v>
      </c>
      <c r="C16" s="422"/>
      <c r="D16" s="422"/>
      <c r="E16" s="106"/>
    </row>
    <row r="17" spans="1:5">
      <c r="A17" s="56">
        <v>1214</v>
      </c>
      <c r="B17" s="55" t="s">
        <v>147</v>
      </c>
      <c r="C17" s="422"/>
      <c r="D17" s="422"/>
      <c r="E17" s="106"/>
    </row>
    <row r="18" spans="1:5">
      <c r="A18" s="56">
        <v>1215</v>
      </c>
      <c r="B18" s="55" t="s">
        <v>148</v>
      </c>
      <c r="C18" s="422">
        <f>226.86+1017390</f>
        <v>1017616.86</v>
      </c>
      <c r="D18" s="422">
        <v>206.32</v>
      </c>
      <c r="E18" s="106"/>
    </row>
    <row r="19" spans="1:5">
      <c r="A19" s="56">
        <v>1300</v>
      </c>
      <c r="B19" s="55" t="s">
        <v>149</v>
      </c>
      <c r="C19" s="422"/>
      <c r="D19" s="422"/>
      <c r="E19" s="106"/>
    </row>
    <row r="20" spans="1:5">
      <c r="A20" s="56">
        <v>1410</v>
      </c>
      <c r="B20" s="55" t="s">
        <v>150</v>
      </c>
      <c r="C20" s="422"/>
      <c r="D20" s="422"/>
      <c r="E20" s="106"/>
    </row>
    <row r="21" spans="1:5">
      <c r="A21" s="56">
        <v>1421</v>
      </c>
      <c r="B21" s="55" t="s">
        <v>151</v>
      </c>
      <c r="C21" s="422">
        <v>120</v>
      </c>
      <c r="D21" s="422">
        <v>120</v>
      </c>
      <c r="E21" s="106"/>
    </row>
    <row r="22" spans="1:5">
      <c r="A22" s="56">
        <v>1422</v>
      </c>
      <c r="B22" s="55" t="s">
        <v>152</v>
      </c>
      <c r="C22" s="422"/>
      <c r="D22" s="422"/>
      <c r="E22" s="106"/>
    </row>
    <row r="23" spans="1:5">
      <c r="A23" s="56">
        <v>1423</v>
      </c>
      <c r="B23" s="55" t="s">
        <v>153</v>
      </c>
      <c r="C23" s="422"/>
      <c r="D23" s="422"/>
      <c r="E23" s="106"/>
    </row>
    <row r="24" spans="1:5">
      <c r="A24" s="56">
        <v>1431</v>
      </c>
      <c r="B24" s="55" t="s">
        <v>154</v>
      </c>
      <c r="C24" s="422"/>
      <c r="D24" s="422"/>
      <c r="E24" s="106"/>
    </row>
    <row r="25" spans="1:5">
      <c r="A25" s="56">
        <v>1432</v>
      </c>
      <c r="B25" s="55" t="s">
        <v>155</v>
      </c>
      <c r="C25" s="422"/>
      <c r="D25" s="422"/>
      <c r="E25" s="106"/>
    </row>
    <row r="26" spans="1:5">
      <c r="A26" s="56">
        <v>1433</v>
      </c>
      <c r="B26" s="55" t="s">
        <v>156</v>
      </c>
      <c r="C26" s="422">
        <v>9199.7199999999993</v>
      </c>
      <c r="D26" s="422">
        <v>9199.7199999999993</v>
      </c>
      <c r="E26" s="106"/>
    </row>
    <row r="27" spans="1:5">
      <c r="A27" s="56">
        <v>1441</v>
      </c>
      <c r="B27" s="55" t="s">
        <v>157</v>
      </c>
      <c r="C27" s="422">
        <f>3600+6894.21</f>
        <v>10494.21</v>
      </c>
      <c r="D27" s="422">
        <f>1800+22493.81</f>
        <v>24293.81</v>
      </c>
      <c r="E27" s="106"/>
    </row>
    <row r="28" spans="1:5">
      <c r="A28" s="56">
        <v>1442</v>
      </c>
      <c r="B28" s="55" t="s">
        <v>158</v>
      </c>
      <c r="C28" s="422">
        <f>486256.5+1100</f>
        <v>487356.5</v>
      </c>
      <c r="D28" s="422">
        <f>503089.4+1100</f>
        <v>504189.4</v>
      </c>
      <c r="E28" s="106"/>
    </row>
    <row r="29" spans="1:5">
      <c r="A29" s="56">
        <v>1443</v>
      </c>
      <c r="B29" s="55" t="s">
        <v>159</v>
      </c>
      <c r="C29" s="422"/>
      <c r="D29" s="422"/>
      <c r="E29" s="106"/>
    </row>
    <row r="30" spans="1:5">
      <c r="A30" s="56">
        <v>1444</v>
      </c>
      <c r="B30" s="55" t="s">
        <v>160</v>
      </c>
      <c r="C30" s="422"/>
      <c r="D30" s="422"/>
      <c r="E30" s="106"/>
    </row>
    <row r="31" spans="1:5">
      <c r="A31" s="56">
        <v>1445</v>
      </c>
      <c r="B31" s="55" t="s">
        <v>161</v>
      </c>
      <c r="C31" s="422"/>
      <c r="D31" s="422"/>
      <c r="E31" s="106"/>
    </row>
    <row r="32" spans="1:5">
      <c r="A32" s="56">
        <v>1446</v>
      </c>
      <c r="B32" s="55" t="s">
        <v>162</v>
      </c>
      <c r="C32" s="422"/>
      <c r="D32" s="422"/>
      <c r="E32" s="106"/>
    </row>
    <row r="33" spans="1:7">
      <c r="A33" s="29"/>
      <c r="E33" s="106"/>
    </row>
    <row r="34" spans="1:7">
      <c r="A34" s="57" t="s">
        <v>193</v>
      </c>
      <c r="B34" s="55"/>
      <c r="C34" s="424">
        <f>SUM(C35:C42)</f>
        <v>352248.20999999996</v>
      </c>
      <c r="D34" s="424">
        <f>SUM(D35:D42)</f>
        <v>353176.20999999996</v>
      </c>
      <c r="E34" s="106"/>
    </row>
    <row r="35" spans="1:7">
      <c r="A35" s="56">
        <v>2110</v>
      </c>
      <c r="B35" s="55" t="s">
        <v>100</v>
      </c>
      <c r="C35" s="422"/>
      <c r="D35" s="422"/>
      <c r="E35" s="106"/>
    </row>
    <row r="36" spans="1:7">
      <c r="A36" s="56">
        <v>2120</v>
      </c>
      <c r="B36" s="55" t="s">
        <v>163</v>
      </c>
      <c r="C36" s="422">
        <f>320904.8-470.42</f>
        <v>320434.38</v>
      </c>
      <c r="D36" s="422">
        <f>321832.8-470.42</f>
        <v>321362.38</v>
      </c>
      <c r="E36" s="106"/>
    </row>
    <row r="37" spans="1:7">
      <c r="A37" s="56">
        <v>2130</v>
      </c>
      <c r="B37" s="55" t="s">
        <v>101</v>
      </c>
      <c r="C37" s="422"/>
      <c r="D37" s="422"/>
      <c r="E37" s="106"/>
    </row>
    <row r="38" spans="1:7">
      <c r="A38" s="56">
        <v>2140</v>
      </c>
      <c r="B38" s="55" t="s">
        <v>412</v>
      </c>
      <c r="C38" s="422"/>
      <c r="D38" s="422"/>
      <c r="E38" s="106"/>
    </row>
    <row r="39" spans="1:7">
      <c r="A39" s="56">
        <v>2150</v>
      </c>
      <c r="B39" s="55" t="s">
        <v>416</v>
      </c>
      <c r="C39" s="422">
        <v>470.42</v>
      </c>
      <c r="D39" s="422">
        <v>470.42</v>
      </c>
      <c r="E39" s="106"/>
    </row>
    <row r="40" spans="1:7">
      <c r="A40" s="56">
        <v>2220</v>
      </c>
      <c r="B40" s="55" t="s">
        <v>102</v>
      </c>
      <c r="C40" s="422">
        <v>31343.41</v>
      </c>
      <c r="D40" s="422">
        <v>31343.41</v>
      </c>
      <c r="E40" s="106"/>
    </row>
    <row r="41" spans="1:7">
      <c r="A41" s="56">
        <v>2300</v>
      </c>
      <c r="B41" s="55" t="s">
        <v>164</v>
      </c>
      <c r="C41" s="422"/>
      <c r="D41" s="422"/>
      <c r="E41" s="106"/>
    </row>
    <row r="42" spans="1:7">
      <c r="A42" s="56">
        <v>2400</v>
      </c>
      <c r="B42" s="55" t="s">
        <v>165</v>
      </c>
      <c r="C42" s="422"/>
      <c r="D42" s="422"/>
      <c r="E42" s="106"/>
    </row>
    <row r="43" spans="1:7">
      <c r="A43" s="30"/>
      <c r="E43" s="106"/>
    </row>
    <row r="44" spans="1:7">
      <c r="A44" s="54" t="s">
        <v>197</v>
      </c>
      <c r="B44" s="55"/>
      <c r="C44" s="424">
        <f>SUM(C45,C64)</f>
        <v>2268666.71</v>
      </c>
      <c r="D44" s="424">
        <f>SUM(D45,D64)</f>
        <v>2271000.11</v>
      </c>
      <c r="E44" s="106"/>
    </row>
    <row r="45" spans="1:7">
      <c r="A45" s="57" t="s">
        <v>194</v>
      </c>
      <c r="B45" s="55"/>
      <c r="C45" s="424">
        <f>SUM(C46:C61)</f>
        <v>1376053.91</v>
      </c>
      <c r="D45" s="424">
        <f>SUM(D46:D61)</f>
        <v>1376908.91</v>
      </c>
      <c r="E45" s="106"/>
    </row>
    <row r="46" spans="1:7">
      <c r="A46" s="56">
        <v>3100</v>
      </c>
      <c r="B46" s="55" t="s">
        <v>166</v>
      </c>
      <c r="C46" s="422"/>
      <c r="D46" s="422"/>
      <c r="E46" s="106"/>
    </row>
    <row r="47" spans="1:7">
      <c r="A47" s="56">
        <v>3210</v>
      </c>
      <c r="B47" s="55" t="s">
        <v>167</v>
      </c>
      <c r="C47" s="422">
        <f>1346341+3614.78+9545.82+15648.16+812.5</f>
        <v>1375962.26</v>
      </c>
      <c r="D47" s="422">
        <f>1348896+4414.78+9545.82+13148.16+812.5</f>
        <v>1376817.26</v>
      </c>
      <c r="E47" s="106"/>
      <c r="G47" s="425">
        <f>D47-C47</f>
        <v>855</v>
      </c>
    </row>
    <row r="48" spans="1:7">
      <c r="A48" s="56">
        <v>3221</v>
      </c>
      <c r="B48" s="55" t="s">
        <v>168</v>
      </c>
      <c r="C48" s="422"/>
      <c r="D48" s="422"/>
      <c r="E48" s="106"/>
    </row>
    <row r="49" spans="1:5">
      <c r="A49" s="56">
        <v>3222</v>
      </c>
      <c r="B49" s="55" t="s">
        <v>169</v>
      </c>
      <c r="C49" s="422"/>
      <c r="D49" s="422"/>
      <c r="E49" s="106"/>
    </row>
    <row r="50" spans="1:5">
      <c r="A50" s="56">
        <v>3223</v>
      </c>
      <c r="B50" s="55" t="s">
        <v>170</v>
      </c>
      <c r="C50" s="422"/>
      <c r="D50" s="422"/>
      <c r="E50" s="106"/>
    </row>
    <row r="51" spans="1:5">
      <c r="A51" s="56">
        <v>3224</v>
      </c>
      <c r="B51" s="55" t="s">
        <v>171</v>
      </c>
      <c r="C51" s="422"/>
      <c r="D51" s="422"/>
      <c r="E51" s="106"/>
    </row>
    <row r="52" spans="1:5">
      <c r="A52" s="56">
        <v>3231</v>
      </c>
      <c r="B52" s="55" t="s">
        <v>172</v>
      </c>
      <c r="C52" s="422"/>
      <c r="D52" s="422"/>
      <c r="E52" s="106"/>
    </row>
    <row r="53" spans="1:5">
      <c r="A53" s="56">
        <v>3232</v>
      </c>
      <c r="B53" s="55" t="s">
        <v>173</v>
      </c>
      <c r="C53" s="422"/>
      <c r="D53" s="422"/>
      <c r="E53" s="106"/>
    </row>
    <row r="54" spans="1:5">
      <c r="A54" s="56">
        <v>3234</v>
      </c>
      <c r="B54" s="55" t="s">
        <v>174</v>
      </c>
      <c r="C54" s="422">
        <v>91.65</v>
      </c>
      <c r="D54" s="422">
        <v>91.65</v>
      </c>
      <c r="E54" s="106"/>
    </row>
    <row r="55" spans="1:5" ht="30">
      <c r="A55" s="56">
        <v>3236</v>
      </c>
      <c r="B55" s="55" t="s">
        <v>189</v>
      </c>
      <c r="C55" s="422"/>
      <c r="D55" s="422"/>
      <c r="E55" s="106"/>
    </row>
    <row r="56" spans="1:5" ht="45">
      <c r="A56" s="56">
        <v>3237</v>
      </c>
      <c r="B56" s="55" t="s">
        <v>175</v>
      </c>
      <c r="C56" s="422"/>
      <c r="D56" s="422"/>
      <c r="E56" s="106"/>
    </row>
    <row r="57" spans="1:5">
      <c r="A57" s="56">
        <v>3241</v>
      </c>
      <c r="B57" s="55" t="s">
        <v>176</v>
      </c>
      <c r="C57" s="422"/>
      <c r="D57" s="422"/>
      <c r="E57" s="106"/>
    </row>
    <row r="58" spans="1:5">
      <c r="A58" s="56">
        <v>3242</v>
      </c>
      <c r="B58" s="55" t="s">
        <v>177</v>
      </c>
      <c r="C58" s="422"/>
      <c r="D58" s="422"/>
      <c r="E58" s="106"/>
    </row>
    <row r="59" spans="1:5">
      <c r="A59" s="56">
        <v>3243</v>
      </c>
      <c r="B59" s="55" t="s">
        <v>178</v>
      </c>
      <c r="C59" s="422"/>
      <c r="D59" s="422"/>
      <c r="E59" s="106"/>
    </row>
    <row r="60" spans="1:5">
      <c r="A60" s="56">
        <v>3245</v>
      </c>
      <c r="B60" s="55" t="s">
        <v>179</v>
      </c>
      <c r="C60" s="422"/>
      <c r="D60" s="422"/>
      <c r="E60" s="106"/>
    </row>
    <row r="61" spans="1:5">
      <c r="A61" s="56">
        <v>3246</v>
      </c>
      <c r="B61" s="55" t="s">
        <v>180</v>
      </c>
      <c r="C61" s="422"/>
      <c r="D61" s="422"/>
      <c r="E61" s="106"/>
    </row>
    <row r="62" spans="1:5">
      <c r="A62" s="30"/>
      <c r="E62" s="106"/>
    </row>
    <row r="63" spans="1:5">
      <c r="A63" s="31"/>
      <c r="E63" s="106"/>
    </row>
    <row r="64" spans="1:5">
      <c r="A64" s="57" t="s">
        <v>195</v>
      </c>
      <c r="B64" s="55"/>
      <c r="C64" s="86">
        <f>SUM(C65:C67)</f>
        <v>892612.8</v>
      </c>
      <c r="D64" s="86">
        <f>SUM(D65:D67)</f>
        <v>894091.2</v>
      </c>
      <c r="E64" s="106"/>
    </row>
    <row r="65" spans="1:5">
      <c r="A65" s="56">
        <v>5100</v>
      </c>
      <c r="B65" s="55" t="s">
        <v>255</v>
      </c>
      <c r="C65" s="8"/>
      <c r="D65" s="8"/>
      <c r="E65" s="106"/>
    </row>
    <row r="66" spans="1:5">
      <c r="A66" s="56">
        <v>5220</v>
      </c>
      <c r="B66" s="55" t="s">
        <v>436</v>
      </c>
      <c r="C66" s="8"/>
      <c r="D66" s="8"/>
      <c r="E66" s="106"/>
    </row>
    <row r="67" spans="1:5">
      <c r="A67" s="56">
        <v>5230</v>
      </c>
      <c r="B67" s="55" t="s">
        <v>437</v>
      </c>
      <c r="C67" s="8">
        <v>892612.8</v>
      </c>
      <c r="D67" s="8">
        <v>894091.2</v>
      </c>
      <c r="E67" s="106"/>
    </row>
    <row r="68" spans="1:5">
      <c r="A68" s="30"/>
      <c r="E68" s="106"/>
    </row>
    <row r="69" spans="1:5">
      <c r="A69" s="2"/>
      <c r="E69" s="106"/>
    </row>
    <row r="70" spans="1:5">
      <c r="A70" s="54" t="s">
        <v>196</v>
      </c>
      <c r="B70" s="55"/>
      <c r="C70" s="8"/>
      <c r="D70" s="8"/>
      <c r="E70" s="106"/>
    </row>
    <row r="71" spans="1:5" ht="30">
      <c r="A71" s="56">
        <v>1</v>
      </c>
      <c r="B71" s="55" t="s">
        <v>181</v>
      </c>
      <c r="C71" s="8"/>
      <c r="D71" s="8"/>
      <c r="E71" s="106"/>
    </row>
    <row r="72" spans="1:5">
      <c r="A72" s="56">
        <v>2</v>
      </c>
      <c r="B72" s="55" t="s">
        <v>182</v>
      </c>
      <c r="C72" s="8"/>
      <c r="D72" s="8"/>
      <c r="E72" s="106"/>
    </row>
    <row r="73" spans="1:5">
      <c r="A73" s="56">
        <v>3</v>
      </c>
      <c r="B73" s="55" t="s">
        <v>183</v>
      </c>
      <c r="C73" s="8"/>
      <c r="D73" s="8"/>
      <c r="E73" s="106"/>
    </row>
    <row r="74" spans="1:5">
      <c r="A74" s="56">
        <v>4</v>
      </c>
      <c r="B74" s="55" t="s">
        <v>367</v>
      </c>
      <c r="C74" s="8"/>
      <c r="D74" s="8"/>
      <c r="E74" s="106"/>
    </row>
    <row r="75" spans="1:5">
      <c r="A75" s="56">
        <v>5</v>
      </c>
      <c r="B75" s="55" t="s">
        <v>184</v>
      </c>
      <c r="C75" s="8"/>
      <c r="D75" s="8"/>
      <c r="E75" s="106"/>
    </row>
    <row r="76" spans="1:5">
      <c r="A76" s="56">
        <v>6</v>
      </c>
      <c r="B76" s="55" t="s">
        <v>185</v>
      </c>
      <c r="C76" s="8"/>
      <c r="D76" s="8"/>
      <c r="E76" s="106"/>
    </row>
    <row r="77" spans="1:5">
      <c r="A77" s="56">
        <v>7</v>
      </c>
      <c r="B77" s="55" t="s">
        <v>186</v>
      </c>
      <c r="C77" s="8"/>
      <c r="D77" s="8"/>
      <c r="E77" s="106"/>
    </row>
    <row r="78" spans="1:5">
      <c r="A78" s="56">
        <v>8</v>
      </c>
      <c r="B78" s="55" t="s">
        <v>187</v>
      </c>
      <c r="C78" s="8"/>
      <c r="D78" s="8"/>
      <c r="E78" s="106"/>
    </row>
    <row r="79" spans="1:5">
      <c r="A79" s="56">
        <v>9</v>
      </c>
      <c r="B79" s="55" t="s">
        <v>188</v>
      </c>
      <c r="C79" s="8"/>
      <c r="D79" s="8"/>
      <c r="E79" s="106"/>
    </row>
    <row r="83" spans="1:9">
      <c r="A83" s="2"/>
      <c r="B83" s="2"/>
    </row>
    <row r="84" spans="1:9">
      <c r="A84" s="70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0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32"/>
  <sheetViews>
    <sheetView showGridLines="0" view="pageBreakPreview" zoomScale="80" zoomScaleNormal="100" zoomScaleSheetLayoutView="80" workbookViewId="0">
      <selection activeCell="G15" sqref="G15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5" t="s">
        <v>454</v>
      </c>
      <c r="B1" s="77"/>
      <c r="C1" s="77"/>
      <c r="D1" s="77"/>
      <c r="E1" s="77"/>
      <c r="F1" s="77"/>
      <c r="G1" s="77"/>
      <c r="H1" s="77"/>
      <c r="I1" s="509" t="s">
        <v>109</v>
      </c>
      <c r="J1" s="509"/>
      <c r="K1" s="106"/>
    </row>
    <row r="2" spans="1:11">
      <c r="A2" s="77" t="s">
        <v>140</v>
      </c>
      <c r="B2" s="77"/>
      <c r="C2" s="77"/>
      <c r="D2" s="77"/>
      <c r="E2" s="77"/>
      <c r="F2" s="77"/>
      <c r="G2" s="77"/>
      <c r="H2" s="77"/>
      <c r="I2" s="507" t="s">
        <v>516</v>
      </c>
      <c r="J2" s="508"/>
      <c r="K2" s="106"/>
    </row>
    <row r="3" spans="1:11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6"/>
      <c r="G4" s="77"/>
      <c r="H4" s="77"/>
      <c r="I4" s="77"/>
      <c r="J4" s="77"/>
      <c r="K4" s="106"/>
    </row>
    <row r="5" spans="1:11">
      <c r="A5" s="224" t="str">
        <f>'ფორმა N1'!D4</f>
        <v>მ.პ.გ. ქართული ოცნება - დემოკრატიული საქართველო</v>
      </c>
      <c r="B5" s="398"/>
      <c r="C5" s="398"/>
      <c r="D5" s="398"/>
      <c r="E5" s="398"/>
      <c r="F5" s="399"/>
      <c r="G5" s="398"/>
      <c r="H5" s="398"/>
      <c r="I5" s="398"/>
      <c r="J5" s="398"/>
      <c r="K5" s="106"/>
    </row>
    <row r="6" spans="1:11">
      <c r="A6" s="78"/>
      <c r="B6" s="78"/>
      <c r="C6" s="77"/>
      <c r="D6" s="77"/>
      <c r="E6" s="77"/>
      <c r="F6" s="126"/>
      <c r="G6" s="77"/>
      <c r="H6" s="77"/>
      <c r="I6" s="77"/>
      <c r="J6" s="77"/>
      <c r="K6" s="106"/>
    </row>
    <row r="7" spans="1:11">
      <c r="A7" s="127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6" customFormat="1" ht="45">
      <c r="A8" s="129" t="s">
        <v>64</v>
      </c>
      <c r="B8" s="129" t="s">
        <v>111</v>
      </c>
      <c r="C8" s="130" t="s">
        <v>113</v>
      </c>
      <c r="D8" s="130" t="s">
        <v>275</v>
      </c>
      <c r="E8" s="130" t="s">
        <v>112</v>
      </c>
      <c r="F8" s="128" t="s">
        <v>256</v>
      </c>
      <c r="G8" s="128" t="s">
        <v>294</v>
      </c>
      <c r="H8" s="128" t="s">
        <v>295</v>
      </c>
      <c r="I8" s="128" t="s">
        <v>257</v>
      </c>
      <c r="J8" s="131" t="s">
        <v>114</v>
      </c>
      <c r="K8" s="106"/>
    </row>
    <row r="9" spans="1:11" s="26" customFormat="1">
      <c r="A9" s="160">
        <v>1</v>
      </c>
      <c r="B9" s="160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06"/>
    </row>
    <row r="10" spans="1:11" s="26" customFormat="1" ht="30">
      <c r="A10" s="160">
        <v>1</v>
      </c>
      <c r="B10" s="437" t="s">
        <v>541</v>
      </c>
      <c r="C10" s="430" t="s">
        <v>531</v>
      </c>
      <c r="D10" s="431" t="s">
        <v>532</v>
      </c>
      <c r="E10" s="432" t="s">
        <v>533</v>
      </c>
      <c r="F10" s="161">
        <v>391631.6</v>
      </c>
      <c r="G10" s="433">
        <v>1181441.5900000001</v>
      </c>
      <c r="H10" s="433">
        <v>193258.23999999999</v>
      </c>
      <c r="I10" s="161">
        <f>F10+G10-H10</f>
        <v>1379814.95</v>
      </c>
      <c r="J10" s="161"/>
      <c r="K10" s="106"/>
    </row>
    <row r="11" spans="1:11" s="26" customFormat="1" ht="30">
      <c r="A11" s="160">
        <v>2</v>
      </c>
      <c r="B11" s="438" t="s">
        <v>541</v>
      </c>
      <c r="C11" s="428" t="s">
        <v>534</v>
      </c>
      <c r="D11" s="434" t="s">
        <v>535</v>
      </c>
      <c r="E11" s="435" t="s">
        <v>533</v>
      </c>
      <c r="F11" s="161">
        <v>1017390.05</v>
      </c>
      <c r="G11" s="433">
        <v>0</v>
      </c>
      <c r="H11" s="433">
        <v>1017390.05</v>
      </c>
      <c r="I11" s="161">
        <v>0</v>
      </c>
      <c r="J11" s="161"/>
      <c r="K11" s="106"/>
    </row>
    <row r="12" spans="1:11" s="26" customFormat="1" ht="30">
      <c r="A12" s="160">
        <v>3</v>
      </c>
      <c r="B12" s="438" t="s">
        <v>541</v>
      </c>
      <c r="C12" s="428" t="s">
        <v>534</v>
      </c>
      <c r="D12" s="434" t="s">
        <v>536</v>
      </c>
      <c r="E12" s="435" t="s">
        <v>533</v>
      </c>
      <c r="F12" s="161">
        <v>0</v>
      </c>
      <c r="G12" s="433">
        <v>0</v>
      </c>
      <c r="H12" s="433">
        <v>0</v>
      </c>
      <c r="I12" s="161">
        <f>F12+G12-H12</f>
        <v>0</v>
      </c>
      <c r="J12" s="161"/>
      <c r="K12" s="106"/>
    </row>
    <row r="13" spans="1:11" s="26" customFormat="1" ht="30">
      <c r="A13" s="160">
        <v>4</v>
      </c>
      <c r="B13" s="438" t="s">
        <v>541</v>
      </c>
      <c r="C13" s="430" t="s">
        <v>537</v>
      </c>
      <c r="D13" s="431" t="s">
        <v>532</v>
      </c>
      <c r="E13" s="435" t="s">
        <v>538</v>
      </c>
      <c r="F13" s="161">
        <v>0</v>
      </c>
      <c r="G13" s="433">
        <v>0</v>
      </c>
      <c r="H13" s="433">
        <v>0</v>
      </c>
      <c r="I13" s="161">
        <v>0</v>
      </c>
      <c r="J13" s="161"/>
      <c r="K13" s="106"/>
    </row>
    <row r="14" spans="1:11" s="26" customFormat="1" ht="30">
      <c r="A14" s="160">
        <v>5</v>
      </c>
      <c r="B14" s="438" t="s">
        <v>541</v>
      </c>
      <c r="C14" s="428" t="s">
        <v>539</v>
      </c>
      <c r="D14" s="434" t="s">
        <v>535</v>
      </c>
      <c r="E14" s="435" t="s">
        <v>538</v>
      </c>
      <c r="F14" s="161">
        <v>226.86</v>
      </c>
      <c r="G14" s="433">
        <v>0</v>
      </c>
      <c r="H14" s="433">
        <v>20.54</v>
      </c>
      <c r="I14" s="161">
        <f>F14+G14-H14</f>
        <v>206.32000000000002</v>
      </c>
      <c r="J14" s="161"/>
      <c r="K14" s="106"/>
    </row>
    <row r="15" spans="1:11" s="26" customFormat="1" ht="30">
      <c r="A15" s="160">
        <v>6</v>
      </c>
      <c r="B15" s="438" t="s">
        <v>541</v>
      </c>
      <c r="C15" s="428" t="s">
        <v>540</v>
      </c>
      <c r="D15" s="434" t="s">
        <v>536</v>
      </c>
      <c r="E15" s="435" t="s">
        <v>538</v>
      </c>
      <c r="F15" s="436">
        <v>0</v>
      </c>
      <c r="G15" s="429">
        <v>0</v>
      </c>
      <c r="H15" s="429">
        <v>0</v>
      </c>
      <c r="I15" s="429">
        <f>F15+G15-H15</f>
        <v>0</v>
      </c>
      <c r="J15" s="161"/>
      <c r="K15" s="106"/>
    </row>
    <row r="16" spans="1:11" s="26" customFormat="1">
      <c r="A16" s="160">
        <v>7</v>
      </c>
      <c r="B16" s="426"/>
      <c r="C16" s="427"/>
      <c r="D16" s="161"/>
      <c r="E16" s="427"/>
      <c r="F16" s="161"/>
      <c r="G16" s="161"/>
      <c r="H16" s="161"/>
      <c r="I16" s="161"/>
      <c r="J16" s="161"/>
      <c r="K16" s="106"/>
    </row>
    <row r="17" spans="1:11" s="26" customFormat="1" ht="15.75">
      <c r="A17" s="160">
        <v>8</v>
      </c>
      <c r="B17" s="62"/>
      <c r="C17" s="159"/>
      <c r="D17" s="428"/>
      <c r="E17" s="157"/>
      <c r="F17" s="429"/>
      <c r="G17" s="429"/>
      <c r="H17" s="429"/>
      <c r="I17" s="429"/>
      <c r="J17" s="429"/>
      <c r="K17" s="106"/>
    </row>
    <row r="18" spans="1:11">
      <c r="A18" s="105"/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1">
      <c r="A19" s="105"/>
      <c r="B19" s="105"/>
      <c r="C19" s="105"/>
      <c r="D19" s="105"/>
      <c r="E19" s="105"/>
      <c r="F19" s="105"/>
      <c r="G19" s="105"/>
      <c r="H19" s="105"/>
      <c r="I19" s="105"/>
      <c r="J19" s="105"/>
    </row>
    <row r="20" spans="1:11">
      <c r="A20" s="105"/>
      <c r="B20" s="105"/>
      <c r="C20" s="105"/>
      <c r="D20" s="105"/>
      <c r="E20" s="105"/>
      <c r="F20" s="105"/>
      <c r="G20" s="105"/>
      <c r="H20" s="105"/>
      <c r="I20" s="105"/>
      <c r="J20" s="105"/>
    </row>
    <row r="21" spans="1:11">
      <c r="A21" s="105"/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1">
      <c r="A22" s="105"/>
      <c r="B22" s="235" t="s">
        <v>107</v>
      </c>
      <c r="C22" s="105"/>
      <c r="D22" s="105"/>
      <c r="E22" s="105"/>
      <c r="F22" s="236"/>
      <c r="G22" s="105"/>
      <c r="H22" s="105"/>
      <c r="I22" s="105"/>
      <c r="J22" s="105"/>
    </row>
    <row r="23" spans="1:11">
      <c r="A23" s="105"/>
      <c r="B23" s="105"/>
      <c r="C23" s="105"/>
      <c r="D23" s="105"/>
      <c r="E23" s="105"/>
      <c r="F23" s="102"/>
      <c r="G23" s="102"/>
      <c r="H23" s="102"/>
      <c r="I23" s="102"/>
      <c r="J23" s="102"/>
    </row>
    <row r="24" spans="1:11">
      <c r="A24" s="105"/>
      <c r="B24" s="105"/>
      <c r="C24" s="286"/>
      <c r="D24" s="105"/>
      <c r="E24" s="105"/>
      <c r="F24" s="286"/>
      <c r="G24" s="287"/>
      <c r="H24" s="287"/>
      <c r="I24" s="102"/>
      <c r="J24" s="102"/>
    </row>
    <row r="25" spans="1:11">
      <c r="A25" s="102"/>
      <c r="B25" s="105"/>
      <c r="C25" s="237" t="s">
        <v>268</v>
      </c>
      <c r="D25" s="237"/>
      <c r="E25" s="105"/>
      <c r="F25" s="105" t="s">
        <v>273</v>
      </c>
      <c r="G25" s="102"/>
      <c r="H25" s="102"/>
      <c r="I25" s="102"/>
      <c r="J25" s="102"/>
    </row>
    <row r="26" spans="1:11">
      <c r="A26" s="102"/>
      <c r="B26" s="105"/>
      <c r="C26" s="238" t="s">
        <v>139</v>
      </c>
      <c r="D26" s="105"/>
      <c r="E26" s="105"/>
      <c r="F26" s="105" t="s">
        <v>269</v>
      </c>
      <c r="G26" s="102"/>
      <c r="H26" s="102"/>
      <c r="I26" s="102"/>
      <c r="J26" s="102"/>
    </row>
    <row r="27" spans="1:11" customFormat="1">
      <c r="A27" s="102"/>
      <c r="B27" s="105"/>
      <c r="C27" s="105"/>
      <c r="D27" s="238"/>
      <c r="E27" s="102"/>
      <c r="F27" s="102"/>
      <c r="G27" s="102"/>
      <c r="H27" s="102"/>
      <c r="I27" s="102"/>
      <c r="J27" s="102"/>
    </row>
    <row r="28" spans="1:11" customFormat="1" ht="12.75">
      <c r="A28" s="102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1" customFormat="1" ht="12.75"/>
    <row r="30" spans="1:11" customFormat="1" ht="12.75"/>
    <row r="31" spans="1:11" customFormat="1" ht="12.75"/>
    <row r="32" spans="1:11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7 B10:B15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7 E10:E15"/>
    <dataValidation allowBlank="1" showInputMessage="1" showErrorMessage="1" prompt="თვე/დღე/წელი" sqref="J17"/>
  </dataValidations>
  <printOptions gridLines="1"/>
  <pageMargins left="0.23622047244094491" right="0.23622047244094491" top="0.74803149606299213" bottom="0.74803149606299213" header="0.31496062992125984" footer="0.31496062992125984"/>
  <pageSetup paperSize="9" scale="9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2" sqref="G2"/>
    </sheetView>
  </sheetViews>
  <sheetFormatPr defaultRowHeight="15"/>
  <cols>
    <col min="1" max="1" width="12" style="186" customWidth="1"/>
    <col min="2" max="2" width="13.28515625" style="186" customWidth="1"/>
    <col min="3" max="3" width="21.42578125" style="186" customWidth="1"/>
    <col min="4" max="4" width="17.85546875" style="186" customWidth="1"/>
    <col min="5" max="5" width="12.7109375" style="186" customWidth="1"/>
    <col min="6" max="6" width="36.85546875" style="186" customWidth="1"/>
    <col min="7" max="7" width="22.28515625" style="186" customWidth="1"/>
    <col min="8" max="8" width="0.5703125" style="186" customWidth="1"/>
    <col min="9" max="16384" width="9.140625" style="186"/>
  </cols>
  <sheetData>
    <row r="1" spans="1:8">
      <c r="A1" s="75" t="s">
        <v>370</v>
      </c>
      <c r="B1" s="77"/>
      <c r="C1" s="77"/>
      <c r="D1" s="77"/>
      <c r="E1" s="77"/>
      <c r="F1" s="77"/>
      <c r="G1" s="166" t="s">
        <v>109</v>
      </c>
      <c r="H1" s="167"/>
    </row>
    <row r="2" spans="1:8">
      <c r="A2" s="77" t="s">
        <v>140</v>
      </c>
      <c r="B2" s="77"/>
      <c r="C2" s="77"/>
      <c r="D2" s="77"/>
      <c r="E2" s="77"/>
      <c r="F2" s="77"/>
      <c r="G2" s="364" t="s">
        <v>516</v>
      </c>
      <c r="H2" s="167"/>
    </row>
    <row r="3" spans="1:8">
      <c r="A3" s="77"/>
      <c r="B3" s="77"/>
      <c r="C3" s="77"/>
      <c r="D3" s="77"/>
      <c r="E3" s="77"/>
      <c r="F3" s="77"/>
      <c r="G3" s="103"/>
      <c r="H3" s="167"/>
    </row>
    <row r="4" spans="1:8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>
      <c r="A5" s="224" t="str">
        <f>'ფორმა N1'!D4</f>
        <v>მ.პ.გ. ქართული ოცნება - დემოკრატიული საქართველო</v>
      </c>
      <c r="B5" s="224"/>
      <c r="C5" s="224"/>
      <c r="D5" s="224"/>
      <c r="E5" s="224"/>
      <c r="F5" s="224"/>
      <c r="G5" s="224"/>
      <c r="H5" s="105"/>
    </row>
    <row r="6" spans="1:8">
      <c r="A6" s="78"/>
      <c r="B6" s="77"/>
      <c r="C6" s="77"/>
      <c r="D6" s="77"/>
      <c r="E6" s="77"/>
      <c r="F6" s="77"/>
      <c r="G6" s="77"/>
      <c r="H6" s="105"/>
    </row>
    <row r="7" spans="1:8">
      <c r="A7" s="77"/>
      <c r="B7" s="77"/>
      <c r="C7" s="77"/>
      <c r="D7" s="77"/>
      <c r="E7" s="77"/>
      <c r="F7" s="77"/>
      <c r="G7" s="77"/>
      <c r="H7" s="106"/>
    </row>
    <row r="8" spans="1:8" ht="45.75" customHeight="1">
      <c r="A8" s="168" t="s">
        <v>313</v>
      </c>
      <c r="B8" s="168" t="s">
        <v>141</v>
      </c>
      <c r="C8" s="169" t="s">
        <v>368</v>
      </c>
      <c r="D8" s="169" t="s">
        <v>369</v>
      </c>
      <c r="E8" s="169" t="s">
        <v>275</v>
      </c>
      <c r="F8" s="168" t="s">
        <v>320</v>
      </c>
      <c r="G8" s="169" t="s">
        <v>314</v>
      </c>
      <c r="H8" s="106"/>
    </row>
    <row r="9" spans="1:8">
      <c r="A9" s="170" t="s">
        <v>315</v>
      </c>
      <c r="B9" s="171"/>
      <c r="C9" s="172"/>
      <c r="D9" s="173"/>
      <c r="E9" s="173"/>
      <c r="F9" s="173"/>
      <c r="G9" s="174"/>
      <c r="H9" s="106"/>
    </row>
    <row r="10" spans="1:8" ht="15.75">
      <c r="A10" s="171">
        <v>1</v>
      </c>
      <c r="B10" s="157"/>
      <c r="C10" s="175"/>
      <c r="D10" s="176"/>
      <c r="E10" s="176"/>
      <c r="F10" s="176"/>
      <c r="G10" s="177" t="str">
        <f>IF(ISBLANK(B10),"",G9+C10-D10)</f>
        <v/>
      </c>
      <c r="H10" s="106"/>
    </row>
    <row r="11" spans="1:8" ht="15.75">
      <c r="A11" s="171">
        <v>2</v>
      </c>
      <c r="B11" s="157"/>
      <c r="C11" s="175"/>
      <c r="D11" s="176"/>
      <c r="E11" s="176"/>
      <c r="F11" s="176"/>
      <c r="G11" s="177" t="str">
        <f t="shared" ref="G11:G38" si="0">IF(ISBLANK(B11),"",G10+C11-D11)</f>
        <v/>
      </c>
      <c r="H11" s="106"/>
    </row>
    <row r="12" spans="1:8" ht="15.75">
      <c r="A12" s="171">
        <v>3</v>
      </c>
      <c r="B12" s="157"/>
      <c r="C12" s="175"/>
      <c r="D12" s="176"/>
      <c r="E12" s="176"/>
      <c r="F12" s="176"/>
      <c r="G12" s="177" t="str">
        <f t="shared" si="0"/>
        <v/>
      </c>
      <c r="H12" s="106"/>
    </row>
    <row r="13" spans="1:8" ht="15.75">
      <c r="A13" s="171">
        <v>4</v>
      </c>
      <c r="B13" s="157"/>
      <c r="C13" s="175"/>
      <c r="D13" s="176"/>
      <c r="E13" s="176"/>
      <c r="F13" s="176"/>
      <c r="G13" s="177" t="str">
        <f t="shared" si="0"/>
        <v/>
      </c>
      <c r="H13" s="106"/>
    </row>
    <row r="14" spans="1:8" ht="15.75">
      <c r="A14" s="171">
        <v>5</v>
      </c>
      <c r="B14" s="157"/>
      <c r="C14" s="175"/>
      <c r="D14" s="176"/>
      <c r="E14" s="176"/>
      <c r="F14" s="176"/>
      <c r="G14" s="177" t="str">
        <f t="shared" si="0"/>
        <v/>
      </c>
      <c r="H14" s="106"/>
    </row>
    <row r="15" spans="1:8" ht="15.75">
      <c r="A15" s="171">
        <v>6</v>
      </c>
      <c r="B15" s="157"/>
      <c r="C15" s="175"/>
      <c r="D15" s="176"/>
      <c r="E15" s="176"/>
      <c r="F15" s="176"/>
      <c r="G15" s="177" t="str">
        <f t="shared" si="0"/>
        <v/>
      </c>
      <c r="H15" s="106"/>
    </row>
    <row r="16" spans="1:8" ht="15.75">
      <c r="A16" s="171">
        <v>7</v>
      </c>
      <c r="B16" s="157"/>
      <c r="C16" s="175"/>
      <c r="D16" s="176"/>
      <c r="E16" s="176"/>
      <c r="F16" s="176"/>
      <c r="G16" s="177" t="str">
        <f t="shared" si="0"/>
        <v/>
      </c>
      <c r="H16" s="106"/>
    </row>
    <row r="17" spans="1:8" ht="15.75">
      <c r="A17" s="171">
        <v>8</v>
      </c>
      <c r="B17" s="157"/>
      <c r="C17" s="175"/>
      <c r="D17" s="176"/>
      <c r="E17" s="176"/>
      <c r="F17" s="176"/>
      <c r="G17" s="177" t="str">
        <f t="shared" si="0"/>
        <v/>
      </c>
      <c r="H17" s="106"/>
    </row>
    <row r="18" spans="1:8" ht="15.75">
      <c r="A18" s="171">
        <v>9</v>
      </c>
      <c r="B18" s="157"/>
      <c r="C18" s="175"/>
      <c r="D18" s="176"/>
      <c r="E18" s="176"/>
      <c r="F18" s="176"/>
      <c r="G18" s="177" t="str">
        <f t="shared" si="0"/>
        <v/>
      </c>
      <c r="H18" s="106"/>
    </row>
    <row r="19" spans="1:8" ht="15.75">
      <c r="A19" s="171">
        <v>10</v>
      </c>
      <c r="B19" s="157"/>
      <c r="C19" s="175"/>
      <c r="D19" s="176"/>
      <c r="E19" s="176"/>
      <c r="F19" s="176"/>
      <c r="G19" s="177" t="str">
        <f t="shared" si="0"/>
        <v/>
      </c>
      <c r="H19" s="106"/>
    </row>
    <row r="20" spans="1:8" ht="15.75">
      <c r="A20" s="171">
        <v>11</v>
      </c>
      <c r="B20" s="157"/>
      <c r="C20" s="175"/>
      <c r="D20" s="176"/>
      <c r="E20" s="176"/>
      <c r="F20" s="176"/>
      <c r="G20" s="177" t="str">
        <f t="shared" si="0"/>
        <v/>
      </c>
      <c r="H20" s="106"/>
    </row>
    <row r="21" spans="1:8" ht="15.75">
      <c r="A21" s="171">
        <v>12</v>
      </c>
      <c r="B21" s="157"/>
      <c r="C21" s="175"/>
      <c r="D21" s="176"/>
      <c r="E21" s="176"/>
      <c r="F21" s="176"/>
      <c r="G21" s="177" t="str">
        <f t="shared" si="0"/>
        <v/>
      </c>
      <c r="H21" s="106"/>
    </row>
    <row r="22" spans="1:8" ht="15.75">
      <c r="A22" s="171">
        <v>13</v>
      </c>
      <c r="B22" s="157"/>
      <c r="C22" s="175"/>
      <c r="D22" s="176"/>
      <c r="E22" s="176"/>
      <c r="F22" s="176"/>
      <c r="G22" s="177" t="str">
        <f t="shared" si="0"/>
        <v/>
      </c>
      <c r="H22" s="106"/>
    </row>
    <row r="23" spans="1:8" ht="15.75">
      <c r="A23" s="171">
        <v>14</v>
      </c>
      <c r="B23" s="157"/>
      <c r="C23" s="175"/>
      <c r="D23" s="176"/>
      <c r="E23" s="176"/>
      <c r="F23" s="176"/>
      <c r="G23" s="177" t="str">
        <f t="shared" si="0"/>
        <v/>
      </c>
      <c r="H23" s="106"/>
    </row>
    <row r="24" spans="1:8" ht="15.75">
      <c r="A24" s="171">
        <v>15</v>
      </c>
      <c r="B24" s="157"/>
      <c r="C24" s="175"/>
      <c r="D24" s="176"/>
      <c r="E24" s="176"/>
      <c r="F24" s="176"/>
      <c r="G24" s="177" t="str">
        <f t="shared" si="0"/>
        <v/>
      </c>
      <c r="H24" s="106"/>
    </row>
    <row r="25" spans="1:8" ht="15.75">
      <c r="A25" s="171">
        <v>16</v>
      </c>
      <c r="B25" s="157"/>
      <c r="C25" s="175"/>
      <c r="D25" s="176"/>
      <c r="E25" s="176"/>
      <c r="F25" s="176"/>
      <c r="G25" s="177" t="str">
        <f t="shared" si="0"/>
        <v/>
      </c>
      <c r="H25" s="106"/>
    </row>
    <row r="26" spans="1:8" ht="15.75">
      <c r="A26" s="171">
        <v>17</v>
      </c>
      <c r="B26" s="157"/>
      <c r="C26" s="175"/>
      <c r="D26" s="176"/>
      <c r="E26" s="176"/>
      <c r="F26" s="176"/>
      <c r="G26" s="177" t="str">
        <f t="shared" si="0"/>
        <v/>
      </c>
      <c r="H26" s="106"/>
    </row>
    <row r="27" spans="1:8" ht="15.75">
      <c r="A27" s="171">
        <v>18</v>
      </c>
      <c r="B27" s="157"/>
      <c r="C27" s="175"/>
      <c r="D27" s="176"/>
      <c r="E27" s="176"/>
      <c r="F27" s="176"/>
      <c r="G27" s="177" t="str">
        <f t="shared" si="0"/>
        <v/>
      </c>
      <c r="H27" s="106"/>
    </row>
    <row r="28" spans="1:8" ht="15.75">
      <c r="A28" s="171">
        <v>19</v>
      </c>
      <c r="B28" s="157"/>
      <c r="C28" s="175"/>
      <c r="D28" s="176"/>
      <c r="E28" s="176"/>
      <c r="F28" s="176"/>
      <c r="G28" s="177" t="str">
        <f t="shared" si="0"/>
        <v/>
      </c>
      <c r="H28" s="106"/>
    </row>
    <row r="29" spans="1:8" ht="15.75">
      <c r="A29" s="171">
        <v>20</v>
      </c>
      <c r="B29" s="157"/>
      <c r="C29" s="175"/>
      <c r="D29" s="176"/>
      <c r="E29" s="176"/>
      <c r="F29" s="176"/>
      <c r="G29" s="177" t="str">
        <f t="shared" si="0"/>
        <v/>
      </c>
      <c r="H29" s="106"/>
    </row>
    <row r="30" spans="1:8" ht="15.75">
      <c r="A30" s="171">
        <v>21</v>
      </c>
      <c r="B30" s="157"/>
      <c r="C30" s="178"/>
      <c r="D30" s="179"/>
      <c r="E30" s="179"/>
      <c r="F30" s="179"/>
      <c r="G30" s="177" t="str">
        <f t="shared" si="0"/>
        <v/>
      </c>
      <c r="H30" s="106"/>
    </row>
    <row r="31" spans="1:8" ht="15.75">
      <c r="A31" s="171">
        <v>22</v>
      </c>
      <c r="B31" s="157"/>
      <c r="C31" s="178"/>
      <c r="D31" s="179"/>
      <c r="E31" s="179"/>
      <c r="F31" s="179"/>
      <c r="G31" s="177" t="str">
        <f t="shared" si="0"/>
        <v/>
      </c>
      <c r="H31" s="106"/>
    </row>
    <row r="32" spans="1:8" ht="15.75">
      <c r="A32" s="171">
        <v>23</v>
      </c>
      <c r="B32" s="157"/>
      <c r="C32" s="178"/>
      <c r="D32" s="179"/>
      <c r="E32" s="179"/>
      <c r="F32" s="179"/>
      <c r="G32" s="177" t="str">
        <f t="shared" si="0"/>
        <v/>
      </c>
      <c r="H32" s="106"/>
    </row>
    <row r="33" spans="1:10" ht="15.75">
      <c r="A33" s="171">
        <v>24</v>
      </c>
      <c r="B33" s="157"/>
      <c r="C33" s="178"/>
      <c r="D33" s="179"/>
      <c r="E33" s="179"/>
      <c r="F33" s="179"/>
      <c r="G33" s="177" t="str">
        <f t="shared" si="0"/>
        <v/>
      </c>
      <c r="H33" s="106"/>
    </row>
    <row r="34" spans="1:10" ht="15.75">
      <c r="A34" s="171">
        <v>25</v>
      </c>
      <c r="B34" s="157"/>
      <c r="C34" s="178"/>
      <c r="D34" s="179"/>
      <c r="E34" s="179"/>
      <c r="F34" s="179"/>
      <c r="G34" s="177" t="str">
        <f t="shared" si="0"/>
        <v/>
      </c>
      <c r="H34" s="106"/>
    </row>
    <row r="35" spans="1:10" ht="15.75">
      <c r="A35" s="171">
        <v>26</v>
      </c>
      <c r="B35" s="157"/>
      <c r="C35" s="178"/>
      <c r="D35" s="179"/>
      <c r="E35" s="179"/>
      <c r="F35" s="179"/>
      <c r="G35" s="177" t="str">
        <f t="shared" si="0"/>
        <v/>
      </c>
      <c r="H35" s="106"/>
    </row>
    <row r="36" spans="1:10" ht="15.75">
      <c r="A36" s="171">
        <v>27</v>
      </c>
      <c r="B36" s="157"/>
      <c r="C36" s="178"/>
      <c r="D36" s="179"/>
      <c r="E36" s="179"/>
      <c r="F36" s="179"/>
      <c r="G36" s="177" t="str">
        <f t="shared" si="0"/>
        <v/>
      </c>
      <c r="H36" s="106"/>
    </row>
    <row r="37" spans="1:10" ht="15.75">
      <c r="A37" s="171">
        <v>28</v>
      </c>
      <c r="B37" s="157"/>
      <c r="C37" s="178"/>
      <c r="D37" s="179"/>
      <c r="E37" s="179"/>
      <c r="F37" s="179"/>
      <c r="G37" s="177" t="str">
        <f t="shared" si="0"/>
        <v/>
      </c>
      <c r="H37" s="106"/>
    </row>
    <row r="38" spans="1:10" ht="15.75">
      <c r="A38" s="171">
        <v>29</v>
      </c>
      <c r="B38" s="157"/>
      <c r="C38" s="178"/>
      <c r="D38" s="179"/>
      <c r="E38" s="179"/>
      <c r="F38" s="179"/>
      <c r="G38" s="177" t="str">
        <f t="shared" si="0"/>
        <v/>
      </c>
      <c r="H38" s="106"/>
    </row>
    <row r="39" spans="1:10" ht="15.75">
      <c r="A39" s="171" t="s">
        <v>278</v>
      </c>
      <c r="B39" s="157"/>
      <c r="C39" s="178"/>
      <c r="D39" s="179"/>
      <c r="E39" s="179"/>
      <c r="F39" s="179"/>
      <c r="G39" s="177" t="str">
        <f>IF(ISBLANK(B39),"",#REF!+C39-D39)</f>
        <v/>
      </c>
      <c r="H39" s="106"/>
    </row>
    <row r="40" spans="1:10">
      <c r="A40" s="180" t="s">
        <v>316</v>
      </c>
      <c r="B40" s="181"/>
      <c r="C40" s="182"/>
      <c r="D40" s="183"/>
      <c r="E40" s="183"/>
      <c r="F40" s="184"/>
      <c r="G40" s="185" t="str">
        <f>G39</f>
        <v/>
      </c>
      <c r="H40" s="106"/>
    </row>
    <row r="44" spans="1:10">
      <c r="B44" s="188" t="s">
        <v>107</v>
      </c>
      <c r="F44" s="189"/>
    </row>
    <row r="45" spans="1:10">
      <c r="F45" s="187"/>
      <c r="G45" s="187"/>
      <c r="H45" s="187"/>
      <c r="I45" s="187"/>
      <c r="J45" s="187"/>
    </row>
    <row r="46" spans="1:10">
      <c r="C46" s="190"/>
      <c r="F46" s="190"/>
      <c r="G46" s="191"/>
      <c r="H46" s="187"/>
      <c r="I46" s="187"/>
      <c r="J46" s="187"/>
    </row>
    <row r="47" spans="1:10">
      <c r="A47" s="187"/>
      <c r="C47" s="192" t="s">
        <v>268</v>
      </c>
      <c r="F47" s="193" t="s">
        <v>273</v>
      </c>
      <c r="G47" s="191"/>
      <c r="H47" s="187"/>
      <c r="I47" s="187"/>
      <c r="J47" s="187"/>
    </row>
    <row r="48" spans="1:10">
      <c r="A48" s="187"/>
      <c r="C48" s="194" t="s">
        <v>139</v>
      </c>
      <c r="F48" s="186" t="s">
        <v>269</v>
      </c>
      <c r="G48" s="187"/>
      <c r="H48" s="187"/>
      <c r="I48" s="187"/>
      <c r="J48" s="187"/>
    </row>
    <row r="49" spans="2:2" s="187" customFormat="1">
      <c r="B49" s="186"/>
    </row>
    <row r="50" spans="2:2" s="187" customFormat="1" ht="12.75"/>
    <row r="51" spans="2:2" s="187" customFormat="1" ht="12.75"/>
    <row r="52" spans="2:2" s="187" customFormat="1" ht="12.75"/>
    <row r="53" spans="2:2" s="187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N25" sqref="N25"/>
    </sheetView>
  </sheetViews>
  <sheetFormatPr defaultRowHeight="1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>
      <c r="A1" s="137" t="s">
        <v>304</v>
      </c>
      <c r="B1" s="138"/>
      <c r="C1" s="138"/>
      <c r="D1" s="138"/>
      <c r="E1" s="138"/>
      <c r="F1" s="79"/>
      <c r="G1" s="79"/>
      <c r="H1" s="79"/>
      <c r="I1" s="521" t="s">
        <v>109</v>
      </c>
      <c r="J1" s="521"/>
      <c r="K1" s="144"/>
    </row>
    <row r="2" spans="1:12" s="22" customFormat="1">
      <c r="A2" s="106" t="s">
        <v>140</v>
      </c>
      <c r="B2" s="138"/>
      <c r="C2" s="138"/>
      <c r="D2" s="138"/>
      <c r="E2" s="138"/>
      <c r="F2" s="139"/>
      <c r="G2" s="140"/>
      <c r="H2" s="140"/>
      <c r="I2" s="507" t="s">
        <v>516</v>
      </c>
      <c r="J2" s="508"/>
      <c r="K2" s="144"/>
    </row>
    <row r="3" spans="1:12" s="22" customFormat="1">
      <c r="A3" s="138"/>
      <c r="B3" s="138"/>
      <c r="C3" s="138"/>
      <c r="D3" s="138"/>
      <c r="E3" s="138"/>
      <c r="F3" s="139"/>
      <c r="G3" s="140"/>
      <c r="H3" s="140"/>
      <c r="I3" s="141"/>
      <c r="J3" s="76"/>
      <c r="K3" s="144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6"/>
      <c r="J4" s="77"/>
      <c r="K4" s="106"/>
      <c r="L4" s="22"/>
    </row>
    <row r="5" spans="1:12" s="2" customFormat="1">
      <c r="A5" s="120" t="str">
        <f>'ფორმა N1'!D4</f>
        <v>მ.პ.გ. ქართული ოცნება - დემოკრატიული საქართველო</v>
      </c>
      <c r="B5" s="121"/>
      <c r="C5" s="121"/>
      <c r="D5" s="121"/>
      <c r="E5" s="121"/>
      <c r="F5" s="58"/>
      <c r="G5" s="58"/>
      <c r="H5" s="58"/>
      <c r="I5" s="132"/>
      <c r="J5" s="58"/>
      <c r="K5" s="106"/>
    </row>
    <row r="6" spans="1:12" s="22" customFormat="1" ht="13.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523" t="s">
        <v>220</v>
      </c>
      <c r="C7" s="523"/>
      <c r="D7" s="523" t="s">
        <v>292</v>
      </c>
      <c r="E7" s="523"/>
      <c r="F7" s="523" t="s">
        <v>293</v>
      </c>
      <c r="G7" s="523"/>
      <c r="H7" s="156" t="s">
        <v>279</v>
      </c>
      <c r="I7" s="523" t="s">
        <v>223</v>
      </c>
      <c r="J7" s="523"/>
      <c r="K7" s="145"/>
    </row>
    <row r="8" spans="1:12">
      <c r="A8" s="134" t="s">
        <v>115</v>
      </c>
      <c r="B8" s="135" t="s">
        <v>222</v>
      </c>
      <c r="C8" s="136" t="s">
        <v>221</v>
      </c>
      <c r="D8" s="135" t="s">
        <v>222</v>
      </c>
      <c r="E8" s="136" t="s">
        <v>221</v>
      </c>
      <c r="F8" s="135" t="s">
        <v>222</v>
      </c>
      <c r="G8" s="136" t="s">
        <v>221</v>
      </c>
      <c r="H8" s="136" t="s">
        <v>221</v>
      </c>
      <c r="I8" s="135" t="s">
        <v>222</v>
      </c>
      <c r="J8" s="136" t="s">
        <v>221</v>
      </c>
      <c r="K8" s="145"/>
    </row>
    <row r="9" spans="1:12">
      <c r="A9" s="59" t="s">
        <v>116</v>
      </c>
      <c r="B9" s="83">
        <f>SUM(B10,B14,B17)</f>
        <v>3573</v>
      </c>
      <c r="C9" s="83">
        <f>SUM(C10,C14,C17)</f>
        <v>320904.15999999997</v>
      </c>
      <c r="D9" s="83">
        <f t="shared" ref="D9:J9" si="0">SUM(D10,D14,D17)</f>
        <v>2</v>
      </c>
      <c r="E9" s="83">
        <f>SUM(E10,E14,E17)</f>
        <v>928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3575</v>
      </c>
      <c r="J9" s="83">
        <f t="shared" si="0"/>
        <v>321832.15999999997</v>
      </c>
      <c r="K9" s="145"/>
    </row>
    <row r="10" spans="1:12">
      <c r="A10" s="60" t="s">
        <v>117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>
      <c r="A11" s="60" t="s">
        <v>118</v>
      </c>
      <c r="B11" s="25"/>
      <c r="C11" s="25"/>
      <c r="D11" s="25"/>
      <c r="E11" s="25"/>
      <c r="F11" s="25"/>
      <c r="G11" s="25"/>
      <c r="H11" s="25"/>
      <c r="I11" s="25"/>
      <c r="J11" s="25"/>
      <c r="K11" s="145"/>
    </row>
    <row r="12" spans="1:12">
      <c r="A12" s="60" t="s">
        <v>119</v>
      </c>
      <c r="B12" s="25"/>
      <c r="C12" s="25"/>
      <c r="D12" s="25"/>
      <c r="E12" s="25"/>
      <c r="F12" s="25"/>
      <c r="G12" s="25"/>
      <c r="H12" s="25"/>
      <c r="I12" s="25"/>
      <c r="J12" s="25"/>
      <c r="K12" s="145"/>
    </row>
    <row r="13" spans="1:12">
      <c r="A13" s="60" t="s">
        <v>120</v>
      </c>
      <c r="B13" s="25"/>
      <c r="C13" s="25"/>
      <c r="D13" s="25"/>
      <c r="E13" s="25"/>
      <c r="F13" s="25"/>
      <c r="G13" s="25"/>
      <c r="H13" s="25"/>
      <c r="I13" s="25"/>
      <c r="J13" s="25"/>
      <c r="K13" s="145"/>
    </row>
    <row r="14" spans="1:12">
      <c r="A14" s="60" t="s">
        <v>121</v>
      </c>
      <c r="B14" s="133">
        <f>SUM(B15:B16)</f>
        <v>3572</v>
      </c>
      <c r="C14" s="133">
        <f>SUM(C15:C16)</f>
        <v>320434</v>
      </c>
      <c r="D14" s="133">
        <f t="shared" ref="D14:J14" si="2">SUM(D15:D16)</f>
        <v>2</v>
      </c>
      <c r="E14" s="133">
        <f>SUM(E15:E16)</f>
        <v>928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3574</v>
      </c>
      <c r="J14" s="133">
        <f t="shared" si="2"/>
        <v>321362</v>
      </c>
      <c r="K14" s="145"/>
    </row>
    <row r="15" spans="1:12">
      <c r="A15" s="60" t="s">
        <v>122</v>
      </c>
      <c r="B15" s="25">
        <v>11</v>
      </c>
      <c r="C15" s="439">
        <v>225663.32</v>
      </c>
      <c r="D15" s="25"/>
      <c r="E15" s="25"/>
      <c r="F15" s="25"/>
      <c r="G15" s="25"/>
      <c r="H15" s="25"/>
      <c r="I15" s="25">
        <f>B15+D15-F15</f>
        <v>11</v>
      </c>
      <c r="J15" s="439">
        <f>C15+E15-G15-H15</f>
        <v>225663.32</v>
      </c>
      <c r="K15" s="145"/>
    </row>
    <row r="16" spans="1:12">
      <c r="A16" s="60" t="s">
        <v>123</v>
      </c>
      <c r="B16" s="25">
        <v>3561</v>
      </c>
      <c r="C16" s="439">
        <f>320434-225663.32</f>
        <v>94770.68</v>
      </c>
      <c r="D16" s="25">
        <v>2</v>
      </c>
      <c r="E16" s="25">
        <v>928</v>
      </c>
      <c r="F16" s="25"/>
      <c r="G16" s="25"/>
      <c r="H16" s="25"/>
      <c r="I16" s="25">
        <f>B16+D16-F16</f>
        <v>3563</v>
      </c>
      <c r="J16" s="439">
        <f>C16+E16-G16-H16</f>
        <v>95698.68</v>
      </c>
      <c r="K16" s="145"/>
    </row>
    <row r="17" spans="1:11">
      <c r="A17" s="60" t="s">
        <v>124</v>
      </c>
      <c r="B17" s="133">
        <f>SUM(B18:B19,B22,B23)</f>
        <v>1</v>
      </c>
      <c r="C17" s="133">
        <f>SUM(C18:C19,C22,C23)</f>
        <v>470.16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1</v>
      </c>
      <c r="J17" s="133">
        <f t="shared" si="3"/>
        <v>470.16</v>
      </c>
      <c r="K17" s="145"/>
    </row>
    <row r="18" spans="1:11">
      <c r="A18" s="60" t="s">
        <v>125</v>
      </c>
      <c r="B18" s="25"/>
      <c r="C18" s="25"/>
      <c r="D18" s="25"/>
      <c r="E18" s="25"/>
      <c r="F18" s="25"/>
      <c r="G18" s="25"/>
      <c r="H18" s="25"/>
      <c r="I18" s="25"/>
      <c r="J18" s="25"/>
      <c r="K18" s="145"/>
    </row>
    <row r="19" spans="1:11">
      <c r="A19" s="60" t="s">
        <v>126</v>
      </c>
      <c r="B19" s="133">
        <f>SUM(B20:B21)</f>
        <v>1</v>
      </c>
      <c r="C19" s="133">
        <f>SUM(C20:C21)</f>
        <v>470.16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1</v>
      </c>
      <c r="J19" s="133">
        <f t="shared" si="4"/>
        <v>470.16</v>
      </c>
      <c r="K19" s="145"/>
    </row>
    <row r="20" spans="1:11">
      <c r="A20" s="60" t="s">
        <v>127</v>
      </c>
      <c r="B20" s="25"/>
      <c r="C20" s="25"/>
      <c r="D20" s="25"/>
      <c r="E20" s="25"/>
      <c r="F20" s="25"/>
      <c r="G20" s="25"/>
      <c r="H20" s="25"/>
      <c r="I20" s="25"/>
      <c r="J20" s="25"/>
      <c r="K20" s="145"/>
    </row>
    <row r="21" spans="1:11">
      <c r="A21" s="60" t="s">
        <v>128</v>
      </c>
      <c r="B21" s="25">
        <v>1</v>
      </c>
      <c r="C21" s="439">
        <v>470.16</v>
      </c>
      <c r="D21" s="25"/>
      <c r="E21" s="25"/>
      <c r="F21" s="25"/>
      <c r="G21" s="25"/>
      <c r="H21" s="25"/>
      <c r="I21" s="25">
        <f>B21+D21-F21</f>
        <v>1</v>
      </c>
      <c r="J21" s="439">
        <f>C21+E21-G21-H21</f>
        <v>470.16</v>
      </c>
      <c r="K21" s="145"/>
    </row>
    <row r="22" spans="1:11">
      <c r="A22" s="60" t="s">
        <v>129</v>
      </c>
      <c r="B22" s="25"/>
      <c r="C22" s="25"/>
      <c r="D22" s="25"/>
      <c r="E22" s="25"/>
      <c r="F22" s="25"/>
      <c r="G22" s="25"/>
      <c r="H22" s="25"/>
      <c r="I22" s="25"/>
      <c r="J22" s="25"/>
      <c r="K22" s="145"/>
    </row>
    <row r="23" spans="1:11">
      <c r="A23" s="60" t="s">
        <v>130</v>
      </c>
      <c r="B23" s="25"/>
      <c r="C23" s="25"/>
      <c r="D23" s="25"/>
      <c r="E23" s="25"/>
      <c r="F23" s="25"/>
      <c r="G23" s="25"/>
      <c r="H23" s="25"/>
      <c r="I23" s="25"/>
      <c r="J23" s="25"/>
      <c r="K23" s="145"/>
    </row>
    <row r="24" spans="1:11">
      <c r="A24" s="59" t="s">
        <v>131</v>
      </c>
      <c r="B24" s="83">
        <f>SUM(B25:B31)</f>
        <v>0</v>
      </c>
      <c r="C24" s="83">
        <f t="shared" ref="C24:J24" si="5">SUM(C25:C31)</f>
        <v>0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0</v>
      </c>
      <c r="J24" s="83">
        <f t="shared" si="5"/>
        <v>0</v>
      </c>
      <c r="K24" s="145"/>
    </row>
    <row r="25" spans="1:11">
      <c r="A25" s="60" t="s">
        <v>258</v>
      </c>
      <c r="B25" s="25"/>
      <c r="C25" s="25"/>
      <c r="D25" s="25"/>
      <c r="E25" s="25"/>
      <c r="F25" s="25"/>
      <c r="G25" s="25"/>
      <c r="H25" s="25"/>
      <c r="I25" s="25"/>
      <c r="J25" s="25"/>
      <c r="K25" s="145"/>
    </row>
    <row r="26" spans="1:11">
      <c r="A26" s="60" t="s">
        <v>259</v>
      </c>
      <c r="B26" s="25"/>
      <c r="C26" s="25"/>
      <c r="D26" s="25"/>
      <c r="E26" s="25"/>
      <c r="F26" s="25"/>
      <c r="G26" s="25"/>
      <c r="H26" s="25"/>
      <c r="I26" s="25"/>
      <c r="J26" s="25"/>
      <c r="K26" s="145"/>
    </row>
    <row r="27" spans="1:11">
      <c r="A27" s="60" t="s">
        <v>260</v>
      </c>
      <c r="B27" s="25"/>
      <c r="C27" s="25"/>
      <c r="D27" s="25"/>
      <c r="E27" s="25"/>
      <c r="F27" s="25"/>
      <c r="G27" s="25"/>
      <c r="H27" s="25"/>
      <c r="I27" s="25"/>
      <c r="J27" s="25"/>
      <c r="K27" s="145"/>
    </row>
    <row r="28" spans="1:11">
      <c r="A28" s="60" t="s">
        <v>261</v>
      </c>
      <c r="B28" s="25"/>
      <c r="C28" s="25"/>
      <c r="D28" s="25"/>
      <c r="E28" s="25"/>
      <c r="F28" s="25"/>
      <c r="G28" s="25"/>
      <c r="H28" s="25"/>
      <c r="I28" s="25"/>
      <c r="J28" s="25"/>
      <c r="K28" s="145"/>
    </row>
    <row r="29" spans="1:11">
      <c r="A29" s="60" t="s">
        <v>262</v>
      </c>
      <c r="B29" s="25"/>
      <c r="C29" s="25"/>
      <c r="D29" s="25"/>
      <c r="E29" s="25"/>
      <c r="F29" s="25"/>
      <c r="G29" s="25"/>
      <c r="H29" s="25"/>
      <c r="I29" s="25"/>
      <c r="J29" s="25"/>
      <c r="K29" s="145"/>
    </row>
    <row r="30" spans="1:11">
      <c r="A30" s="60" t="s">
        <v>263</v>
      </c>
      <c r="B30" s="25"/>
      <c r="C30" s="25"/>
      <c r="D30" s="25"/>
      <c r="E30" s="25"/>
      <c r="F30" s="25"/>
      <c r="G30" s="25"/>
      <c r="H30" s="25"/>
      <c r="I30" s="25"/>
      <c r="J30" s="25"/>
      <c r="K30" s="145"/>
    </row>
    <row r="31" spans="1:11">
      <c r="A31" s="60" t="s">
        <v>264</v>
      </c>
      <c r="B31" s="25"/>
      <c r="C31" s="25"/>
      <c r="D31" s="25"/>
      <c r="E31" s="25"/>
      <c r="F31" s="25"/>
      <c r="G31" s="25"/>
      <c r="H31" s="25"/>
      <c r="I31" s="25"/>
      <c r="J31" s="25"/>
      <c r="K31" s="145"/>
    </row>
    <row r="32" spans="1:11">
      <c r="A32" s="59" t="s">
        <v>132</v>
      </c>
      <c r="B32" s="83">
        <f>SUM(B33:B35)</f>
        <v>20460</v>
      </c>
      <c r="C32" s="83">
        <f>SUM(C33:C35)</f>
        <v>31343.41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20460</v>
      </c>
      <c r="J32" s="83">
        <f t="shared" si="6"/>
        <v>31343.41</v>
      </c>
      <c r="K32" s="145"/>
    </row>
    <row r="33" spans="1:11">
      <c r="A33" s="60" t="s">
        <v>265</v>
      </c>
      <c r="B33" s="25"/>
      <c r="C33" s="25"/>
      <c r="D33" s="25"/>
      <c r="E33" s="25"/>
      <c r="F33" s="25"/>
      <c r="G33" s="25"/>
      <c r="H33" s="25"/>
      <c r="I33" s="25"/>
      <c r="J33" s="25"/>
      <c r="K33" s="145"/>
    </row>
    <row r="34" spans="1:11">
      <c r="A34" s="60" t="s">
        <v>266</v>
      </c>
      <c r="B34" s="25"/>
      <c r="C34" s="25"/>
      <c r="D34" s="25"/>
      <c r="E34" s="25"/>
      <c r="F34" s="25"/>
      <c r="G34" s="25"/>
      <c r="H34" s="25"/>
      <c r="I34" s="25"/>
      <c r="J34" s="25"/>
      <c r="K34" s="145"/>
    </row>
    <row r="35" spans="1:11">
      <c r="A35" s="60" t="s">
        <v>267</v>
      </c>
      <c r="B35" s="25">
        <v>20460</v>
      </c>
      <c r="C35" s="439">
        <v>31343.41</v>
      </c>
      <c r="D35" s="25"/>
      <c r="E35" s="25"/>
      <c r="F35" s="25"/>
      <c r="G35" s="25"/>
      <c r="H35" s="25"/>
      <c r="I35" s="25">
        <f>B35+D35-F35</f>
        <v>20460</v>
      </c>
      <c r="J35" s="439">
        <f>C35+E35-G35-H35</f>
        <v>31343.41</v>
      </c>
      <c r="K35" s="145"/>
    </row>
    <row r="36" spans="1:11">
      <c r="A36" s="59" t="s">
        <v>133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5"/>
    </row>
    <row r="37" spans="1:11">
      <c r="A37" s="60" t="s">
        <v>134</v>
      </c>
      <c r="B37" s="25"/>
      <c r="C37" s="25"/>
      <c r="D37" s="25"/>
      <c r="E37" s="25"/>
      <c r="F37" s="25"/>
      <c r="G37" s="25"/>
      <c r="H37" s="25"/>
      <c r="I37" s="25"/>
      <c r="J37" s="25"/>
      <c r="K37" s="145"/>
    </row>
    <row r="38" spans="1:11">
      <c r="A38" s="60" t="s">
        <v>135</v>
      </c>
      <c r="B38" s="25"/>
      <c r="C38" s="25"/>
      <c r="D38" s="25"/>
      <c r="E38" s="25"/>
      <c r="F38" s="25"/>
      <c r="G38" s="25"/>
      <c r="H38" s="25"/>
      <c r="I38" s="25"/>
      <c r="J38" s="25"/>
      <c r="K38" s="145"/>
    </row>
    <row r="39" spans="1:11">
      <c r="A39" s="60" t="s">
        <v>136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0" t="s">
        <v>438</v>
      </c>
      <c r="B40" s="25"/>
      <c r="C40" s="25"/>
      <c r="D40" s="25"/>
      <c r="E40" s="25"/>
      <c r="F40" s="25"/>
      <c r="G40" s="25"/>
      <c r="H40" s="25"/>
      <c r="I40" s="25"/>
      <c r="J40" s="25"/>
      <c r="K40" s="145"/>
    </row>
    <row r="41" spans="1:11">
      <c r="A41" s="60" t="s">
        <v>137</v>
      </c>
      <c r="B41" s="25"/>
      <c r="C41" s="25"/>
      <c r="D41" s="25"/>
      <c r="E41" s="25"/>
      <c r="F41" s="25"/>
      <c r="G41" s="25"/>
      <c r="H41" s="25"/>
      <c r="I41" s="25"/>
      <c r="J41" s="25"/>
      <c r="K41" s="145"/>
    </row>
    <row r="42" spans="1:11">
      <c r="A42" s="60" t="s">
        <v>138</v>
      </c>
      <c r="B42" s="25"/>
      <c r="C42" s="25"/>
      <c r="D42" s="25"/>
      <c r="E42" s="25"/>
      <c r="F42" s="25"/>
      <c r="G42" s="25"/>
      <c r="H42" s="25"/>
      <c r="I42" s="25"/>
      <c r="J42" s="25"/>
      <c r="K42" s="145"/>
    </row>
    <row r="43" spans="1:11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 ht="12.75"/>
    <row r="45" spans="1:11" s="22" customFormat="1">
      <c r="A45" s="24"/>
    </row>
    <row r="46" spans="1:11" s="2" customFormat="1">
      <c r="A46" s="72" t="s">
        <v>107</v>
      </c>
      <c r="D46" s="5"/>
    </row>
    <row r="47" spans="1:11" s="2" customFormat="1">
      <c r="D47"/>
      <c r="E47"/>
      <c r="F47"/>
      <c r="G47"/>
      <c r="I47"/>
    </row>
    <row r="48" spans="1:11" s="2" customFormat="1">
      <c r="B48" s="71"/>
      <c r="C48" s="71"/>
      <c r="F48" s="71"/>
      <c r="G48" s="74"/>
      <c r="H48" s="71"/>
      <c r="I48"/>
      <c r="J48"/>
    </row>
    <row r="49" spans="1:10" s="2" customFormat="1">
      <c r="B49" s="70" t="s">
        <v>268</v>
      </c>
      <c r="F49" s="12" t="s">
        <v>273</v>
      </c>
      <c r="G49" s="73"/>
      <c r="I49"/>
      <c r="J49"/>
    </row>
    <row r="50" spans="1:10" s="2" customFormat="1">
      <c r="B50" s="66" t="s">
        <v>139</v>
      </c>
      <c r="F50" s="2" t="s">
        <v>269</v>
      </c>
      <c r="G50"/>
      <c r="I50"/>
      <c r="J50"/>
    </row>
    <row r="51" spans="1:10" customFormat="1">
      <c r="A51" s="2"/>
      <c r="B51" s="24"/>
      <c r="H51" s="24"/>
    </row>
    <row r="52" spans="1:10" s="2" customFormat="1">
      <c r="A52" s="11"/>
      <c r="B52" s="11"/>
      <c r="C52" s="11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H2" sqref="H2"/>
    </sheetView>
  </sheetViews>
  <sheetFormatPr defaultRowHeight="15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4"/>
  </cols>
  <sheetData>
    <row r="1" spans="1:12" s="22" customFormat="1">
      <c r="A1" s="137" t="s">
        <v>305</v>
      </c>
      <c r="B1" s="138"/>
      <c r="C1" s="138"/>
      <c r="D1" s="138"/>
      <c r="E1" s="138"/>
      <c r="F1" s="138"/>
      <c r="G1" s="144"/>
      <c r="H1" s="101" t="s">
        <v>198</v>
      </c>
      <c r="I1" s="144"/>
      <c r="J1" s="67"/>
      <c r="K1" s="67"/>
      <c r="L1" s="67"/>
    </row>
    <row r="2" spans="1:12" s="22" customFormat="1">
      <c r="A2" s="106" t="s">
        <v>140</v>
      </c>
      <c r="B2" s="138"/>
      <c r="C2" s="138"/>
      <c r="D2" s="138"/>
      <c r="E2" s="138"/>
      <c r="F2" s="138"/>
      <c r="G2" s="146"/>
      <c r="H2" s="364" t="s">
        <v>516</v>
      </c>
      <c r="I2" s="146"/>
      <c r="J2" s="67"/>
      <c r="K2" s="67"/>
      <c r="L2" s="67"/>
    </row>
    <row r="3" spans="1:12" s="22" customFormat="1">
      <c r="A3" s="138"/>
      <c r="B3" s="138"/>
      <c r="C3" s="138"/>
      <c r="D3" s="138"/>
      <c r="E3" s="138"/>
      <c r="F3" s="138"/>
      <c r="G3" s="146"/>
      <c r="H3" s="141"/>
      <c r="I3" s="146"/>
      <c r="J3" s="67"/>
      <c r="K3" s="67"/>
      <c r="L3" s="67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8"/>
      <c r="F4" s="138"/>
      <c r="G4" s="138"/>
      <c r="H4" s="138"/>
      <c r="I4" s="144"/>
      <c r="J4" s="64"/>
      <c r="K4" s="64"/>
      <c r="L4" s="22"/>
    </row>
    <row r="5" spans="1:12" s="2" customFormat="1">
      <c r="A5" s="120" t="str">
        <f>'ფორმა N1'!D4</f>
        <v>მ.პ.გ. ქართული ოცნება - დემოკრატიული საქართველო</v>
      </c>
      <c r="B5" s="121"/>
      <c r="C5" s="121"/>
      <c r="D5" s="121"/>
      <c r="E5" s="148"/>
      <c r="F5" s="149"/>
      <c r="G5" s="149"/>
      <c r="H5" s="149"/>
      <c r="I5" s="144"/>
      <c r="J5" s="64"/>
      <c r="K5" s="64"/>
      <c r="L5" s="12"/>
    </row>
    <row r="6" spans="1:12" s="22" customFormat="1" ht="13.5">
      <c r="A6" s="142"/>
      <c r="B6" s="143"/>
      <c r="C6" s="143"/>
      <c r="D6" s="143"/>
      <c r="E6" s="138"/>
      <c r="F6" s="138"/>
      <c r="G6" s="138"/>
      <c r="H6" s="138"/>
      <c r="I6" s="144"/>
      <c r="J6" s="64"/>
      <c r="K6" s="64"/>
      <c r="L6" s="64"/>
    </row>
    <row r="7" spans="1:12" ht="30">
      <c r="A7" s="134" t="s">
        <v>64</v>
      </c>
      <c r="B7" s="134" t="s">
        <v>379</v>
      </c>
      <c r="C7" s="136" t="s">
        <v>380</v>
      </c>
      <c r="D7" s="136" t="s">
        <v>235</v>
      </c>
      <c r="E7" s="136" t="s">
        <v>240</v>
      </c>
      <c r="F7" s="136" t="s">
        <v>241</v>
      </c>
      <c r="G7" s="136" t="s">
        <v>242</v>
      </c>
      <c r="H7" s="136" t="s">
        <v>243</v>
      </c>
      <c r="I7" s="144"/>
    </row>
    <row r="8" spans="1:12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6">
        <v>8</v>
      </c>
      <c r="I8" s="144"/>
    </row>
    <row r="9" spans="1:12" ht="15.75">
      <c r="A9" s="68">
        <v>1</v>
      </c>
      <c r="B9" s="25"/>
      <c r="C9" s="25"/>
      <c r="D9" s="25"/>
      <c r="E9" s="25"/>
      <c r="F9" s="25"/>
      <c r="G9" s="157"/>
      <c r="H9" s="25"/>
      <c r="I9" s="144"/>
    </row>
    <row r="10" spans="1:12" ht="15.75">
      <c r="A10" s="68">
        <v>2</v>
      </c>
      <c r="B10" s="25"/>
      <c r="C10" s="25"/>
      <c r="D10" s="25"/>
      <c r="E10" s="25"/>
      <c r="F10" s="25"/>
      <c r="G10" s="157"/>
      <c r="H10" s="25"/>
      <c r="I10" s="144"/>
    </row>
    <row r="11" spans="1:12" ht="15.75">
      <c r="A11" s="68">
        <v>3</v>
      </c>
      <c r="B11" s="25"/>
      <c r="C11" s="25"/>
      <c r="D11" s="25"/>
      <c r="E11" s="25"/>
      <c r="F11" s="25"/>
      <c r="G11" s="157"/>
      <c r="H11" s="25"/>
      <c r="I11" s="144"/>
    </row>
    <row r="12" spans="1:12" ht="15.75">
      <c r="A12" s="68">
        <v>4</v>
      </c>
      <c r="B12" s="25"/>
      <c r="C12" s="25"/>
      <c r="D12" s="25"/>
      <c r="E12" s="25"/>
      <c r="F12" s="25"/>
      <c r="G12" s="157"/>
      <c r="H12" s="25"/>
      <c r="I12" s="144"/>
    </row>
    <row r="13" spans="1:12" ht="15.75">
      <c r="A13" s="68">
        <v>5</v>
      </c>
      <c r="B13" s="25"/>
      <c r="C13" s="25"/>
      <c r="D13" s="25"/>
      <c r="E13" s="25"/>
      <c r="F13" s="25"/>
      <c r="G13" s="157"/>
      <c r="H13" s="25"/>
      <c r="I13" s="144"/>
    </row>
    <row r="14" spans="1:12" ht="15.75">
      <c r="A14" s="68">
        <v>6</v>
      </c>
      <c r="B14" s="25"/>
      <c r="C14" s="25"/>
      <c r="D14" s="25"/>
      <c r="E14" s="25"/>
      <c r="F14" s="25"/>
      <c r="G14" s="157"/>
      <c r="H14" s="25"/>
      <c r="I14" s="144"/>
    </row>
    <row r="15" spans="1:12" s="22" customFormat="1">
      <c r="A15" s="68">
        <v>7</v>
      </c>
      <c r="B15" s="25"/>
      <c r="C15" s="25"/>
      <c r="D15" s="25"/>
      <c r="E15" s="25"/>
      <c r="F15" s="25"/>
      <c r="G15" s="157"/>
      <c r="H15" s="25"/>
      <c r="I15" s="144"/>
      <c r="J15" s="64"/>
      <c r="K15" s="64"/>
      <c r="L15" s="64"/>
    </row>
    <row r="16" spans="1:12" s="22" customFormat="1">
      <c r="A16" s="68">
        <v>8</v>
      </c>
      <c r="B16" s="25"/>
      <c r="C16" s="25"/>
      <c r="D16" s="25"/>
      <c r="E16" s="25"/>
      <c r="F16" s="25"/>
      <c r="G16" s="157"/>
      <c r="H16" s="25"/>
      <c r="I16" s="144"/>
      <c r="J16" s="64"/>
      <c r="K16" s="64"/>
      <c r="L16" s="64"/>
    </row>
    <row r="17" spans="1:12" s="22" customFormat="1">
      <c r="A17" s="68">
        <v>9</v>
      </c>
      <c r="B17" s="25"/>
      <c r="C17" s="25"/>
      <c r="D17" s="25"/>
      <c r="E17" s="25"/>
      <c r="F17" s="25"/>
      <c r="G17" s="157"/>
      <c r="H17" s="25"/>
      <c r="I17" s="144"/>
      <c r="J17" s="64"/>
      <c r="K17" s="64"/>
      <c r="L17" s="64"/>
    </row>
    <row r="18" spans="1:12" s="22" customFormat="1">
      <c r="A18" s="68">
        <v>10</v>
      </c>
      <c r="B18" s="25"/>
      <c r="C18" s="25"/>
      <c r="D18" s="25"/>
      <c r="E18" s="25"/>
      <c r="F18" s="25"/>
      <c r="G18" s="157"/>
      <c r="H18" s="25"/>
      <c r="I18" s="144"/>
      <c r="J18" s="64"/>
      <c r="K18" s="64"/>
      <c r="L18" s="64"/>
    </row>
    <row r="19" spans="1:12" s="22" customFormat="1">
      <c r="A19" s="68">
        <v>11</v>
      </c>
      <c r="B19" s="25"/>
      <c r="C19" s="25"/>
      <c r="D19" s="25"/>
      <c r="E19" s="25"/>
      <c r="F19" s="25"/>
      <c r="G19" s="157"/>
      <c r="H19" s="25"/>
      <c r="I19" s="144"/>
      <c r="J19" s="64"/>
      <c r="K19" s="64"/>
      <c r="L19" s="64"/>
    </row>
    <row r="20" spans="1:12" s="22" customFormat="1">
      <c r="A20" s="68">
        <v>12</v>
      </c>
      <c r="B20" s="25"/>
      <c r="C20" s="25"/>
      <c r="D20" s="25"/>
      <c r="E20" s="25"/>
      <c r="F20" s="25"/>
      <c r="G20" s="157"/>
      <c r="H20" s="25"/>
      <c r="I20" s="144"/>
      <c r="J20" s="64"/>
      <c r="K20" s="64"/>
      <c r="L20" s="64"/>
    </row>
    <row r="21" spans="1:12" s="22" customFormat="1">
      <c r="A21" s="68">
        <v>13</v>
      </c>
      <c r="B21" s="25"/>
      <c r="C21" s="25"/>
      <c r="D21" s="25"/>
      <c r="E21" s="25"/>
      <c r="F21" s="25"/>
      <c r="G21" s="157"/>
      <c r="H21" s="25"/>
      <c r="I21" s="144"/>
      <c r="J21" s="64"/>
      <c r="K21" s="64"/>
      <c r="L21" s="64"/>
    </row>
    <row r="22" spans="1:12" s="22" customFormat="1">
      <c r="A22" s="68">
        <v>14</v>
      </c>
      <c r="B22" s="25"/>
      <c r="C22" s="25"/>
      <c r="D22" s="25"/>
      <c r="E22" s="25"/>
      <c r="F22" s="25"/>
      <c r="G22" s="157"/>
      <c r="H22" s="25"/>
      <c r="I22" s="144"/>
      <c r="J22" s="64"/>
      <c r="K22" s="64"/>
      <c r="L22" s="64"/>
    </row>
    <row r="23" spans="1:12" s="22" customFormat="1">
      <c r="A23" s="68">
        <v>15</v>
      </c>
      <c r="B23" s="25"/>
      <c r="C23" s="25"/>
      <c r="D23" s="25"/>
      <c r="E23" s="25"/>
      <c r="F23" s="25"/>
      <c r="G23" s="157"/>
      <c r="H23" s="25"/>
      <c r="I23" s="144"/>
      <c r="J23" s="64"/>
      <c r="K23" s="64"/>
      <c r="L23" s="64"/>
    </row>
    <row r="24" spans="1:12" s="22" customFormat="1">
      <c r="A24" s="68">
        <v>16</v>
      </c>
      <c r="B24" s="25"/>
      <c r="C24" s="25"/>
      <c r="D24" s="25"/>
      <c r="E24" s="25"/>
      <c r="F24" s="25"/>
      <c r="G24" s="157"/>
      <c r="H24" s="25"/>
      <c r="I24" s="144"/>
      <c r="J24" s="64"/>
      <c r="K24" s="64"/>
      <c r="L24" s="64"/>
    </row>
    <row r="25" spans="1:12" s="22" customFormat="1">
      <c r="A25" s="68">
        <v>17</v>
      </c>
      <c r="B25" s="25"/>
      <c r="C25" s="25"/>
      <c r="D25" s="25"/>
      <c r="E25" s="25"/>
      <c r="F25" s="25"/>
      <c r="G25" s="157"/>
      <c r="H25" s="25"/>
      <c r="I25" s="144"/>
      <c r="J25" s="64"/>
      <c r="K25" s="64"/>
      <c r="L25" s="64"/>
    </row>
    <row r="26" spans="1:12" s="22" customFormat="1">
      <c r="A26" s="68">
        <v>18</v>
      </c>
      <c r="B26" s="25"/>
      <c r="C26" s="25"/>
      <c r="D26" s="25"/>
      <c r="E26" s="25"/>
      <c r="F26" s="25"/>
      <c r="G26" s="157"/>
      <c r="H26" s="25"/>
      <c r="I26" s="144"/>
      <c r="J26" s="64"/>
      <c r="K26" s="64"/>
      <c r="L26" s="64"/>
    </row>
    <row r="27" spans="1:12" s="22" customFormat="1">
      <c r="A27" s="68" t="s">
        <v>278</v>
      </c>
      <c r="B27" s="25"/>
      <c r="C27" s="25"/>
      <c r="D27" s="25"/>
      <c r="E27" s="25"/>
      <c r="F27" s="25"/>
      <c r="G27" s="157"/>
      <c r="H27" s="25"/>
      <c r="I27" s="144"/>
      <c r="J27" s="64"/>
      <c r="K27" s="64"/>
      <c r="L27" s="64"/>
    </row>
    <row r="28" spans="1:12" s="22" customFormat="1" ht="12.75">
      <c r="J28" s="64"/>
      <c r="K28" s="64"/>
      <c r="L28" s="64"/>
    </row>
    <row r="29" spans="1:12" s="22" customFormat="1" ht="12.75"/>
    <row r="30" spans="1:12" s="22" customFormat="1">
      <c r="A30" s="24"/>
    </row>
    <row r="31" spans="1:12" s="2" customFormat="1">
      <c r="B31" s="72" t="s">
        <v>107</v>
      </c>
      <c r="E31" s="5"/>
    </row>
    <row r="32" spans="1:12" s="2" customFormat="1">
      <c r="C32" s="71"/>
      <c r="E32" s="71"/>
      <c r="F32" s="74"/>
      <c r="G32"/>
      <c r="H32"/>
      <c r="I32"/>
    </row>
    <row r="33" spans="1:9" s="2" customFormat="1">
      <c r="A33"/>
      <c r="C33" s="70" t="s">
        <v>268</v>
      </c>
      <c r="E33" s="12" t="s">
        <v>273</v>
      </c>
      <c r="F33" s="73"/>
      <c r="G33"/>
      <c r="H33"/>
      <c r="I33"/>
    </row>
    <row r="34" spans="1:9" s="2" customFormat="1">
      <c r="A34"/>
      <c r="C34" s="66" t="s">
        <v>139</v>
      </c>
      <c r="E34" s="2" t="s">
        <v>269</v>
      </c>
      <c r="F34"/>
      <c r="G34"/>
      <c r="H34"/>
      <c r="I34"/>
    </row>
    <row r="35" spans="1:9" customFormat="1">
      <c r="B35" s="2"/>
      <c r="C35" s="24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D22" sqref="D22"/>
    </sheetView>
  </sheetViews>
  <sheetFormatPr defaultRowHeight="15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65" customWidth="1"/>
    <col min="11" max="16384" width="9.140625" style="24"/>
  </cols>
  <sheetData>
    <row r="1" spans="1:12" s="22" customFormat="1">
      <c r="A1" s="137" t="s">
        <v>306</v>
      </c>
      <c r="B1" s="138"/>
      <c r="C1" s="138"/>
      <c r="D1" s="138"/>
      <c r="E1" s="138"/>
      <c r="F1" s="138"/>
      <c r="G1" s="138"/>
      <c r="H1" s="144"/>
      <c r="I1" s="386" t="s">
        <v>198</v>
      </c>
      <c r="J1" s="151"/>
    </row>
    <row r="2" spans="1:12" s="22" customFormat="1">
      <c r="A2" s="106" t="s">
        <v>140</v>
      </c>
      <c r="B2" s="138"/>
      <c r="C2" s="138"/>
      <c r="D2" s="138"/>
      <c r="E2" s="138"/>
      <c r="F2" s="138"/>
      <c r="G2" s="138"/>
      <c r="H2" s="144"/>
      <c r="I2" s="364" t="s">
        <v>516</v>
      </c>
      <c r="J2" s="151"/>
    </row>
    <row r="3" spans="1:12" s="22" customFormat="1">
      <c r="A3" s="138"/>
      <c r="B3" s="138"/>
      <c r="C3" s="138"/>
      <c r="D3" s="138"/>
      <c r="E3" s="138"/>
      <c r="F3" s="138"/>
      <c r="G3" s="138"/>
      <c r="H3" s="141"/>
      <c r="I3" s="141"/>
      <c r="J3" s="151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7"/>
      <c r="F4" s="138"/>
      <c r="G4" s="138"/>
      <c r="H4" s="138"/>
      <c r="I4" s="147"/>
      <c r="J4" s="105"/>
      <c r="L4" s="22"/>
    </row>
    <row r="5" spans="1:12" s="2" customFormat="1">
      <c r="A5" s="120" t="str">
        <f>'ფორმა N1'!D4</f>
        <v>მ.პ.გ. ქართული ოცნება - დემოკრატიული საქართველო</v>
      </c>
      <c r="B5" s="121"/>
      <c r="C5" s="121"/>
      <c r="D5" s="121"/>
      <c r="E5" s="148"/>
      <c r="F5" s="149"/>
      <c r="G5" s="149"/>
      <c r="H5" s="149"/>
      <c r="I5" s="148"/>
      <c r="J5" s="105"/>
    </row>
    <row r="6" spans="1:12" s="22" customFormat="1" ht="13.5">
      <c r="A6" s="142"/>
      <c r="B6" s="143"/>
      <c r="C6" s="143"/>
      <c r="D6" s="143"/>
      <c r="E6" s="138"/>
      <c r="F6" s="138"/>
      <c r="G6" s="138"/>
      <c r="H6" s="138"/>
      <c r="I6" s="138"/>
      <c r="J6" s="146"/>
    </row>
    <row r="7" spans="1:12" ht="30">
      <c r="A7" s="150" t="s">
        <v>64</v>
      </c>
      <c r="B7" s="134" t="s">
        <v>248</v>
      </c>
      <c r="C7" s="136" t="s">
        <v>244</v>
      </c>
      <c r="D7" s="136" t="s">
        <v>245</v>
      </c>
      <c r="E7" s="136" t="s">
        <v>246</v>
      </c>
      <c r="F7" s="136" t="s">
        <v>247</v>
      </c>
      <c r="G7" s="136" t="s">
        <v>241</v>
      </c>
      <c r="H7" s="136" t="s">
        <v>242</v>
      </c>
      <c r="I7" s="136" t="s">
        <v>243</v>
      </c>
      <c r="J7" s="152"/>
    </row>
    <row r="8" spans="1:12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4">
        <v>8</v>
      </c>
      <c r="I8" s="136">
        <v>9</v>
      </c>
      <c r="J8" s="152"/>
    </row>
    <row r="9" spans="1:12" ht="30">
      <c r="A9" s="68">
        <v>1</v>
      </c>
      <c r="B9" s="440" t="s">
        <v>542</v>
      </c>
      <c r="C9" s="441" t="s">
        <v>543</v>
      </c>
      <c r="D9" s="442" t="s">
        <v>544</v>
      </c>
      <c r="E9" s="442">
        <v>2012</v>
      </c>
      <c r="F9" s="442" t="s">
        <v>545</v>
      </c>
      <c r="G9" s="442">
        <v>66066.13</v>
      </c>
      <c r="H9" s="443" t="s">
        <v>546</v>
      </c>
      <c r="I9" s="25"/>
      <c r="J9" s="152"/>
    </row>
    <row r="10" spans="1:12" ht="15.75">
      <c r="A10" s="68">
        <v>2</v>
      </c>
      <c r="B10" s="444" t="s">
        <v>547</v>
      </c>
      <c r="C10" s="444" t="s">
        <v>548</v>
      </c>
      <c r="D10" s="445" t="s">
        <v>549</v>
      </c>
      <c r="E10" s="445">
        <v>2016</v>
      </c>
      <c r="F10" s="445" t="s">
        <v>550</v>
      </c>
      <c r="G10" s="446">
        <v>24874.959999999999</v>
      </c>
      <c r="H10" s="447">
        <v>42406</v>
      </c>
      <c r="I10" s="25"/>
      <c r="J10" s="152"/>
    </row>
    <row r="11" spans="1:12" ht="15.75">
      <c r="A11" s="68">
        <v>3</v>
      </c>
      <c r="B11" s="444" t="s">
        <v>547</v>
      </c>
      <c r="C11" s="444" t="s">
        <v>548</v>
      </c>
      <c r="D11" s="445" t="s">
        <v>549</v>
      </c>
      <c r="E11" s="445">
        <v>2016</v>
      </c>
      <c r="F11" s="445" t="s">
        <v>551</v>
      </c>
      <c r="G11" s="446">
        <v>24874.959999999999</v>
      </c>
      <c r="H11" s="447">
        <v>42406</v>
      </c>
      <c r="I11" s="25"/>
      <c r="J11" s="152"/>
    </row>
    <row r="12" spans="1:12" ht="15.75">
      <c r="A12" s="68">
        <v>4</v>
      </c>
      <c r="B12" s="444" t="s">
        <v>547</v>
      </c>
      <c r="C12" s="444" t="s">
        <v>548</v>
      </c>
      <c r="D12" s="445" t="s">
        <v>549</v>
      </c>
      <c r="E12" s="445">
        <v>2016</v>
      </c>
      <c r="F12" s="445" t="s">
        <v>552</v>
      </c>
      <c r="G12" s="446">
        <v>24874.959999999999</v>
      </c>
      <c r="H12" s="447">
        <v>42406</v>
      </c>
      <c r="I12" s="25"/>
      <c r="J12" s="152"/>
    </row>
    <row r="13" spans="1:12" ht="15.75">
      <c r="A13" s="68">
        <v>5</v>
      </c>
      <c r="B13" s="444" t="s">
        <v>547</v>
      </c>
      <c r="C13" s="444" t="s">
        <v>548</v>
      </c>
      <c r="D13" s="445" t="s">
        <v>549</v>
      </c>
      <c r="E13" s="445">
        <v>2016</v>
      </c>
      <c r="F13" s="445" t="s">
        <v>553</v>
      </c>
      <c r="G13" s="446">
        <v>24874.959999999999</v>
      </c>
      <c r="H13" s="447">
        <v>42406</v>
      </c>
      <c r="I13" s="25"/>
      <c r="J13" s="152"/>
    </row>
    <row r="14" spans="1:12" ht="15.75">
      <c r="A14" s="68">
        <v>6</v>
      </c>
      <c r="B14" s="441" t="s">
        <v>547</v>
      </c>
      <c r="C14" s="441" t="s">
        <v>548</v>
      </c>
      <c r="D14" s="446" t="s">
        <v>549</v>
      </c>
      <c r="E14" s="446">
        <v>2016</v>
      </c>
      <c r="F14" s="446" t="s">
        <v>554</v>
      </c>
      <c r="G14" s="446">
        <v>23250.45</v>
      </c>
      <c r="H14" s="448">
        <v>42649</v>
      </c>
      <c r="I14" s="25"/>
      <c r="J14" s="152"/>
    </row>
    <row r="15" spans="1:12" s="22" customFormat="1">
      <c r="A15" s="68">
        <v>7</v>
      </c>
      <c r="B15" s="441" t="s">
        <v>547</v>
      </c>
      <c r="C15" s="441" t="s">
        <v>548</v>
      </c>
      <c r="D15" s="446" t="s">
        <v>549</v>
      </c>
      <c r="E15" s="446">
        <v>2016</v>
      </c>
      <c r="F15" s="446" t="s">
        <v>555</v>
      </c>
      <c r="G15" s="446">
        <v>23250.45</v>
      </c>
      <c r="H15" s="448">
        <v>42649</v>
      </c>
      <c r="I15" s="25"/>
      <c r="J15" s="146"/>
    </row>
    <row r="16" spans="1:12" s="22" customFormat="1">
      <c r="A16" s="68">
        <v>8</v>
      </c>
      <c r="B16" s="441" t="s">
        <v>547</v>
      </c>
      <c r="C16" s="441" t="s">
        <v>548</v>
      </c>
      <c r="D16" s="446" t="s">
        <v>549</v>
      </c>
      <c r="E16" s="446">
        <v>2016</v>
      </c>
      <c r="F16" s="446" t="s">
        <v>556</v>
      </c>
      <c r="G16" s="446">
        <v>23250.45</v>
      </c>
      <c r="H16" s="448">
        <v>42649</v>
      </c>
      <c r="I16" s="25"/>
      <c r="J16" s="146"/>
    </row>
    <row r="17" spans="1:10" s="22" customFormat="1">
      <c r="A17" s="68">
        <v>9</v>
      </c>
      <c r="B17" s="441" t="s">
        <v>547</v>
      </c>
      <c r="C17" s="441" t="s">
        <v>548</v>
      </c>
      <c r="D17" s="446" t="s">
        <v>549</v>
      </c>
      <c r="E17" s="446">
        <v>2016</v>
      </c>
      <c r="F17" s="446" t="s">
        <v>557</v>
      </c>
      <c r="G17" s="446">
        <v>23250.45</v>
      </c>
      <c r="H17" s="448">
        <v>42649</v>
      </c>
      <c r="I17" s="25"/>
      <c r="J17" s="146"/>
    </row>
    <row r="18" spans="1:10" s="22" customFormat="1">
      <c r="A18" s="68">
        <v>10</v>
      </c>
      <c r="B18" s="441" t="s">
        <v>547</v>
      </c>
      <c r="C18" s="441" t="s">
        <v>548</v>
      </c>
      <c r="D18" s="446" t="s">
        <v>549</v>
      </c>
      <c r="E18" s="446">
        <v>2016</v>
      </c>
      <c r="F18" s="446" t="s">
        <v>558</v>
      </c>
      <c r="G18" s="446">
        <v>23250.45</v>
      </c>
      <c r="H18" s="448">
        <v>42649</v>
      </c>
      <c r="I18" s="25"/>
      <c r="J18" s="146"/>
    </row>
    <row r="19" spans="1:10" s="22" customFormat="1">
      <c r="A19" s="68">
        <v>11</v>
      </c>
      <c r="B19" s="441" t="s">
        <v>547</v>
      </c>
      <c r="C19" s="441" t="s">
        <v>548</v>
      </c>
      <c r="D19" s="446" t="s">
        <v>549</v>
      </c>
      <c r="E19" s="446">
        <v>2016</v>
      </c>
      <c r="F19" s="446" t="s">
        <v>559</v>
      </c>
      <c r="G19" s="446">
        <v>24757.46</v>
      </c>
      <c r="H19" s="448">
        <v>42649</v>
      </c>
      <c r="I19" s="25"/>
      <c r="J19" s="146"/>
    </row>
    <row r="20" spans="1:10" s="22" customFormat="1">
      <c r="A20" s="68">
        <v>12</v>
      </c>
      <c r="B20" s="25"/>
      <c r="C20" s="25"/>
      <c r="D20" s="25"/>
      <c r="E20" s="25"/>
      <c r="F20" s="25"/>
      <c r="G20" s="25"/>
      <c r="H20" s="157"/>
      <c r="I20" s="25"/>
      <c r="J20" s="146"/>
    </row>
    <row r="21" spans="1:10" s="22" customFormat="1">
      <c r="A21" s="68">
        <v>13</v>
      </c>
      <c r="B21" s="25"/>
      <c r="C21" s="25"/>
      <c r="D21" s="25"/>
      <c r="E21" s="25"/>
      <c r="F21" s="25"/>
      <c r="G21" s="25"/>
      <c r="H21" s="157"/>
      <c r="I21" s="25"/>
      <c r="J21" s="146"/>
    </row>
    <row r="22" spans="1:10" s="22" customFormat="1">
      <c r="A22" s="68">
        <v>14</v>
      </c>
      <c r="B22" s="25"/>
      <c r="C22" s="25"/>
      <c r="D22" s="25"/>
      <c r="E22" s="25"/>
      <c r="F22" s="25"/>
      <c r="G22" s="25"/>
      <c r="H22" s="157"/>
      <c r="I22" s="25"/>
      <c r="J22" s="146"/>
    </row>
    <row r="23" spans="1:10" s="22" customFormat="1">
      <c r="A23" s="68">
        <v>15</v>
      </c>
      <c r="B23" s="25"/>
      <c r="C23" s="25"/>
      <c r="D23" s="25"/>
      <c r="E23" s="25"/>
      <c r="F23" s="25"/>
      <c r="G23" s="25"/>
      <c r="H23" s="157"/>
      <c r="I23" s="25"/>
      <c r="J23" s="146"/>
    </row>
    <row r="24" spans="1:10" s="22" customFormat="1">
      <c r="A24" s="68">
        <v>16</v>
      </c>
      <c r="B24" s="25"/>
      <c r="C24" s="25"/>
      <c r="D24" s="25"/>
      <c r="E24" s="25"/>
      <c r="F24" s="25"/>
      <c r="G24" s="25"/>
      <c r="H24" s="157"/>
      <c r="I24" s="25"/>
      <c r="J24" s="146"/>
    </row>
    <row r="25" spans="1:10" s="22" customFormat="1">
      <c r="A25" s="68">
        <v>17</v>
      </c>
      <c r="B25" s="25"/>
      <c r="C25" s="25"/>
      <c r="D25" s="25"/>
      <c r="E25" s="25"/>
      <c r="F25" s="25"/>
      <c r="G25" s="25"/>
      <c r="H25" s="157"/>
      <c r="I25" s="25"/>
      <c r="J25" s="146"/>
    </row>
    <row r="26" spans="1:10" s="22" customFormat="1">
      <c r="A26" s="68">
        <v>18</v>
      </c>
      <c r="B26" s="25"/>
      <c r="C26" s="25"/>
      <c r="D26" s="25"/>
      <c r="E26" s="25"/>
      <c r="F26" s="25"/>
      <c r="G26" s="25"/>
      <c r="H26" s="157"/>
      <c r="I26" s="25"/>
      <c r="J26" s="146"/>
    </row>
    <row r="27" spans="1:10" s="22" customFormat="1">
      <c r="A27" s="68" t="s">
        <v>278</v>
      </c>
      <c r="B27" s="25"/>
      <c r="C27" s="25"/>
      <c r="D27" s="25"/>
      <c r="E27" s="25"/>
      <c r="F27" s="25"/>
      <c r="G27" s="25"/>
      <c r="H27" s="157"/>
      <c r="I27" s="25"/>
      <c r="J27" s="146"/>
    </row>
    <row r="28" spans="1:10" s="22" customFormat="1" ht="12.75">
      <c r="J28" s="64"/>
    </row>
    <row r="29" spans="1:10" s="22" customFormat="1" ht="12.75"/>
    <row r="30" spans="1:10" s="22" customFormat="1">
      <c r="A30" s="24"/>
    </row>
    <row r="31" spans="1:10" s="2" customFormat="1">
      <c r="B31" s="72" t="s">
        <v>107</v>
      </c>
      <c r="E31" s="5"/>
    </row>
    <row r="32" spans="1:10" s="2" customFormat="1">
      <c r="C32" s="71"/>
      <c r="E32" s="71"/>
      <c r="F32" s="74"/>
      <c r="G32" s="74"/>
      <c r="H32"/>
      <c r="I32"/>
    </row>
    <row r="33" spans="1:10" s="2" customFormat="1">
      <c r="A33"/>
      <c r="C33" s="70" t="s">
        <v>268</v>
      </c>
      <c r="E33" s="12" t="s">
        <v>273</v>
      </c>
      <c r="F33" s="73"/>
      <c r="G33"/>
      <c r="H33"/>
      <c r="I33"/>
    </row>
    <row r="34" spans="1:10" s="2" customFormat="1">
      <c r="A34"/>
      <c r="C34" s="66" t="s">
        <v>139</v>
      </c>
      <c r="E34" s="2" t="s">
        <v>269</v>
      </c>
      <c r="F34"/>
      <c r="G34"/>
      <c r="H34"/>
      <c r="I34"/>
    </row>
    <row r="35" spans="1:10" customFormat="1">
      <c r="B35" s="2"/>
      <c r="C35" s="24"/>
    </row>
    <row r="36" spans="1:10" customFormat="1" ht="12.75"/>
    <row r="37" spans="1:10" s="22" customFormat="1" ht="12.75">
      <c r="J37" s="64"/>
    </row>
    <row r="38" spans="1:10" s="22" customFormat="1" ht="12.75">
      <c r="J38" s="64"/>
    </row>
    <row r="39" spans="1:10" s="22" customFormat="1" ht="12.75">
      <c r="J39" s="64"/>
    </row>
    <row r="40" spans="1:10" s="22" customFormat="1" ht="12.75">
      <c r="J40" s="64"/>
    </row>
    <row r="41" spans="1:10" s="22" customFormat="1" ht="12.75">
      <c r="J41" s="64"/>
    </row>
    <row r="42" spans="1:10" s="22" customFormat="1" ht="12.75">
      <c r="J42" s="64"/>
    </row>
    <row r="43" spans="1:10" s="22" customFormat="1" ht="12.75">
      <c r="J43" s="64"/>
    </row>
    <row r="44" spans="1:10" s="22" customFormat="1" ht="12.75">
      <c r="J44" s="64"/>
    </row>
    <row r="45" spans="1:10" s="22" customFormat="1" ht="12.75">
      <c r="J45" s="64"/>
    </row>
    <row r="46" spans="1:10" s="22" customFormat="1" ht="12.75">
      <c r="J46" s="64"/>
    </row>
    <row r="47" spans="1:10" s="22" customFormat="1" ht="12.75">
      <c r="J47" s="64"/>
    </row>
    <row r="48" spans="1:10" s="22" customFormat="1" ht="12.75">
      <c r="J48" s="64"/>
    </row>
    <row r="49" spans="10:10" s="22" customFormat="1" ht="12.75">
      <c r="J49" s="64"/>
    </row>
    <row r="50" spans="10:10" s="22" customFormat="1" ht="12.75">
      <c r="J50" s="64"/>
    </row>
    <row r="51" spans="10:10" s="22" customFormat="1" ht="12.75">
      <c r="J51" s="64"/>
    </row>
    <row r="52" spans="10:10" s="22" customFormat="1" ht="12.75">
      <c r="J52" s="64"/>
    </row>
    <row r="53" spans="10:10" s="22" customFormat="1" ht="12.75">
      <c r="J53" s="64"/>
    </row>
    <row r="54" spans="10:10" s="22" customFormat="1" ht="12.75">
      <c r="J54" s="64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"/>
    </sheetView>
  </sheetViews>
  <sheetFormatPr defaultRowHeight="12.75"/>
  <cols>
    <col min="1" max="1" width="4.85546875" style="214" customWidth="1"/>
    <col min="2" max="2" width="37.42578125" style="214" customWidth="1"/>
    <col min="3" max="3" width="21.5703125" style="214" customWidth="1"/>
    <col min="4" max="4" width="20" style="214" customWidth="1"/>
    <col min="5" max="5" width="18.7109375" style="214" customWidth="1"/>
    <col min="6" max="6" width="24.140625" style="214" customWidth="1"/>
    <col min="7" max="7" width="27.140625" style="214" customWidth="1"/>
    <col min="8" max="8" width="0.7109375" style="214" customWidth="1"/>
    <col min="9" max="16384" width="9.140625" style="214"/>
  </cols>
  <sheetData>
    <row r="1" spans="1:8" s="198" customFormat="1" ht="15">
      <c r="A1" s="195" t="s">
        <v>326</v>
      </c>
      <c r="B1" s="196"/>
      <c r="C1" s="196"/>
      <c r="D1" s="196"/>
      <c r="E1" s="196"/>
      <c r="F1" s="79"/>
      <c r="G1" s="79" t="s">
        <v>109</v>
      </c>
      <c r="H1" s="199"/>
    </row>
    <row r="2" spans="1:8" s="198" customFormat="1" ht="15">
      <c r="A2" s="199" t="s">
        <v>317</v>
      </c>
      <c r="B2" s="196"/>
      <c r="C2" s="196"/>
      <c r="D2" s="196"/>
      <c r="E2" s="197"/>
      <c r="F2" s="197"/>
      <c r="G2" s="364" t="s">
        <v>516</v>
      </c>
      <c r="H2" s="199"/>
    </row>
    <row r="3" spans="1:8" s="198" customFormat="1">
      <c r="A3" s="199"/>
      <c r="B3" s="196"/>
      <c r="C3" s="196"/>
      <c r="D3" s="196"/>
      <c r="E3" s="197"/>
      <c r="F3" s="197"/>
      <c r="G3" s="197"/>
      <c r="H3" s="199"/>
    </row>
    <row r="4" spans="1:8" s="198" customFormat="1" ht="15">
      <c r="A4" s="115" t="s">
        <v>274</v>
      </c>
      <c r="B4" s="196"/>
      <c r="C4" s="196"/>
      <c r="D4" s="196"/>
      <c r="E4" s="200"/>
      <c r="F4" s="200"/>
      <c r="G4" s="197"/>
      <c r="H4" s="199"/>
    </row>
    <row r="5" spans="1:8" s="198" customFormat="1">
      <c r="A5" s="201" t="str">
        <f>'ფორმა N1'!D4</f>
        <v>მ.პ.გ. ქართული ოცნება - დემოკრატიული საქართველო</v>
      </c>
      <c r="B5" s="201"/>
      <c r="C5" s="201"/>
      <c r="D5" s="201"/>
      <c r="E5" s="201"/>
      <c r="F5" s="201"/>
      <c r="G5" s="202"/>
      <c r="H5" s="199"/>
    </row>
    <row r="6" spans="1:8" s="215" customFormat="1">
      <c r="A6" s="203"/>
      <c r="B6" s="203"/>
      <c r="C6" s="203"/>
      <c r="D6" s="203"/>
      <c r="E6" s="203"/>
      <c r="F6" s="203"/>
      <c r="G6" s="203"/>
      <c r="H6" s="200"/>
    </row>
    <row r="7" spans="1:8" s="198" customFormat="1" ht="51">
      <c r="A7" s="234" t="s">
        <v>64</v>
      </c>
      <c r="B7" s="206" t="s">
        <v>321</v>
      </c>
      <c r="C7" s="206" t="s">
        <v>322</v>
      </c>
      <c r="D7" s="206" t="s">
        <v>323</v>
      </c>
      <c r="E7" s="206" t="s">
        <v>324</v>
      </c>
      <c r="F7" s="206" t="s">
        <v>325</v>
      </c>
      <c r="G7" s="206" t="s">
        <v>318</v>
      </c>
      <c r="H7" s="199"/>
    </row>
    <row r="8" spans="1:8" s="198" customFormat="1">
      <c r="A8" s="204">
        <v>1</v>
      </c>
      <c r="B8" s="205">
        <v>2</v>
      </c>
      <c r="C8" s="205">
        <v>3</v>
      </c>
      <c r="D8" s="205">
        <v>4</v>
      </c>
      <c r="E8" s="206">
        <v>5</v>
      </c>
      <c r="F8" s="206">
        <v>6</v>
      </c>
      <c r="G8" s="206">
        <v>7</v>
      </c>
      <c r="H8" s="199"/>
    </row>
    <row r="9" spans="1:8" s="198" customFormat="1">
      <c r="A9" s="216">
        <v>1</v>
      </c>
      <c r="B9" s="207"/>
      <c r="C9" s="207"/>
      <c r="D9" s="208"/>
      <c r="E9" s="207"/>
      <c r="F9" s="207"/>
      <c r="G9" s="207"/>
      <c r="H9" s="199"/>
    </row>
    <row r="10" spans="1:8" s="198" customFormat="1">
      <c r="A10" s="216">
        <v>2</v>
      </c>
      <c r="B10" s="207"/>
      <c r="C10" s="207"/>
      <c r="D10" s="208"/>
      <c r="E10" s="207"/>
      <c r="F10" s="207"/>
      <c r="G10" s="207"/>
      <c r="H10" s="199"/>
    </row>
    <row r="11" spans="1:8" s="198" customFormat="1">
      <c r="A11" s="216">
        <v>3</v>
      </c>
      <c r="B11" s="207"/>
      <c r="C11" s="207"/>
      <c r="D11" s="208"/>
      <c r="E11" s="207"/>
      <c r="F11" s="207"/>
      <c r="G11" s="207"/>
      <c r="H11" s="199"/>
    </row>
    <row r="12" spans="1:8" s="198" customFormat="1">
      <c r="A12" s="216">
        <v>4</v>
      </c>
      <c r="B12" s="207"/>
      <c r="C12" s="207"/>
      <c r="D12" s="208"/>
      <c r="E12" s="207"/>
      <c r="F12" s="207"/>
      <c r="G12" s="207"/>
      <c r="H12" s="199"/>
    </row>
    <row r="13" spans="1:8" s="198" customFormat="1">
      <c r="A13" s="216">
        <v>5</v>
      </c>
      <c r="B13" s="207"/>
      <c r="C13" s="207"/>
      <c r="D13" s="208"/>
      <c r="E13" s="207"/>
      <c r="F13" s="207"/>
      <c r="G13" s="207"/>
      <c r="H13" s="199"/>
    </row>
    <row r="14" spans="1:8" s="198" customFormat="1">
      <c r="A14" s="216">
        <v>6</v>
      </c>
      <c r="B14" s="207"/>
      <c r="C14" s="207"/>
      <c r="D14" s="208"/>
      <c r="E14" s="207"/>
      <c r="F14" s="207"/>
      <c r="G14" s="207"/>
      <c r="H14" s="199"/>
    </row>
    <row r="15" spans="1:8" s="198" customFormat="1">
      <c r="A15" s="216">
        <v>7</v>
      </c>
      <c r="B15" s="207"/>
      <c r="C15" s="207"/>
      <c r="D15" s="208"/>
      <c r="E15" s="207"/>
      <c r="F15" s="207"/>
      <c r="G15" s="207"/>
      <c r="H15" s="199"/>
    </row>
    <row r="16" spans="1:8" s="198" customFormat="1">
      <c r="A16" s="216">
        <v>8</v>
      </c>
      <c r="B16" s="207"/>
      <c r="C16" s="207"/>
      <c r="D16" s="208"/>
      <c r="E16" s="207"/>
      <c r="F16" s="207"/>
      <c r="G16" s="207"/>
      <c r="H16" s="199"/>
    </row>
    <row r="17" spans="1:11" s="198" customFormat="1">
      <c r="A17" s="216">
        <v>9</v>
      </c>
      <c r="B17" s="207"/>
      <c r="C17" s="207"/>
      <c r="D17" s="208"/>
      <c r="E17" s="207"/>
      <c r="F17" s="207"/>
      <c r="G17" s="207"/>
      <c r="H17" s="199"/>
    </row>
    <row r="18" spans="1:11" s="198" customFormat="1">
      <c r="A18" s="216">
        <v>10</v>
      </c>
      <c r="B18" s="207"/>
      <c r="C18" s="207"/>
      <c r="D18" s="208"/>
      <c r="E18" s="207"/>
      <c r="F18" s="207"/>
      <c r="G18" s="207"/>
      <c r="H18" s="199"/>
    </row>
    <row r="19" spans="1:11" s="198" customFormat="1">
      <c r="A19" s="216" t="s">
        <v>276</v>
      </c>
      <c r="B19" s="207"/>
      <c r="C19" s="207"/>
      <c r="D19" s="208"/>
      <c r="E19" s="207"/>
      <c r="F19" s="207"/>
      <c r="G19" s="207"/>
      <c r="H19" s="199"/>
    </row>
    <row r="22" spans="1:11" s="198" customFormat="1"/>
    <row r="23" spans="1:11" s="198" customFormat="1"/>
    <row r="24" spans="1:11" s="21" customFormat="1" ht="15">
      <c r="B24" s="209" t="s">
        <v>107</v>
      </c>
      <c r="C24" s="209"/>
    </row>
    <row r="25" spans="1:11" s="21" customFormat="1" ht="15">
      <c r="B25" s="209"/>
      <c r="C25" s="209"/>
    </row>
    <row r="26" spans="1:11" s="21" customFormat="1" ht="15">
      <c r="C26" s="211"/>
      <c r="F26" s="211"/>
      <c r="G26" s="211"/>
      <c r="H26" s="210"/>
    </row>
    <row r="27" spans="1:11" s="21" customFormat="1" ht="15">
      <c r="C27" s="212" t="s">
        <v>268</v>
      </c>
      <c r="F27" s="209" t="s">
        <v>319</v>
      </c>
      <c r="J27" s="210"/>
      <c r="K27" s="210"/>
    </row>
    <row r="28" spans="1:11" s="21" customFormat="1" ht="15">
      <c r="C28" s="212" t="s">
        <v>139</v>
      </c>
      <c r="F28" s="213" t="s">
        <v>269</v>
      </c>
      <c r="J28" s="210"/>
      <c r="K28" s="210"/>
    </row>
    <row r="29" spans="1:11" s="198" customFormat="1" ht="15">
      <c r="C29" s="212"/>
      <c r="J29" s="215"/>
      <c r="K29" s="215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view="pageBreakPreview" topLeftCell="A85" zoomScale="80" zoomScaleNormal="80" zoomScaleSheetLayoutView="80" workbookViewId="0">
      <selection activeCell="F87" sqref="F87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37" t="s">
        <v>461</v>
      </c>
      <c r="B1" s="138"/>
      <c r="C1" s="138"/>
      <c r="D1" s="138"/>
      <c r="E1" s="138"/>
      <c r="F1" s="138"/>
      <c r="G1" s="138"/>
      <c r="H1" s="138"/>
      <c r="I1" s="138"/>
      <c r="J1" s="138"/>
      <c r="K1" s="79" t="s">
        <v>109</v>
      </c>
    </row>
    <row r="2" spans="1:11" ht="15">
      <c r="A2" s="106" t="s">
        <v>140</v>
      </c>
      <c r="B2" s="138"/>
      <c r="C2" s="138"/>
      <c r="D2" s="138"/>
      <c r="E2" s="138"/>
      <c r="F2" s="138"/>
      <c r="G2" s="138"/>
      <c r="H2" s="138"/>
      <c r="I2" s="138"/>
      <c r="J2" s="138"/>
      <c r="K2" s="364" t="s">
        <v>516</v>
      </c>
    </row>
    <row r="3" spans="1:11" ht="1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41"/>
    </row>
    <row r="4" spans="1:1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7"/>
      <c r="F4" s="138"/>
      <c r="G4" s="138"/>
      <c r="H4" s="138"/>
      <c r="I4" s="138"/>
      <c r="J4" s="138"/>
      <c r="K4" s="147"/>
    </row>
    <row r="5" spans="1:11" s="187" customFormat="1" ht="15">
      <c r="A5" s="224" t="str">
        <f>'ფორმა N1'!D4</f>
        <v>მ.პ.გ. ქართული ოცნება - დემოკრატიული საქართველო</v>
      </c>
      <c r="B5" s="81"/>
      <c r="C5" s="81"/>
      <c r="D5" s="81"/>
      <c r="E5" s="225"/>
      <c r="F5" s="226"/>
      <c r="G5" s="226"/>
      <c r="H5" s="226"/>
      <c r="I5" s="226"/>
      <c r="J5" s="226"/>
      <c r="K5" s="225"/>
    </row>
    <row r="6" spans="1:11" ht="13.5">
      <c r="A6" s="142"/>
      <c r="B6" s="143"/>
      <c r="C6" s="143"/>
      <c r="D6" s="143"/>
      <c r="E6" s="138"/>
      <c r="F6" s="138"/>
      <c r="G6" s="138"/>
      <c r="H6" s="138"/>
      <c r="I6" s="138"/>
      <c r="J6" s="138"/>
      <c r="K6" s="138"/>
    </row>
    <row r="7" spans="1:11" ht="60">
      <c r="A7" s="150" t="s">
        <v>64</v>
      </c>
      <c r="B7" s="136" t="s">
        <v>381</v>
      </c>
      <c r="C7" s="136" t="s">
        <v>382</v>
      </c>
      <c r="D7" s="136" t="s">
        <v>384</v>
      </c>
      <c r="E7" s="136" t="s">
        <v>383</v>
      </c>
      <c r="F7" s="136" t="s">
        <v>392</v>
      </c>
      <c r="G7" s="136" t="s">
        <v>393</v>
      </c>
      <c r="H7" s="136" t="s">
        <v>387</v>
      </c>
      <c r="I7" s="136" t="s">
        <v>388</v>
      </c>
      <c r="J7" s="136" t="s">
        <v>400</v>
      </c>
      <c r="K7" s="136" t="s">
        <v>389</v>
      </c>
    </row>
    <row r="8" spans="1:11" ht="15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4">
        <v>8</v>
      </c>
      <c r="I8" s="136">
        <v>9</v>
      </c>
      <c r="J8" s="134">
        <v>10</v>
      </c>
      <c r="K8" s="136">
        <v>11</v>
      </c>
    </row>
    <row r="9" spans="1:11" ht="30">
      <c r="A9" s="449">
        <v>1</v>
      </c>
      <c r="B9" s="450" t="s">
        <v>560</v>
      </c>
      <c r="C9" s="450" t="s">
        <v>561</v>
      </c>
      <c r="D9" s="451" t="s">
        <v>562</v>
      </c>
      <c r="E9" s="452">
        <v>190</v>
      </c>
      <c r="F9" s="453">
        <v>6840</v>
      </c>
      <c r="G9" s="454"/>
      <c r="H9" s="455"/>
      <c r="I9" s="456"/>
      <c r="J9" s="457" t="s">
        <v>563</v>
      </c>
      <c r="K9" s="458" t="s">
        <v>564</v>
      </c>
    </row>
    <row r="10" spans="1:11" ht="15">
      <c r="A10" s="526">
        <v>2</v>
      </c>
      <c r="B10" s="528" t="s">
        <v>565</v>
      </c>
      <c r="C10" s="528" t="s">
        <v>561</v>
      </c>
      <c r="D10" s="530" t="s">
        <v>562</v>
      </c>
      <c r="E10" s="524">
        <v>130</v>
      </c>
      <c r="F10" s="453">
        <v>4320</v>
      </c>
      <c r="G10" s="454" t="s">
        <v>566</v>
      </c>
      <c r="H10" s="455" t="s">
        <v>567</v>
      </c>
      <c r="I10" s="456" t="s">
        <v>568</v>
      </c>
      <c r="J10" s="457"/>
      <c r="K10" s="458"/>
    </row>
    <row r="11" spans="1:11" ht="15">
      <c r="A11" s="527"/>
      <c r="B11" s="529"/>
      <c r="C11" s="529"/>
      <c r="D11" s="531"/>
      <c r="E11" s="525"/>
      <c r="F11" s="453">
        <v>960</v>
      </c>
      <c r="G11" s="454" t="s">
        <v>569</v>
      </c>
      <c r="H11" s="455" t="s">
        <v>570</v>
      </c>
      <c r="I11" s="456" t="s">
        <v>568</v>
      </c>
      <c r="J11" s="457"/>
      <c r="K11" s="458"/>
    </row>
    <row r="12" spans="1:11" ht="45">
      <c r="A12" s="449">
        <v>3</v>
      </c>
      <c r="B12" s="450" t="s">
        <v>571</v>
      </c>
      <c r="C12" s="450" t="s">
        <v>561</v>
      </c>
      <c r="D12" s="451" t="s">
        <v>562</v>
      </c>
      <c r="E12" s="452">
        <v>112.8</v>
      </c>
      <c r="F12" s="453">
        <v>2400</v>
      </c>
      <c r="G12" s="454" t="s">
        <v>572</v>
      </c>
      <c r="H12" s="455" t="s">
        <v>573</v>
      </c>
      <c r="I12" s="456" t="s">
        <v>574</v>
      </c>
      <c r="J12" s="457"/>
      <c r="K12" s="458"/>
    </row>
    <row r="13" spans="1:11" ht="45">
      <c r="A13" s="449">
        <v>4</v>
      </c>
      <c r="B13" s="450" t="s">
        <v>575</v>
      </c>
      <c r="C13" s="450" t="s">
        <v>561</v>
      </c>
      <c r="D13" s="451" t="s">
        <v>562</v>
      </c>
      <c r="E13" s="452">
        <v>364.1</v>
      </c>
      <c r="F13" s="453">
        <v>5520</v>
      </c>
      <c r="G13" s="454"/>
      <c r="H13" s="455"/>
      <c r="I13" s="456"/>
      <c r="J13" s="457" t="s">
        <v>576</v>
      </c>
      <c r="K13" s="458" t="s">
        <v>577</v>
      </c>
    </row>
    <row r="14" spans="1:11" ht="60">
      <c r="A14" s="449">
        <v>5</v>
      </c>
      <c r="B14" s="450" t="s">
        <v>578</v>
      </c>
      <c r="C14" s="450" t="s">
        <v>561</v>
      </c>
      <c r="D14" s="451" t="s">
        <v>562</v>
      </c>
      <c r="E14" s="452">
        <v>183.25</v>
      </c>
      <c r="F14" s="453">
        <v>2400</v>
      </c>
      <c r="G14" s="454" t="s">
        <v>579</v>
      </c>
      <c r="H14" s="455" t="s">
        <v>580</v>
      </c>
      <c r="I14" s="456" t="s">
        <v>581</v>
      </c>
      <c r="J14" s="457"/>
      <c r="K14" s="458"/>
    </row>
    <row r="15" spans="1:11" ht="30">
      <c r="A15" s="449">
        <v>6</v>
      </c>
      <c r="B15" s="450" t="s">
        <v>582</v>
      </c>
      <c r="C15" s="450" t="s">
        <v>561</v>
      </c>
      <c r="D15" s="451" t="s">
        <v>562</v>
      </c>
      <c r="E15" s="452">
        <v>126</v>
      </c>
      <c r="F15" s="453">
        <v>1500</v>
      </c>
      <c r="G15" s="454"/>
      <c r="H15" s="455"/>
      <c r="I15" s="456"/>
      <c r="J15" s="457" t="s">
        <v>583</v>
      </c>
      <c r="K15" s="458" t="s">
        <v>584</v>
      </c>
    </row>
    <row r="16" spans="1:11" ht="15">
      <c r="A16" s="526">
        <v>7</v>
      </c>
      <c r="B16" s="528" t="s">
        <v>585</v>
      </c>
      <c r="C16" s="528" t="s">
        <v>561</v>
      </c>
      <c r="D16" s="530" t="s">
        <v>562</v>
      </c>
      <c r="E16" s="524">
        <v>331.82</v>
      </c>
      <c r="F16" s="453">
        <v>1560</v>
      </c>
      <c r="G16" s="454"/>
      <c r="H16" s="455"/>
      <c r="I16" s="456"/>
      <c r="J16" s="457" t="s">
        <v>586</v>
      </c>
      <c r="K16" s="458" t="s">
        <v>587</v>
      </c>
    </row>
    <row r="17" spans="1:11" ht="15">
      <c r="A17" s="527"/>
      <c r="B17" s="529"/>
      <c r="C17" s="529"/>
      <c r="D17" s="531"/>
      <c r="E17" s="525"/>
      <c r="F17" s="453">
        <v>1560</v>
      </c>
      <c r="G17" s="454"/>
      <c r="H17" s="455"/>
      <c r="I17" s="456"/>
      <c r="J17" s="457" t="s">
        <v>588</v>
      </c>
      <c r="K17" s="458" t="s">
        <v>589</v>
      </c>
    </row>
    <row r="18" spans="1:11" ht="30">
      <c r="A18" s="449">
        <v>8</v>
      </c>
      <c r="B18" s="450" t="s">
        <v>590</v>
      </c>
      <c r="C18" s="450" t="s">
        <v>561</v>
      </c>
      <c r="D18" s="451" t="s">
        <v>562</v>
      </c>
      <c r="E18" s="452">
        <v>205.03</v>
      </c>
      <c r="F18" s="453">
        <v>2880</v>
      </c>
      <c r="G18" s="454" t="s">
        <v>591</v>
      </c>
      <c r="H18" s="455" t="s">
        <v>592</v>
      </c>
      <c r="I18" s="456" t="s">
        <v>593</v>
      </c>
      <c r="J18" s="457"/>
      <c r="K18" s="458"/>
    </row>
    <row r="19" spans="1:11" ht="30">
      <c r="A19" s="449">
        <v>9</v>
      </c>
      <c r="B19" s="450" t="s">
        <v>594</v>
      </c>
      <c r="C19" s="450" t="s">
        <v>561</v>
      </c>
      <c r="D19" s="451" t="s">
        <v>562</v>
      </c>
      <c r="E19" s="452">
        <v>185.58</v>
      </c>
      <c r="F19" s="453">
        <v>3120</v>
      </c>
      <c r="G19" s="454" t="s">
        <v>595</v>
      </c>
      <c r="H19" s="455" t="s">
        <v>596</v>
      </c>
      <c r="I19" s="456" t="s">
        <v>597</v>
      </c>
      <c r="J19" s="457"/>
      <c r="K19" s="458"/>
    </row>
    <row r="20" spans="1:11" ht="30">
      <c r="A20" s="449">
        <v>10</v>
      </c>
      <c r="B20" s="450" t="s">
        <v>598</v>
      </c>
      <c r="C20" s="450" t="s">
        <v>561</v>
      </c>
      <c r="D20" s="451" t="s">
        <v>562</v>
      </c>
      <c r="E20" s="452">
        <v>126.77</v>
      </c>
      <c r="F20" s="453">
        <v>3600</v>
      </c>
      <c r="G20" s="454" t="s">
        <v>599</v>
      </c>
      <c r="H20" s="455" t="s">
        <v>600</v>
      </c>
      <c r="I20" s="456" t="s">
        <v>601</v>
      </c>
      <c r="J20" s="457"/>
      <c r="K20" s="458"/>
    </row>
    <row r="21" spans="1:11" ht="30">
      <c r="A21" s="449">
        <v>11</v>
      </c>
      <c r="B21" s="450" t="s">
        <v>602</v>
      </c>
      <c r="C21" s="450" t="s">
        <v>561</v>
      </c>
      <c r="D21" s="451" t="s">
        <v>562</v>
      </c>
      <c r="E21" s="452">
        <v>202.81</v>
      </c>
      <c r="F21" s="453">
        <v>5310</v>
      </c>
      <c r="G21" s="454"/>
      <c r="H21" s="455"/>
      <c r="I21" s="456"/>
      <c r="J21" s="457" t="s">
        <v>603</v>
      </c>
      <c r="K21" s="458" t="s">
        <v>604</v>
      </c>
    </row>
    <row r="22" spans="1:11" ht="30">
      <c r="A22" s="449">
        <v>12</v>
      </c>
      <c r="B22" s="450" t="s">
        <v>605</v>
      </c>
      <c r="C22" s="450" t="s">
        <v>561</v>
      </c>
      <c r="D22" s="451" t="s">
        <v>562</v>
      </c>
      <c r="E22" s="452">
        <v>138.80000000000001</v>
      </c>
      <c r="F22" s="453">
        <v>1000</v>
      </c>
      <c r="G22" s="454">
        <v>36001011819</v>
      </c>
      <c r="H22" s="455" t="s">
        <v>573</v>
      </c>
      <c r="I22" s="456" t="s">
        <v>606</v>
      </c>
      <c r="J22" s="457"/>
      <c r="K22" s="458"/>
    </row>
    <row r="23" spans="1:11" ht="30">
      <c r="A23" s="449">
        <v>13</v>
      </c>
      <c r="B23" s="450" t="s">
        <v>607</v>
      </c>
      <c r="C23" s="450" t="s">
        <v>561</v>
      </c>
      <c r="D23" s="451" t="s">
        <v>562</v>
      </c>
      <c r="E23" s="452">
        <v>71.34</v>
      </c>
      <c r="F23" s="453">
        <v>750</v>
      </c>
      <c r="G23" s="454"/>
      <c r="H23" s="455"/>
      <c r="I23" s="456"/>
      <c r="J23" s="457" t="s">
        <v>608</v>
      </c>
      <c r="K23" s="458" t="s">
        <v>609</v>
      </c>
    </row>
    <row r="24" spans="1:11" ht="30">
      <c r="A24" s="449">
        <v>14</v>
      </c>
      <c r="B24" s="450" t="s">
        <v>610</v>
      </c>
      <c r="C24" s="450" t="s">
        <v>561</v>
      </c>
      <c r="D24" s="451" t="s">
        <v>611</v>
      </c>
      <c r="E24" s="452">
        <v>223</v>
      </c>
      <c r="F24" s="453">
        <v>450</v>
      </c>
      <c r="G24" s="454" t="s">
        <v>612</v>
      </c>
      <c r="H24" s="455" t="s">
        <v>613</v>
      </c>
      <c r="I24" s="456" t="s">
        <v>614</v>
      </c>
      <c r="J24" s="457"/>
      <c r="K24" s="458"/>
    </row>
    <row r="25" spans="1:11" ht="30">
      <c r="A25" s="449">
        <v>15</v>
      </c>
      <c r="B25" s="450" t="s">
        <v>615</v>
      </c>
      <c r="C25" s="450" t="s">
        <v>561</v>
      </c>
      <c r="D25" s="451" t="s">
        <v>616</v>
      </c>
      <c r="E25" s="452">
        <v>123.24</v>
      </c>
      <c r="F25" s="453">
        <v>7150</v>
      </c>
      <c r="G25" s="454" t="s">
        <v>617</v>
      </c>
      <c r="H25" s="455" t="s">
        <v>570</v>
      </c>
      <c r="I25" s="456" t="s">
        <v>618</v>
      </c>
      <c r="J25" s="457"/>
      <c r="K25" s="458"/>
    </row>
    <row r="26" spans="1:11" ht="30">
      <c r="A26" s="449">
        <v>16</v>
      </c>
      <c r="B26" s="450" t="s">
        <v>619</v>
      </c>
      <c r="C26" s="450" t="s">
        <v>561</v>
      </c>
      <c r="D26" s="451" t="s">
        <v>562</v>
      </c>
      <c r="E26" s="452">
        <v>165.3</v>
      </c>
      <c r="F26" s="453">
        <v>600</v>
      </c>
      <c r="G26" s="454"/>
      <c r="H26" s="455"/>
      <c r="I26" s="456"/>
      <c r="J26" s="457">
        <v>25001000163</v>
      </c>
      <c r="K26" s="458" t="s">
        <v>620</v>
      </c>
    </row>
    <row r="27" spans="1:11" ht="30">
      <c r="A27" s="449">
        <v>17</v>
      </c>
      <c r="B27" s="450" t="s">
        <v>621</v>
      </c>
      <c r="C27" s="450" t="s">
        <v>561</v>
      </c>
      <c r="D27" s="451" t="s">
        <v>562</v>
      </c>
      <c r="E27" s="452">
        <v>150</v>
      </c>
      <c r="F27" s="453">
        <v>300</v>
      </c>
      <c r="G27" s="454"/>
      <c r="H27" s="455"/>
      <c r="I27" s="456"/>
      <c r="J27" s="457" t="s">
        <v>622</v>
      </c>
      <c r="K27" s="458" t="s">
        <v>623</v>
      </c>
    </row>
    <row r="28" spans="1:11" ht="30">
      <c r="A28" s="449">
        <v>18</v>
      </c>
      <c r="B28" s="450" t="s">
        <v>624</v>
      </c>
      <c r="C28" s="450" t="s">
        <v>561</v>
      </c>
      <c r="D28" s="451" t="s">
        <v>562</v>
      </c>
      <c r="E28" s="452">
        <v>250</v>
      </c>
      <c r="F28" s="453">
        <v>625</v>
      </c>
      <c r="G28" s="454" t="s">
        <v>625</v>
      </c>
      <c r="H28" s="455" t="s">
        <v>626</v>
      </c>
      <c r="I28" s="456" t="s">
        <v>627</v>
      </c>
      <c r="J28" s="457"/>
      <c r="K28" s="458"/>
    </row>
    <row r="29" spans="1:11" ht="30">
      <c r="A29" s="449">
        <v>19</v>
      </c>
      <c r="B29" s="450" t="s">
        <v>628</v>
      </c>
      <c r="C29" s="450" t="s">
        <v>561</v>
      </c>
      <c r="D29" s="451" t="s">
        <v>562</v>
      </c>
      <c r="E29" s="452">
        <v>130</v>
      </c>
      <c r="F29" s="453">
        <v>500</v>
      </c>
      <c r="G29" s="454" t="s">
        <v>629</v>
      </c>
      <c r="H29" s="455" t="s">
        <v>630</v>
      </c>
      <c r="I29" s="456" t="s">
        <v>631</v>
      </c>
      <c r="J29" s="457"/>
      <c r="K29" s="458"/>
    </row>
    <row r="30" spans="1:11" ht="30">
      <c r="A30" s="449">
        <v>20</v>
      </c>
      <c r="B30" s="450" t="s">
        <v>632</v>
      </c>
      <c r="C30" s="450" t="s">
        <v>561</v>
      </c>
      <c r="D30" s="451" t="s">
        <v>562</v>
      </c>
      <c r="E30" s="452">
        <v>64.3</v>
      </c>
      <c r="F30" s="453">
        <v>1000</v>
      </c>
      <c r="G30" s="454" t="s">
        <v>633</v>
      </c>
      <c r="H30" s="455" t="s">
        <v>634</v>
      </c>
      <c r="I30" s="456" t="s">
        <v>635</v>
      </c>
      <c r="J30" s="457"/>
      <c r="K30" s="458"/>
    </row>
    <row r="31" spans="1:11" ht="45">
      <c r="A31" s="449">
        <v>21</v>
      </c>
      <c r="B31" s="450" t="s">
        <v>636</v>
      </c>
      <c r="C31" s="450" t="s">
        <v>561</v>
      </c>
      <c r="D31" s="451" t="s">
        <v>562</v>
      </c>
      <c r="E31" s="452">
        <v>113.4</v>
      </c>
      <c r="F31" s="453">
        <v>1000</v>
      </c>
      <c r="G31" s="454" t="s">
        <v>637</v>
      </c>
      <c r="H31" s="455" t="s">
        <v>638</v>
      </c>
      <c r="I31" s="456" t="s">
        <v>639</v>
      </c>
      <c r="J31" s="457"/>
      <c r="K31" s="458"/>
    </row>
    <row r="32" spans="1:11" ht="15">
      <c r="A32" s="526">
        <v>22</v>
      </c>
      <c r="B32" s="528" t="s">
        <v>640</v>
      </c>
      <c r="C32" s="528" t="s">
        <v>561</v>
      </c>
      <c r="D32" s="530" t="s">
        <v>562</v>
      </c>
      <c r="E32" s="524">
        <v>87.1</v>
      </c>
      <c r="F32" s="453">
        <v>400</v>
      </c>
      <c r="G32" s="454"/>
      <c r="H32" s="455"/>
      <c r="I32" s="456"/>
      <c r="J32" s="457" t="s">
        <v>641</v>
      </c>
      <c r="K32" s="458" t="s">
        <v>642</v>
      </c>
    </row>
    <row r="33" spans="1:11" ht="15">
      <c r="A33" s="527"/>
      <c r="B33" s="529"/>
      <c r="C33" s="529"/>
      <c r="D33" s="531"/>
      <c r="E33" s="525"/>
      <c r="F33" s="453">
        <v>400</v>
      </c>
      <c r="G33" s="454"/>
      <c r="H33" s="455"/>
      <c r="I33" s="456"/>
      <c r="J33" s="457" t="s">
        <v>643</v>
      </c>
      <c r="K33" s="458" t="s">
        <v>644</v>
      </c>
    </row>
    <row r="34" spans="1:11" ht="30">
      <c r="A34" s="449">
        <v>23</v>
      </c>
      <c r="B34" s="450" t="s">
        <v>645</v>
      </c>
      <c r="C34" s="450" t="s">
        <v>561</v>
      </c>
      <c r="D34" s="451" t="s">
        <v>562</v>
      </c>
      <c r="E34" s="452">
        <v>169.7</v>
      </c>
      <c r="F34" s="453">
        <v>625</v>
      </c>
      <c r="G34" s="454" t="s">
        <v>646</v>
      </c>
      <c r="H34" s="455" t="s">
        <v>647</v>
      </c>
      <c r="I34" s="456" t="s">
        <v>648</v>
      </c>
      <c r="J34" s="457"/>
      <c r="K34" s="458"/>
    </row>
    <row r="35" spans="1:11" ht="30">
      <c r="A35" s="449">
        <v>24</v>
      </c>
      <c r="B35" s="450" t="s">
        <v>649</v>
      </c>
      <c r="C35" s="450" t="s">
        <v>561</v>
      </c>
      <c r="D35" s="451" t="s">
        <v>562</v>
      </c>
      <c r="E35" s="452">
        <v>180</v>
      </c>
      <c r="F35" s="453">
        <v>562.5</v>
      </c>
      <c r="G35" s="454" t="s">
        <v>650</v>
      </c>
      <c r="H35" s="455" t="s">
        <v>651</v>
      </c>
      <c r="I35" s="456" t="s">
        <v>652</v>
      </c>
      <c r="J35" s="457"/>
      <c r="K35" s="458"/>
    </row>
    <row r="36" spans="1:11" ht="30">
      <c r="A36" s="449">
        <v>25</v>
      </c>
      <c r="B36" s="450" t="s">
        <v>653</v>
      </c>
      <c r="C36" s="450" t="s">
        <v>561</v>
      </c>
      <c r="D36" s="451" t="s">
        <v>562</v>
      </c>
      <c r="E36" s="452">
        <v>135</v>
      </c>
      <c r="F36" s="453">
        <v>750</v>
      </c>
      <c r="G36" s="454" t="s">
        <v>654</v>
      </c>
      <c r="H36" s="455" t="s">
        <v>655</v>
      </c>
      <c r="I36" s="456" t="s">
        <v>656</v>
      </c>
      <c r="J36" s="457"/>
      <c r="K36" s="458"/>
    </row>
    <row r="37" spans="1:11" ht="30">
      <c r="A37" s="449">
        <v>26</v>
      </c>
      <c r="B37" s="450" t="s">
        <v>657</v>
      </c>
      <c r="C37" s="450" t="s">
        <v>561</v>
      </c>
      <c r="D37" s="451" t="s">
        <v>562</v>
      </c>
      <c r="E37" s="452">
        <v>100.2</v>
      </c>
      <c r="F37" s="453">
        <v>625</v>
      </c>
      <c r="G37" s="454"/>
      <c r="H37" s="455"/>
      <c r="I37" s="456"/>
      <c r="J37" s="457" t="s">
        <v>658</v>
      </c>
      <c r="K37" s="458" t="s">
        <v>659</v>
      </c>
    </row>
    <row r="38" spans="1:11" ht="30">
      <c r="A38" s="449">
        <v>27</v>
      </c>
      <c r="B38" s="450" t="s">
        <v>660</v>
      </c>
      <c r="C38" s="450" t="s">
        <v>561</v>
      </c>
      <c r="D38" s="451" t="s">
        <v>562</v>
      </c>
      <c r="E38" s="452">
        <v>41.25</v>
      </c>
      <c r="F38" s="453">
        <v>875</v>
      </c>
      <c r="G38" s="454">
        <v>60001129329</v>
      </c>
      <c r="H38" s="455" t="s">
        <v>661</v>
      </c>
      <c r="I38" s="456" t="s">
        <v>662</v>
      </c>
      <c r="J38" s="457"/>
      <c r="K38" s="458"/>
    </row>
    <row r="39" spans="1:11" ht="30">
      <c r="A39" s="449">
        <v>28</v>
      </c>
      <c r="B39" s="450" t="s">
        <v>663</v>
      </c>
      <c r="C39" s="450" t="s">
        <v>561</v>
      </c>
      <c r="D39" s="451" t="s">
        <v>562</v>
      </c>
      <c r="E39" s="452">
        <v>150.21</v>
      </c>
      <c r="F39" s="453">
        <v>1500</v>
      </c>
      <c r="G39" s="454"/>
      <c r="H39" s="455"/>
      <c r="I39" s="456"/>
      <c r="J39" s="457" t="s">
        <v>664</v>
      </c>
      <c r="K39" s="458" t="s">
        <v>665</v>
      </c>
    </row>
    <row r="40" spans="1:11" ht="30">
      <c r="A40" s="449">
        <v>29</v>
      </c>
      <c r="B40" s="450" t="s">
        <v>666</v>
      </c>
      <c r="C40" s="450" t="s">
        <v>561</v>
      </c>
      <c r="D40" s="451" t="s">
        <v>562</v>
      </c>
      <c r="E40" s="452">
        <v>160.69999999999999</v>
      </c>
      <c r="F40" s="453">
        <v>875</v>
      </c>
      <c r="G40" s="454" t="s">
        <v>667</v>
      </c>
      <c r="H40" s="455" t="s">
        <v>668</v>
      </c>
      <c r="I40" s="456" t="s">
        <v>669</v>
      </c>
      <c r="J40" s="457"/>
      <c r="K40" s="458"/>
    </row>
    <row r="41" spans="1:11" ht="30">
      <c r="A41" s="449">
        <v>30</v>
      </c>
      <c r="B41" s="450" t="s">
        <v>670</v>
      </c>
      <c r="C41" s="450" t="s">
        <v>561</v>
      </c>
      <c r="D41" s="451" t="s">
        <v>562</v>
      </c>
      <c r="E41" s="452">
        <v>65</v>
      </c>
      <c r="F41" s="453">
        <v>1000</v>
      </c>
      <c r="G41" s="454" t="s">
        <v>671</v>
      </c>
      <c r="H41" s="455" t="s">
        <v>672</v>
      </c>
      <c r="I41" s="456" t="s">
        <v>673</v>
      </c>
      <c r="J41" s="457"/>
      <c r="K41" s="458"/>
    </row>
    <row r="42" spans="1:11" ht="30">
      <c r="A42" s="449">
        <v>31</v>
      </c>
      <c r="B42" s="450" t="s">
        <v>674</v>
      </c>
      <c r="C42" s="450" t="s">
        <v>561</v>
      </c>
      <c r="D42" s="451" t="s">
        <v>562</v>
      </c>
      <c r="E42" s="452">
        <v>81.55</v>
      </c>
      <c r="F42" s="453">
        <v>500</v>
      </c>
      <c r="G42" s="454">
        <v>24001004130</v>
      </c>
      <c r="H42" s="455" t="s">
        <v>675</v>
      </c>
      <c r="I42" s="456" t="s">
        <v>676</v>
      </c>
      <c r="J42" s="457"/>
      <c r="K42" s="458"/>
    </row>
    <row r="43" spans="1:11" ht="30">
      <c r="A43" s="449">
        <v>32</v>
      </c>
      <c r="B43" s="450" t="s">
        <v>677</v>
      </c>
      <c r="C43" s="450" t="s">
        <v>561</v>
      </c>
      <c r="D43" s="451" t="s">
        <v>562</v>
      </c>
      <c r="E43" s="452">
        <v>270</v>
      </c>
      <c r="F43" s="453">
        <v>2000</v>
      </c>
      <c r="G43" s="454" t="s">
        <v>678</v>
      </c>
      <c r="H43" s="455" t="s">
        <v>679</v>
      </c>
      <c r="I43" s="456" t="s">
        <v>680</v>
      </c>
      <c r="J43" s="457"/>
      <c r="K43" s="458"/>
    </row>
    <row r="44" spans="1:11" ht="30">
      <c r="A44" s="449">
        <v>33</v>
      </c>
      <c r="B44" s="450" t="s">
        <v>681</v>
      </c>
      <c r="C44" s="450" t="s">
        <v>561</v>
      </c>
      <c r="D44" s="451" t="s">
        <v>562</v>
      </c>
      <c r="E44" s="452">
        <v>73</v>
      </c>
      <c r="F44" s="453">
        <v>500</v>
      </c>
      <c r="G44" s="454" t="s">
        <v>682</v>
      </c>
      <c r="H44" s="455" t="s">
        <v>683</v>
      </c>
      <c r="I44" s="456" t="s">
        <v>684</v>
      </c>
      <c r="J44" s="457"/>
      <c r="K44" s="458"/>
    </row>
    <row r="45" spans="1:11" ht="30">
      <c r="A45" s="449">
        <v>34</v>
      </c>
      <c r="B45" s="450" t="s">
        <v>685</v>
      </c>
      <c r="C45" s="450" t="s">
        <v>561</v>
      </c>
      <c r="D45" s="451" t="s">
        <v>562</v>
      </c>
      <c r="E45" s="452">
        <v>214.07</v>
      </c>
      <c r="F45" s="453">
        <v>1250</v>
      </c>
      <c r="G45" s="454" t="s">
        <v>686</v>
      </c>
      <c r="H45" s="455" t="s">
        <v>687</v>
      </c>
      <c r="I45" s="456" t="s">
        <v>688</v>
      </c>
      <c r="J45" s="457"/>
      <c r="K45" s="458"/>
    </row>
    <row r="46" spans="1:11" ht="30">
      <c r="A46" s="449">
        <v>35</v>
      </c>
      <c r="B46" s="450" t="s">
        <v>689</v>
      </c>
      <c r="C46" s="450" t="s">
        <v>561</v>
      </c>
      <c r="D46" s="451" t="s">
        <v>562</v>
      </c>
      <c r="E46" s="452">
        <v>60</v>
      </c>
      <c r="F46" s="453">
        <v>800</v>
      </c>
      <c r="G46" s="454"/>
      <c r="H46" s="455"/>
      <c r="I46" s="456"/>
      <c r="J46" s="457" t="s">
        <v>690</v>
      </c>
      <c r="K46" s="458" t="s">
        <v>691</v>
      </c>
    </row>
    <row r="47" spans="1:11" ht="45">
      <c r="A47" s="449">
        <v>36</v>
      </c>
      <c r="B47" s="450" t="s">
        <v>692</v>
      </c>
      <c r="C47" s="450" t="s">
        <v>561</v>
      </c>
      <c r="D47" s="451" t="s">
        <v>562</v>
      </c>
      <c r="E47" s="452">
        <v>110</v>
      </c>
      <c r="F47" s="453">
        <v>800</v>
      </c>
      <c r="G47" s="454"/>
      <c r="H47" s="455"/>
      <c r="I47" s="456"/>
      <c r="J47" s="457">
        <v>47001000294</v>
      </c>
      <c r="K47" s="458" t="s">
        <v>693</v>
      </c>
    </row>
    <row r="48" spans="1:11" ht="30">
      <c r="A48" s="449">
        <v>37</v>
      </c>
      <c r="B48" s="450" t="s">
        <v>694</v>
      </c>
      <c r="C48" s="450" t="s">
        <v>561</v>
      </c>
      <c r="D48" s="451" t="s">
        <v>611</v>
      </c>
      <c r="E48" s="452">
        <v>90</v>
      </c>
      <c r="F48" s="453">
        <v>625</v>
      </c>
      <c r="G48" s="454"/>
      <c r="H48" s="455"/>
      <c r="I48" s="456"/>
      <c r="J48" s="457" t="s">
        <v>695</v>
      </c>
      <c r="K48" s="458" t="s">
        <v>696</v>
      </c>
    </row>
    <row r="49" spans="1:11" ht="30">
      <c r="A49" s="449">
        <v>38</v>
      </c>
      <c r="B49" s="450" t="s">
        <v>697</v>
      </c>
      <c r="C49" s="450" t="s">
        <v>561</v>
      </c>
      <c r="D49" s="451" t="s">
        <v>562</v>
      </c>
      <c r="E49" s="452">
        <v>55</v>
      </c>
      <c r="F49" s="453">
        <v>400</v>
      </c>
      <c r="G49" s="454">
        <v>47001003904</v>
      </c>
      <c r="H49" s="455" t="s">
        <v>698</v>
      </c>
      <c r="I49" s="456" t="s">
        <v>699</v>
      </c>
      <c r="J49" s="457"/>
      <c r="K49" s="458"/>
    </row>
    <row r="50" spans="1:11" ht="30">
      <c r="A50" s="449">
        <v>39</v>
      </c>
      <c r="B50" s="450" t="s">
        <v>700</v>
      </c>
      <c r="C50" s="450" t="s">
        <v>561</v>
      </c>
      <c r="D50" s="451" t="s">
        <v>562</v>
      </c>
      <c r="E50" s="452">
        <v>91</v>
      </c>
      <c r="F50" s="453">
        <v>1250</v>
      </c>
      <c r="G50" s="454"/>
      <c r="H50" s="455"/>
      <c r="I50" s="456"/>
      <c r="J50" s="457" t="s">
        <v>701</v>
      </c>
      <c r="K50" s="458" t="s">
        <v>702</v>
      </c>
    </row>
    <row r="51" spans="1:11" ht="30">
      <c r="A51" s="449">
        <v>40</v>
      </c>
      <c r="B51" s="450" t="s">
        <v>703</v>
      </c>
      <c r="C51" s="450" t="s">
        <v>561</v>
      </c>
      <c r="D51" s="451" t="s">
        <v>562</v>
      </c>
      <c r="E51" s="452">
        <v>72</v>
      </c>
      <c r="F51" s="453">
        <v>1250</v>
      </c>
      <c r="G51" s="454"/>
      <c r="H51" s="455"/>
      <c r="I51" s="456"/>
      <c r="J51" s="457" t="s">
        <v>704</v>
      </c>
      <c r="K51" s="458" t="s">
        <v>705</v>
      </c>
    </row>
    <row r="52" spans="1:11" ht="30">
      <c r="A52" s="449">
        <v>41</v>
      </c>
      <c r="B52" s="450" t="s">
        <v>706</v>
      </c>
      <c r="C52" s="450" t="s">
        <v>561</v>
      </c>
      <c r="D52" s="451" t="s">
        <v>562</v>
      </c>
      <c r="E52" s="452">
        <v>264.42</v>
      </c>
      <c r="F52" s="453">
        <v>600</v>
      </c>
      <c r="G52" s="454" t="s">
        <v>707</v>
      </c>
      <c r="H52" s="455" t="s">
        <v>626</v>
      </c>
      <c r="I52" s="456" t="s">
        <v>708</v>
      </c>
      <c r="J52" s="457"/>
      <c r="K52" s="458"/>
    </row>
    <row r="53" spans="1:11" ht="30">
      <c r="A53" s="449">
        <v>42</v>
      </c>
      <c r="B53" s="450" t="s">
        <v>709</v>
      </c>
      <c r="C53" s="450" t="s">
        <v>561</v>
      </c>
      <c r="D53" s="451" t="s">
        <v>562</v>
      </c>
      <c r="E53" s="452">
        <v>650</v>
      </c>
      <c r="F53" s="453">
        <v>1875</v>
      </c>
      <c r="G53" s="454"/>
      <c r="H53" s="455"/>
      <c r="I53" s="456"/>
      <c r="J53" s="457" t="s">
        <v>710</v>
      </c>
      <c r="K53" s="458" t="s">
        <v>711</v>
      </c>
    </row>
    <row r="54" spans="1:11" ht="30">
      <c r="A54" s="449">
        <v>43</v>
      </c>
      <c r="B54" s="450" t="s">
        <v>712</v>
      </c>
      <c r="C54" s="450" t="s">
        <v>561</v>
      </c>
      <c r="D54" s="451" t="s">
        <v>562</v>
      </c>
      <c r="E54" s="452">
        <v>54</v>
      </c>
      <c r="F54" s="453">
        <v>313</v>
      </c>
      <c r="G54" s="454">
        <v>49001006224</v>
      </c>
      <c r="H54" s="455" t="s">
        <v>713</v>
      </c>
      <c r="I54" s="456" t="s">
        <v>714</v>
      </c>
      <c r="J54" s="457"/>
      <c r="K54" s="458"/>
    </row>
    <row r="55" spans="1:11" ht="45">
      <c r="A55" s="449">
        <v>44</v>
      </c>
      <c r="B55" s="450" t="s">
        <v>715</v>
      </c>
      <c r="C55" s="450" t="s">
        <v>561</v>
      </c>
      <c r="D55" s="451" t="s">
        <v>562</v>
      </c>
      <c r="E55" s="452">
        <v>100.4</v>
      </c>
      <c r="F55" s="453">
        <v>625</v>
      </c>
      <c r="G55" s="454" t="s">
        <v>716</v>
      </c>
      <c r="H55" s="455" t="s">
        <v>630</v>
      </c>
      <c r="I55" s="456" t="s">
        <v>717</v>
      </c>
      <c r="J55" s="457"/>
      <c r="K55" s="458"/>
    </row>
    <row r="56" spans="1:11" ht="45">
      <c r="A56" s="449">
        <v>45</v>
      </c>
      <c r="B56" s="450" t="s">
        <v>718</v>
      </c>
      <c r="C56" s="450" t="s">
        <v>561</v>
      </c>
      <c r="D56" s="451" t="s">
        <v>562</v>
      </c>
      <c r="E56" s="452">
        <v>60.8</v>
      </c>
      <c r="F56" s="453">
        <v>375</v>
      </c>
      <c r="G56" s="454" t="s">
        <v>719</v>
      </c>
      <c r="H56" s="455" t="s">
        <v>647</v>
      </c>
      <c r="I56" s="456" t="s">
        <v>720</v>
      </c>
      <c r="J56" s="457"/>
      <c r="K56" s="458"/>
    </row>
    <row r="57" spans="1:11" ht="30">
      <c r="A57" s="449">
        <v>46</v>
      </c>
      <c r="B57" s="450" t="s">
        <v>721</v>
      </c>
      <c r="C57" s="450" t="s">
        <v>561</v>
      </c>
      <c r="D57" s="451" t="s">
        <v>562</v>
      </c>
      <c r="E57" s="452">
        <v>119.8</v>
      </c>
      <c r="F57" s="453">
        <v>800</v>
      </c>
      <c r="G57" s="454"/>
      <c r="H57" s="455"/>
      <c r="I57" s="456"/>
      <c r="J57" s="457" t="s">
        <v>722</v>
      </c>
      <c r="K57" s="458" t="s">
        <v>723</v>
      </c>
    </row>
    <row r="58" spans="1:11" ht="30">
      <c r="A58" s="449">
        <v>47</v>
      </c>
      <c r="B58" s="450" t="s">
        <v>724</v>
      </c>
      <c r="C58" s="450" t="s">
        <v>561</v>
      </c>
      <c r="D58" s="451" t="s">
        <v>562</v>
      </c>
      <c r="E58" s="452">
        <v>136</v>
      </c>
      <c r="F58" s="453">
        <v>525</v>
      </c>
      <c r="G58" s="454">
        <v>38001047179</v>
      </c>
      <c r="H58" s="455" t="s">
        <v>725</v>
      </c>
      <c r="I58" s="456" t="s">
        <v>726</v>
      </c>
      <c r="J58" s="457"/>
      <c r="K58" s="458"/>
    </row>
    <row r="59" spans="1:11" ht="30">
      <c r="A59" s="449">
        <v>48</v>
      </c>
      <c r="B59" s="450" t="s">
        <v>727</v>
      </c>
      <c r="C59" s="450" t="s">
        <v>561</v>
      </c>
      <c r="D59" s="451" t="s">
        <v>728</v>
      </c>
      <c r="E59" s="452">
        <v>184</v>
      </c>
      <c r="F59" s="453">
        <v>1800</v>
      </c>
      <c r="G59" s="454"/>
      <c r="H59" s="455"/>
      <c r="I59" s="456"/>
      <c r="J59" s="457" t="s">
        <v>729</v>
      </c>
      <c r="K59" s="458" t="s">
        <v>730</v>
      </c>
    </row>
    <row r="60" spans="1:11" ht="30">
      <c r="A60" s="449">
        <v>49</v>
      </c>
      <c r="B60" s="450" t="s">
        <v>731</v>
      </c>
      <c r="C60" s="450" t="s">
        <v>561</v>
      </c>
      <c r="D60" s="451" t="s">
        <v>562</v>
      </c>
      <c r="E60" s="452">
        <v>70</v>
      </c>
      <c r="F60" s="453">
        <v>500</v>
      </c>
      <c r="G60" s="454"/>
      <c r="H60" s="455"/>
      <c r="I60" s="456"/>
      <c r="J60" s="457">
        <v>225063123</v>
      </c>
      <c r="K60" s="458" t="s">
        <v>732</v>
      </c>
    </row>
    <row r="61" spans="1:11" ht="30">
      <c r="A61" s="449">
        <v>50</v>
      </c>
      <c r="B61" s="450" t="s">
        <v>733</v>
      </c>
      <c r="C61" s="450" t="s">
        <v>561</v>
      </c>
      <c r="D61" s="451" t="s">
        <v>562</v>
      </c>
      <c r="E61" s="452">
        <v>90</v>
      </c>
      <c r="F61" s="453">
        <v>562.5</v>
      </c>
      <c r="G61" s="454" t="s">
        <v>734</v>
      </c>
      <c r="H61" s="455" t="s">
        <v>735</v>
      </c>
      <c r="I61" s="456" t="s">
        <v>736</v>
      </c>
      <c r="J61" s="457"/>
      <c r="K61" s="458"/>
    </row>
    <row r="62" spans="1:11" ht="30">
      <c r="A62" s="449">
        <v>51</v>
      </c>
      <c r="B62" s="450" t="s">
        <v>737</v>
      </c>
      <c r="C62" s="450" t="s">
        <v>561</v>
      </c>
      <c r="D62" s="451" t="s">
        <v>562</v>
      </c>
      <c r="E62" s="452">
        <v>99</v>
      </c>
      <c r="F62" s="453">
        <v>800</v>
      </c>
      <c r="G62" s="454" t="s">
        <v>738</v>
      </c>
      <c r="H62" s="455" t="s">
        <v>739</v>
      </c>
      <c r="I62" s="456" t="s">
        <v>740</v>
      </c>
      <c r="J62" s="457"/>
      <c r="K62" s="458"/>
    </row>
    <row r="63" spans="1:11" ht="30">
      <c r="A63" s="449">
        <v>52</v>
      </c>
      <c r="B63" s="450" t="s">
        <v>741</v>
      </c>
      <c r="C63" s="450" t="s">
        <v>561</v>
      </c>
      <c r="D63" s="451" t="s">
        <v>562</v>
      </c>
      <c r="E63" s="452">
        <v>94.1</v>
      </c>
      <c r="F63" s="453">
        <v>500</v>
      </c>
      <c r="G63" s="454">
        <v>54001031206</v>
      </c>
      <c r="H63" s="455" t="s">
        <v>742</v>
      </c>
      <c r="I63" s="456" t="s">
        <v>743</v>
      </c>
      <c r="J63" s="457"/>
      <c r="K63" s="458"/>
    </row>
    <row r="64" spans="1:11" ht="45">
      <c r="A64" s="449">
        <v>53</v>
      </c>
      <c r="B64" s="450" t="s">
        <v>744</v>
      </c>
      <c r="C64" s="450" t="s">
        <v>561</v>
      </c>
      <c r="D64" s="451" t="s">
        <v>562</v>
      </c>
      <c r="E64" s="452">
        <v>82.9</v>
      </c>
      <c r="F64" s="453">
        <v>375</v>
      </c>
      <c r="G64" s="454" t="s">
        <v>745</v>
      </c>
      <c r="H64" s="455" t="s">
        <v>746</v>
      </c>
      <c r="I64" s="456" t="s">
        <v>747</v>
      </c>
      <c r="J64" s="457"/>
      <c r="K64" s="458"/>
    </row>
    <row r="65" spans="1:11" ht="30">
      <c r="A65" s="449">
        <v>54</v>
      </c>
      <c r="B65" s="450" t="s">
        <v>748</v>
      </c>
      <c r="C65" s="450" t="s">
        <v>561</v>
      </c>
      <c r="D65" s="451" t="s">
        <v>562</v>
      </c>
      <c r="E65" s="452">
        <v>90</v>
      </c>
      <c r="F65" s="453">
        <v>500</v>
      </c>
      <c r="G65" s="454"/>
      <c r="H65" s="455"/>
      <c r="I65" s="456"/>
      <c r="J65" s="457">
        <v>53001007238</v>
      </c>
      <c r="K65" s="458" t="s">
        <v>749</v>
      </c>
    </row>
    <row r="66" spans="1:11" ht="75">
      <c r="A66" s="449">
        <v>55</v>
      </c>
      <c r="B66" s="450" t="s">
        <v>750</v>
      </c>
      <c r="C66" s="450" t="s">
        <v>561</v>
      </c>
      <c r="D66" s="451" t="s">
        <v>562</v>
      </c>
      <c r="E66" s="452">
        <v>102.03</v>
      </c>
      <c r="F66" s="453">
        <v>1250</v>
      </c>
      <c r="G66" s="454" t="s">
        <v>751</v>
      </c>
      <c r="H66" s="455" t="s">
        <v>752</v>
      </c>
      <c r="I66" s="456" t="s">
        <v>753</v>
      </c>
      <c r="J66" s="457"/>
      <c r="K66" s="458"/>
    </row>
    <row r="67" spans="1:11" ht="30">
      <c r="A67" s="449">
        <v>56</v>
      </c>
      <c r="B67" s="450" t="s">
        <v>754</v>
      </c>
      <c r="C67" s="450" t="s">
        <v>561</v>
      </c>
      <c r="D67" s="451" t="s">
        <v>562</v>
      </c>
      <c r="E67" s="452">
        <v>80.3</v>
      </c>
      <c r="F67" s="453">
        <v>625</v>
      </c>
      <c r="G67" s="454">
        <v>33001022458</v>
      </c>
      <c r="H67" s="455" t="s">
        <v>755</v>
      </c>
      <c r="I67" s="456" t="s">
        <v>756</v>
      </c>
      <c r="J67" s="457"/>
      <c r="K67" s="458"/>
    </row>
    <row r="68" spans="1:11" ht="30">
      <c r="A68" s="449">
        <v>57</v>
      </c>
      <c r="B68" s="450" t="s">
        <v>757</v>
      </c>
      <c r="C68" s="450" t="s">
        <v>561</v>
      </c>
      <c r="D68" s="451" t="s">
        <v>562</v>
      </c>
      <c r="E68" s="452">
        <v>135.69999999999999</v>
      </c>
      <c r="F68" s="453">
        <v>625</v>
      </c>
      <c r="G68" s="454"/>
      <c r="H68" s="455"/>
      <c r="I68" s="456"/>
      <c r="J68" s="457">
        <v>26001002376</v>
      </c>
      <c r="K68" s="458" t="s">
        <v>758</v>
      </c>
    </row>
    <row r="69" spans="1:11" ht="30">
      <c r="A69" s="449">
        <v>58</v>
      </c>
      <c r="B69" s="450" t="s">
        <v>759</v>
      </c>
      <c r="C69" s="450" t="s">
        <v>561</v>
      </c>
      <c r="D69" s="451" t="s">
        <v>562</v>
      </c>
      <c r="E69" s="452">
        <v>90</v>
      </c>
      <c r="F69" s="453">
        <v>437.5</v>
      </c>
      <c r="G69" s="454" t="s">
        <v>760</v>
      </c>
      <c r="H69" s="455" t="s">
        <v>761</v>
      </c>
      <c r="I69" s="456" t="s">
        <v>762</v>
      </c>
      <c r="J69" s="457"/>
      <c r="K69" s="458"/>
    </row>
    <row r="70" spans="1:11" ht="15">
      <c r="A70" s="526">
        <v>59</v>
      </c>
      <c r="B70" s="528" t="s">
        <v>763</v>
      </c>
      <c r="C70" s="528" t="s">
        <v>561</v>
      </c>
      <c r="D70" s="530" t="s">
        <v>562</v>
      </c>
      <c r="E70" s="524">
        <v>140.9</v>
      </c>
      <c r="F70" s="453">
        <v>250</v>
      </c>
      <c r="G70" s="454"/>
      <c r="H70" s="455"/>
      <c r="I70" s="456"/>
      <c r="J70" s="457" t="s">
        <v>764</v>
      </c>
      <c r="K70" s="458" t="s">
        <v>765</v>
      </c>
    </row>
    <row r="71" spans="1:11" ht="15">
      <c r="A71" s="527"/>
      <c r="B71" s="529"/>
      <c r="C71" s="529"/>
      <c r="D71" s="531"/>
      <c r="E71" s="525"/>
      <c r="F71" s="453">
        <v>250</v>
      </c>
      <c r="G71" s="454"/>
      <c r="H71" s="455"/>
      <c r="I71" s="456"/>
      <c r="J71" s="457">
        <v>62007000585</v>
      </c>
      <c r="K71" s="458" t="s">
        <v>766</v>
      </c>
    </row>
    <row r="72" spans="1:11" ht="45">
      <c r="A72" s="449">
        <v>60</v>
      </c>
      <c r="B72" s="450" t="s">
        <v>767</v>
      </c>
      <c r="C72" s="450" t="s">
        <v>561</v>
      </c>
      <c r="D72" s="451" t="s">
        <v>562</v>
      </c>
      <c r="E72" s="452">
        <v>106</v>
      </c>
      <c r="F72" s="453">
        <v>800</v>
      </c>
      <c r="G72" s="454"/>
      <c r="H72" s="455"/>
      <c r="I72" s="456"/>
      <c r="J72" s="457" t="s">
        <v>768</v>
      </c>
      <c r="K72" s="458" t="s">
        <v>769</v>
      </c>
    </row>
    <row r="73" spans="1:11" ht="30">
      <c r="A73" s="449">
        <v>61</v>
      </c>
      <c r="B73" s="450" t="s">
        <v>770</v>
      </c>
      <c r="C73" s="450" t="s">
        <v>561</v>
      </c>
      <c r="D73" s="451" t="s">
        <v>562</v>
      </c>
      <c r="E73" s="452">
        <v>120</v>
      </c>
      <c r="F73" s="453">
        <v>800</v>
      </c>
      <c r="G73" s="454"/>
      <c r="H73" s="455"/>
      <c r="I73" s="456"/>
      <c r="J73" s="457" t="s">
        <v>771</v>
      </c>
      <c r="K73" s="458" t="s">
        <v>772</v>
      </c>
    </row>
    <row r="74" spans="1:11" ht="30">
      <c r="A74" s="449">
        <v>62</v>
      </c>
      <c r="B74" s="450" t="s">
        <v>773</v>
      </c>
      <c r="C74" s="450" t="s">
        <v>561</v>
      </c>
      <c r="D74" s="451" t="s">
        <v>562</v>
      </c>
      <c r="E74" s="452">
        <v>95</v>
      </c>
      <c r="F74" s="453">
        <v>550</v>
      </c>
      <c r="G74" s="454"/>
      <c r="H74" s="455"/>
      <c r="I74" s="456"/>
      <c r="J74" s="457" t="s">
        <v>774</v>
      </c>
      <c r="K74" s="458" t="s">
        <v>775</v>
      </c>
    </row>
    <row r="75" spans="1:11" ht="30">
      <c r="A75" s="449">
        <v>63</v>
      </c>
      <c r="B75" s="450" t="s">
        <v>776</v>
      </c>
      <c r="C75" s="450" t="s">
        <v>561</v>
      </c>
      <c r="D75" s="451" t="s">
        <v>562</v>
      </c>
      <c r="E75" s="452">
        <v>218.1</v>
      </c>
      <c r="F75" s="453">
        <v>4248</v>
      </c>
      <c r="G75" s="454"/>
      <c r="H75" s="455"/>
      <c r="I75" s="456"/>
      <c r="J75" s="457" t="s">
        <v>777</v>
      </c>
      <c r="K75" s="458" t="s">
        <v>778</v>
      </c>
    </row>
    <row r="76" spans="1:11" ht="30">
      <c r="A76" s="449">
        <v>64</v>
      </c>
      <c r="B76" s="450" t="s">
        <v>779</v>
      </c>
      <c r="C76" s="450" t="s">
        <v>561</v>
      </c>
      <c r="D76" s="451" t="s">
        <v>562</v>
      </c>
      <c r="E76" s="452">
        <v>110</v>
      </c>
      <c r="F76" s="453">
        <v>737.5</v>
      </c>
      <c r="G76" s="454" t="s">
        <v>780</v>
      </c>
      <c r="H76" s="455" t="s">
        <v>781</v>
      </c>
      <c r="I76" s="456" t="s">
        <v>782</v>
      </c>
      <c r="J76" s="457"/>
      <c r="K76" s="458"/>
    </row>
    <row r="77" spans="1:11" ht="30">
      <c r="A77" s="449">
        <v>65</v>
      </c>
      <c r="B77" s="450" t="s">
        <v>783</v>
      </c>
      <c r="C77" s="450" t="s">
        <v>561</v>
      </c>
      <c r="D77" s="451" t="s">
        <v>562</v>
      </c>
      <c r="E77" s="452">
        <v>46</v>
      </c>
      <c r="F77" s="453">
        <v>375</v>
      </c>
      <c r="G77" s="454"/>
      <c r="H77" s="455"/>
      <c r="I77" s="456"/>
      <c r="J77" s="457" t="s">
        <v>784</v>
      </c>
      <c r="K77" s="458" t="s">
        <v>785</v>
      </c>
    </row>
    <row r="78" spans="1:11" ht="30">
      <c r="A78" s="449">
        <v>66</v>
      </c>
      <c r="B78" s="450" t="s">
        <v>786</v>
      </c>
      <c r="C78" s="450" t="s">
        <v>561</v>
      </c>
      <c r="D78" s="451" t="s">
        <v>562</v>
      </c>
      <c r="E78" s="452">
        <v>219</v>
      </c>
      <c r="F78" s="453">
        <v>800</v>
      </c>
      <c r="G78" s="454"/>
      <c r="H78" s="455"/>
      <c r="I78" s="456"/>
      <c r="J78" s="457" t="s">
        <v>787</v>
      </c>
      <c r="K78" s="458" t="s">
        <v>788</v>
      </c>
    </row>
    <row r="79" spans="1:11" ht="30">
      <c r="A79" s="449">
        <v>67</v>
      </c>
      <c r="B79" s="450" t="s">
        <v>789</v>
      </c>
      <c r="C79" s="450" t="s">
        <v>561</v>
      </c>
      <c r="D79" s="451" t="s">
        <v>562</v>
      </c>
      <c r="E79" s="452">
        <v>107</v>
      </c>
      <c r="F79" s="453">
        <v>1000</v>
      </c>
      <c r="G79" s="454">
        <v>62005023736</v>
      </c>
      <c r="H79" s="455" t="s">
        <v>790</v>
      </c>
      <c r="I79" s="456" t="s">
        <v>708</v>
      </c>
      <c r="J79" s="457"/>
      <c r="K79" s="458"/>
    </row>
    <row r="80" spans="1:11" ht="45">
      <c r="A80" s="449">
        <v>68</v>
      </c>
      <c r="B80" s="450" t="s">
        <v>791</v>
      </c>
      <c r="C80" s="450" t="s">
        <v>561</v>
      </c>
      <c r="D80" s="451" t="s">
        <v>562</v>
      </c>
      <c r="E80" s="452">
        <v>293.7</v>
      </c>
      <c r="F80" s="453">
        <v>2000</v>
      </c>
      <c r="G80" s="454"/>
      <c r="H80" s="455"/>
      <c r="I80" s="456"/>
      <c r="J80" s="457" t="s">
        <v>792</v>
      </c>
      <c r="K80" s="458" t="s">
        <v>793</v>
      </c>
    </row>
    <row r="81" spans="1:11" ht="30">
      <c r="A81" s="449">
        <v>69</v>
      </c>
      <c r="B81" s="450" t="s">
        <v>794</v>
      </c>
      <c r="C81" s="450" t="s">
        <v>561</v>
      </c>
      <c r="D81" s="451" t="s">
        <v>562</v>
      </c>
      <c r="E81" s="452">
        <v>161</v>
      </c>
      <c r="F81" s="453">
        <v>625</v>
      </c>
      <c r="G81" s="454"/>
      <c r="H81" s="455"/>
      <c r="I81" s="456"/>
      <c r="J81" s="457">
        <v>61008000273</v>
      </c>
      <c r="K81" s="458" t="s">
        <v>795</v>
      </c>
    </row>
    <row r="82" spans="1:11" ht="45">
      <c r="A82" s="449">
        <v>70</v>
      </c>
      <c r="B82" s="450" t="s">
        <v>796</v>
      </c>
      <c r="C82" s="450" t="s">
        <v>561</v>
      </c>
      <c r="D82" s="451" t="s">
        <v>562</v>
      </c>
      <c r="E82" s="452">
        <v>91</v>
      </c>
      <c r="F82" s="453">
        <v>1250</v>
      </c>
      <c r="G82" s="454"/>
      <c r="H82" s="455"/>
      <c r="I82" s="456"/>
      <c r="J82" s="457" t="s">
        <v>797</v>
      </c>
      <c r="K82" s="458" t="s">
        <v>798</v>
      </c>
    </row>
    <row r="83" spans="1:11" ht="45">
      <c r="A83" s="449">
        <v>71</v>
      </c>
      <c r="B83" s="450" t="s">
        <v>799</v>
      </c>
      <c r="C83" s="450" t="s">
        <v>561</v>
      </c>
      <c r="D83" s="451" t="s">
        <v>562</v>
      </c>
      <c r="E83" s="452">
        <v>120</v>
      </c>
      <c r="F83" s="453">
        <v>875</v>
      </c>
      <c r="G83" s="454"/>
      <c r="H83" s="455"/>
      <c r="I83" s="456"/>
      <c r="J83" s="457" t="s">
        <v>800</v>
      </c>
      <c r="K83" s="458" t="s">
        <v>801</v>
      </c>
    </row>
    <row r="84" spans="1:11" ht="45">
      <c r="A84" s="449">
        <v>72</v>
      </c>
      <c r="B84" s="450" t="s">
        <v>802</v>
      </c>
      <c r="C84" s="450" t="s">
        <v>561</v>
      </c>
      <c r="D84" s="451" t="s">
        <v>562</v>
      </c>
      <c r="E84" s="452">
        <v>76.36</v>
      </c>
      <c r="F84" s="453">
        <v>900</v>
      </c>
      <c r="G84" s="454" t="s">
        <v>803</v>
      </c>
      <c r="H84" s="455" t="s">
        <v>804</v>
      </c>
      <c r="I84" s="456" t="s">
        <v>805</v>
      </c>
      <c r="J84" s="457"/>
      <c r="K84" s="458"/>
    </row>
    <row r="85" spans="1:11" ht="45">
      <c r="A85" s="449">
        <v>73</v>
      </c>
      <c r="B85" s="450" t="s">
        <v>806</v>
      </c>
      <c r="C85" s="450" t="s">
        <v>561</v>
      </c>
      <c r="D85" s="451" t="s">
        <v>562</v>
      </c>
      <c r="E85" s="452">
        <v>112.5</v>
      </c>
      <c r="F85" s="453">
        <v>625</v>
      </c>
      <c r="G85" s="454">
        <v>61002004053</v>
      </c>
      <c r="H85" s="455" t="s">
        <v>661</v>
      </c>
      <c r="I85" s="456" t="s">
        <v>656</v>
      </c>
      <c r="J85" s="457"/>
      <c r="K85" s="458"/>
    </row>
    <row r="86" spans="1:11" ht="30">
      <c r="A86" s="449">
        <v>74</v>
      </c>
      <c r="B86" s="450" t="s">
        <v>807</v>
      </c>
      <c r="C86" s="450" t="s">
        <v>808</v>
      </c>
      <c r="D86" s="451" t="s">
        <v>809</v>
      </c>
      <c r="E86" s="452">
        <v>122</v>
      </c>
      <c r="F86" s="453">
        <v>680</v>
      </c>
      <c r="G86" s="454"/>
      <c r="H86" s="455"/>
      <c r="I86" s="456"/>
      <c r="J86" s="457" t="s">
        <v>810</v>
      </c>
      <c r="K86" s="458" t="s">
        <v>811</v>
      </c>
    </row>
    <row r="87" spans="1:11" ht="15">
      <c r="A87" s="68" t="s">
        <v>278</v>
      </c>
      <c r="B87" s="25"/>
      <c r="C87" s="25"/>
      <c r="D87" s="25"/>
      <c r="E87" s="25"/>
      <c r="F87" s="25"/>
      <c r="G87" s="25"/>
      <c r="H87" s="222"/>
      <c r="I87" s="222"/>
      <c r="J87" s="222"/>
      <c r="K87" s="25"/>
    </row>
    <row r="88" spans="1:1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ht="15">
      <c r="A90" s="24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ht="15">
      <c r="A91" s="2"/>
      <c r="B91" s="72" t="s">
        <v>107</v>
      </c>
      <c r="C91" s="2"/>
      <c r="D91" s="2"/>
      <c r="E91" s="5"/>
      <c r="F91" s="2"/>
      <c r="G91" s="2"/>
      <c r="H91" s="2"/>
      <c r="I91" s="2"/>
      <c r="J91" s="2"/>
      <c r="K91" s="2"/>
    </row>
    <row r="92" spans="1:11" ht="15">
      <c r="A92" s="2"/>
      <c r="B92" s="2"/>
      <c r="C92" s="532"/>
      <c r="D92" s="532"/>
      <c r="F92" s="71"/>
      <c r="G92" s="74"/>
    </row>
    <row r="93" spans="1:11" ht="15">
      <c r="B93" s="2"/>
      <c r="C93" s="70" t="s">
        <v>268</v>
      </c>
      <c r="D93" s="2"/>
      <c r="F93" s="12" t="s">
        <v>273</v>
      </c>
    </row>
    <row r="94" spans="1:11" ht="15">
      <c r="B94" s="2"/>
      <c r="C94" s="2"/>
      <c r="D94" s="2"/>
      <c r="F94" s="2" t="s">
        <v>269</v>
      </c>
    </row>
    <row r="95" spans="1:11" ht="15">
      <c r="B95" s="2"/>
      <c r="C95" s="66" t="s">
        <v>139</v>
      </c>
    </row>
  </sheetData>
  <mergeCells count="21">
    <mergeCell ref="C92:D92"/>
    <mergeCell ref="A10:A11"/>
    <mergeCell ref="B10:B11"/>
    <mergeCell ref="C10:C11"/>
    <mergeCell ref="D10:D11"/>
    <mergeCell ref="A32:A33"/>
    <mergeCell ref="B32:B33"/>
    <mergeCell ref="C32:C33"/>
    <mergeCell ref="D32:D33"/>
    <mergeCell ref="E10:E11"/>
    <mergeCell ref="A16:A17"/>
    <mergeCell ref="B16:B17"/>
    <mergeCell ref="C16:C17"/>
    <mergeCell ref="D16:D17"/>
    <mergeCell ref="E16:E17"/>
    <mergeCell ref="E32:E33"/>
    <mergeCell ref="A70:A71"/>
    <mergeCell ref="B70:B71"/>
    <mergeCell ref="C70:C71"/>
    <mergeCell ref="D70:D71"/>
    <mergeCell ref="E70:E71"/>
  </mergeCells>
  <pageMargins left="0.25" right="0.25" top="0.75" bottom="0.75" header="0.3" footer="0.3"/>
  <pageSetup scale="63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E14" sqref="E14"/>
    </sheetView>
  </sheetViews>
  <sheetFormatPr defaultRowHeight="12.75"/>
  <cols>
    <col min="1" max="1" width="6.85546875" style="187" customWidth="1"/>
    <col min="2" max="2" width="21.140625" style="187" customWidth="1"/>
    <col min="3" max="3" width="21.5703125" style="187" customWidth="1"/>
    <col min="4" max="4" width="19.140625" style="187" customWidth="1"/>
    <col min="5" max="5" width="15.140625" style="187" customWidth="1"/>
    <col min="6" max="6" width="20.85546875" style="187" customWidth="1"/>
    <col min="7" max="7" width="23.85546875" style="187" customWidth="1"/>
    <col min="8" max="8" width="19" style="187" customWidth="1"/>
    <col min="9" max="9" width="21.140625" style="187" customWidth="1"/>
    <col min="10" max="10" width="17" style="187" customWidth="1"/>
    <col min="11" max="11" width="21.5703125" style="187" customWidth="1"/>
    <col min="12" max="12" width="24.42578125" style="187" customWidth="1"/>
    <col min="13" max="16384" width="9.140625" style="187"/>
  </cols>
  <sheetData>
    <row r="1" spans="1:13" customFormat="1" ht="15">
      <c r="A1" s="137" t="s">
        <v>462</v>
      </c>
      <c r="B1" s="137"/>
      <c r="C1" s="138"/>
      <c r="D1" s="138"/>
      <c r="E1" s="138"/>
      <c r="F1" s="138"/>
      <c r="G1" s="138"/>
      <c r="H1" s="138"/>
      <c r="I1" s="138"/>
      <c r="J1" s="138"/>
      <c r="K1" s="144"/>
      <c r="L1" s="79" t="s">
        <v>109</v>
      </c>
    </row>
    <row r="2" spans="1:13" customFormat="1" ht="15">
      <c r="A2" s="106" t="s">
        <v>140</v>
      </c>
      <c r="B2" s="106"/>
      <c r="C2" s="138"/>
      <c r="D2" s="138"/>
      <c r="E2" s="138"/>
      <c r="F2" s="138"/>
      <c r="G2" s="138"/>
      <c r="H2" s="138"/>
      <c r="I2" s="138"/>
      <c r="J2" s="138"/>
      <c r="K2" s="144"/>
      <c r="L2" s="364" t="s">
        <v>516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41"/>
      <c r="L3" s="141"/>
      <c r="M3" s="187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7"/>
      <c r="G4" s="138"/>
      <c r="H4" s="138"/>
      <c r="I4" s="138"/>
      <c r="J4" s="138"/>
      <c r="K4" s="138"/>
      <c r="L4" s="138"/>
    </row>
    <row r="5" spans="1:13" ht="15">
      <c r="A5" s="224" t="str">
        <f>'ფორმა N1'!D4</f>
        <v>მ.პ.გ. ქართული ოცნება - დემოკრატიული საქართველო</v>
      </c>
      <c r="B5" s="224"/>
      <c r="C5" s="81"/>
      <c r="D5" s="81"/>
      <c r="E5" s="81"/>
      <c r="F5" s="225"/>
      <c r="G5" s="226"/>
      <c r="H5" s="226"/>
      <c r="I5" s="226"/>
      <c r="J5" s="226"/>
      <c r="K5" s="226"/>
      <c r="L5" s="225"/>
    </row>
    <row r="6" spans="1:13" customFormat="1" ht="13.5">
      <c r="A6" s="142"/>
      <c r="B6" s="142"/>
      <c r="C6" s="143"/>
      <c r="D6" s="143"/>
      <c r="E6" s="143"/>
      <c r="F6" s="138"/>
      <c r="G6" s="138"/>
      <c r="H6" s="138"/>
      <c r="I6" s="138"/>
      <c r="J6" s="138"/>
      <c r="K6" s="138"/>
      <c r="L6" s="138"/>
    </row>
    <row r="7" spans="1:13" customFormat="1" ht="60">
      <c r="A7" s="150" t="s">
        <v>64</v>
      </c>
      <c r="B7" s="134" t="s">
        <v>248</v>
      </c>
      <c r="C7" s="136" t="s">
        <v>244</v>
      </c>
      <c r="D7" s="136" t="s">
        <v>245</v>
      </c>
      <c r="E7" s="136" t="s">
        <v>354</v>
      </c>
      <c r="F7" s="136" t="s">
        <v>247</v>
      </c>
      <c r="G7" s="136" t="s">
        <v>391</v>
      </c>
      <c r="H7" s="136" t="s">
        <v>393</v>
      </c>
      <c r="I7" s="136" t="s">
        <v>387</v>
      </c>
      <c r="J7" s="136" t="s">
        <v>388</v>
      </c>
      <c r="K7" s="136" t="s">
        <v>400</v>
      </c>
      <c r="L7" s="136" t="s">
        <v>389</v>
      </c>
    </row>
    <row r="8" spans="1:13" customFormat="1" ht="15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4">
        <v>8</v>
      </c>
      <c r="I8" s="134">
        <v>9</v>
      </c>
      <c r="J8" s="134">
        <v>10</v>
      </c>
      <c r="K8" s="136">
        <v>11</v>
      </c>
      <c r="L8" s="136">
        <v>12</v>
      </c>
    </row>
    <row r="9" spans="1:13" customFormat="1" ht="15">
      <c r="A9" s="459">
        <v>1</v>
      </c>
      <c r="B9" s="460" t="s">
        <v>812</v>
      </c>
      <c r="C9" s="461" t="s">
        <v>813</v>
      </c>
      <c r="D9" s="462" t="s">
        <v>814</v>
      </c>
      <c r="E9" s="462" t="s">
        <v>815</v>
      </c>
      <c r="F9" s="463" t="s">
        <v>816</v>
      </c>
      <c r="G9" s="464">
        <v>240</v>
      </c>
      <c r="H9" s="465"/>
      <c r="I9" s="466"/>
      <c r="J9" s="466"/>
      <c r="K9" s="465" t="s">
        <v>817</v>
      </c>
      <c r="L9" s="467" t="s">
        <v>818</v>
      </c>
    </row>
    <row r="10" spans="1:13" customFormat="1" ht="15">
      <c r="A10" s="459">
        <v>2</v>
      </c>
      <c r="B10" s="460" t="s">
        <v>812</v>
      </c>
      <c r="C10" s="461" t="s">
        <v>813</v>
      </c>
      <c r="D10" s="468" t="s">
        <v>819</v>
      </c>
      <c r="E10" s="468" t="s">
        <v>815</v>
      </c>
      <c r="F10" s="469" t="s">
        <v>820</v>
      </c>
      <c r="G10" s="449">
        <v>240</v>
      </c>
      <c r="H10" s="465"/>
      <c r="I10" s="466"/>
      <c r="J10" s="466"/>
      <c r="K10" s="465" t="s">
        <v>821</v>
      </c>
      <c r="L10" s="467" t="s">
        <v>822</v>
      </c>
    </row>
    <row r="11" spans="1:13" customFormat="1" ht="15">
      <c r="A11" s="459">
        <v>3</v>
      </c>
      <c r="B11" s="460" t="s">
        <v>812</v>
      </c>
      <c r="C11" s="461" t="s">
        <v>813</v>
      </c>
      <c r="D11" s="462" t="s">
        <v>823</v>
      </c>
      <c r="E11" s="468" t="s">
        <v>824</v>
      </c>
      <c r="F11" s="469" t="s">
        <v>825</v>
      </c>
      <c r="G11" s="449">
        <v>240</v>
      </c>
      <c r="H11" s="465"/>
      <c r="I11" s="466"/>
      <c r="J11" s="466"/>
      <c r="K11" s="465" t="s">
        <v>826</v>
      </c>
      <c r="L11" s="467" t="s">
        <v>827</v>
      </c>
    </row>
    <row r="12" spans="1:13" customFormat="1" ht="15">
      <c r="A12" s="459">
        <v>4</v>
      </c>
      <c r="B12" s="460" t="s">
        <v>812</v>
      </c>
      <c r="C12" s="461" t="s">
        <v>813</v>
      </c>
      <c r="D12" s="462" t="s">
        <v>828</v>
      </c>
      <c r="E12" s="462" t="s">
        <v>829</v>
      </c>
      <c r="F12" s="469" t="s">
        <v>830</v>
      </c>
      <c r="G12" s="464">
        <v>240</v>
      </c>
      <c r="H12" s="465"/>
      <c r="I12" s="466"/>
      <c r="J12" s="466"/>
      <c r="K12" s="470" t="s">
        <v>831</v>
      </c>
      <c r="L12" s="464" t="s">
        <v>832</v>
      </c>
    </row>
    <row r="13" spans="1:13" customFormat="1" ht="15">
      <c r="A13" s="68">
        <v>5</v>
      </c>
      <c r="B13" s="68"/>
      <c r="C13" s="25"/>
      <c r="D13" s="25"/>
      <c r="E13" s="25"/>
      <c r="F13" s="25"/>
      <c r="G13" s="25"/>
      <c r="H13" s="25"/>
      <c r="I13" s="222"/>
      <c r="J13" s="222"/>
      <c r="K13" s="222"/>
      <c r="L13" s="25"/>
    </row>
    <row r="14" spans="1:13" customFormat="1" ht="15">
      <c r="A14" s="68">
        <v>6</v>
      </c>
      <c r="B14" s="68"/>
      <c r="C14" s="25"/>
      <c r="D14" s="25"/>
      <c r="E14" s="25"/>
      <c r="F14" s="25"/>
      <c r="G14" s="25"/>
      <c r="H14" s="25"/>
      <c r="I14" s="222"/>
      <c r="J14" s="222"/>
      <c r="K14" s="222"/>
      <c r="L14" s="25"/>
    </row>
    <row r="15" spans="1:13" customFormat="1" ht="15">
      <c r="A15" s="68">
        <v>7</v>
      </c>
      <c r="B15" s="68"/>
      <c r="C15" s="25"/>
      <c r="D15" s="25"/>
      <c r="E15" s="25"/>
      <c r="F15" s="25"/>
      <c r="G15" s="25"/>
      <c r="H15" s="25"/>
      <c r="I15" s="222"/>
      <c r="J15" s="222"/>
      <c r="K15" s="222"/>
      <c r="L15" s="25"/>
    </row>
    <row r="16" spans="1:13" customFormat="1" ht="15">
      <c r="A16" s="68">
        <v>8</v>
      </c>
      <c r="B16" s="68"/>
      <c r="C16" s="25"/>
      <c r="D16" s="25"/>
      <c r="E16" s="25"/>
      <c r="F16" s="25"/>
      <c r="G16" s="25"/>
      <c r="H16" s="25"/>
      <c r="I16" s="222"/>
      <c r="J16" s="222"/>
      <c r="K16" s="222"/>
      <c r="L16" s="25"/>
    </row>
    <row r="17" spans="1:12" customFormat="1" ht="15">
      <c r="A17" s="68">
        <v>9</v>
      </c>
      <c r="B17" s="68"/>
      <c r="C17" s="25"/>
      <c r="D17" s="25"/>
      <c r="E17" s="25"/>
      <c r="F17" s="25"/>
      <c r="G17" s="25"/>
      <c r="H17" s="25"/>
      <c r="I17" s="222"/>
      <c r="J17" s="222"/>
      <c r="K17" s="222"/>
      <c r="L17" s="25"/>
    </row>
    <row r="18" spans="1:12" customFormat="1" ht="15">
      <c r="A18" s="68">
        <v>10</v>
      </c>
      <c r="B18" s="68"/>
      <c r="C18" s="25"/>
      <c r="D18" s="25"/>
      <c r="E18" s="25"/>
      <c r="F18" s="25"/>
      <c r="G18" s="25"/>
      <c r="H18" s="25"/>
      <c r="I18" s="222"/>
      <c r="J18" s="222"/>
      <c r="K18" s="222"/>
      <c r="L18" s="25"/>
    </row>
    <row r="19" spans="1:12" customFormat="1" ht="15">
      <c r="A19" s="68">
        <v>11</v>
      </c>
      <c r="B19" s="68"/>
      <c r="C19" s="25"/>
      <c r="D19" s="25"/>
      <c r="E19" s="25"/>
      <c r="F19" s="25"/>
      <c r="G19" s="25"/>
      <c r="H19" s="25"/>
      <c r="I19" s="222"/>
      <c r="J19" s="222"/>
      <c r="K19" s="222"/>
      <c r="L19" s="25"/>
    </row>
    <row r="20" spans="1:12" customFormat="1" ht="15">
      <c r="A20" s="68">
        <v>12</v>
      </c>
      <c r="B20" s="68"/>
      <c r="C20" s="25"/>
      <c r="D20" s="25"/>
      <c r="E20" s="25"/>
      <c r="F20" s="25"/>
      <c r="G20" s="25"/>
      <c r="H20" s="25"/>
      <c r="I20" s="222"/>
      <c r="J20" s="222"/>
      <c r="K20" s="222"/>
      <c r="L20" s="25"/>
    </row>
    <row r="21" spans="1:12" customFormat="1" ht="15">
      <c r="A21" s="68">
        <v>13</v>
      </c>
      <c r="B21" s="68"/>
      <c r="C21" s="25"/>
      <c r="D21" s="25"/>
      <c r="E21" s="25"/>
      <c r="F21" s="25"/>
      <c r="G21" s="25"/>
      <c r="H21" s="25"/>
      <c r="I21" s="222"/>
      <c r="J21" s="222"/>
      <c r="K21" s="222"/>
      <c r="L21" s="25"/>
    </row>
    <row r="22" spans="1:12" customFormat="1" ht="15">
      <c r="A22" s="68">
        <v>14</v>
      </c>
      <c r="B22" s="68"/>
      <c r="C22" s="25"/>
      <c r="D22" s="25"/>
      <c r="E22" s="25"/>
      <c r="F22" s="25"/>
      <c r="G22" s="25"/>
      <c r="H22" s="25"/>
      <c r="I22" s="222"/>
      <c r="J22" s="222"/>
      <c r="K22" s="222"/>
      <c r="L22" s="25"/>
    </row>
    <row r="23" spans="1:12" customFormat="1" ht="15">
      <c r="A23" s="68">
        <v>15</v>
      </c>
      <c r="B23" s="68"/>
      <c r="C23" s="25"/>
      <c r="D23" s="25"/>
      <c r="E23" s="25"/>
      <c r="F23" s="25"/>
      <c r="G23" s="25"/>
      <c r="H23" s="25"/>
      <c r="I23" s="222"/>
      <c r="J23" s="222"/>
      <c r="K23" s="222"/>
      <c r="L23" s="25"/>
    </row>
    <row r="24" spans="1:12" customFormat="1" ht="15">
      <c r="A24" s="68">
        <v>16</v>
      </c>
      <c r="B24" s="68"/>
      <c r="C24" s="25"/>
      <c r="D24" s="25"/>
      <c r="E24" s="25"/>
      <c r="F24" s="25"/>
      <c r="G24" s="25"/>
      <c r="H24" s="25"/>
      <c r="I24" s="222"/>
      <c r="J24" s="222"/>
      <c r="K24" s="222"/>
      <c r="L24" s="25"/>
    </row>
    <row r="25" spans="1:12" customFormat="1" ht="15">
      <c r="A25" s="68">
        <v>17</v>
      </c>
      <c r="B25" s="68"/>
      <c r="C25" s="25"/>
      <c r="D25" s="25"/>
      <c r="E25" s="25"/>
      <c r="F25" s="25"/>
      <c r="G25" s="25"/>
      <c r="H25" s="25"/>
      <c r="I25" s="222"/>
      <c r="J25" s="222"/>
      <c r="K25" s="222"/>
      <c r="L25" s="25"/>
    </row>
    <row r="26" spans="1:12" customFormat="1" ht="15">
      <c r="A26" s="68">
        <v>18</v>
      </c>
      <c r="B26" s="68"/>
      <c r="C26" s="25"/>
      <c r="D26" s="25"/>
      <c r="E26" s="25"/>
      <c r="F26" s="25"/>
      <c r="G26" s="25"/>
      <c r="H26" s="25"/>
      <c r="I26" s="222"/>
      <c r="J26" s="222"/>
      <c r="K26" s="222"/>
      <c r="L26" s="25"/>
    </row>
    <row r="27" spans="1:12" customFormat="1" ht="15">
      <c r="A27" s="68" t="s">
        <v>278</v>
      </c>
      <c r="B27" s="68"/>
      <c r="C27" s="25"/>
      <c r="D27" s="25"/>
      <c r="E27" s="25"/>
      <c r="F27" s="25"/>
      <c r="G27" s="25"/>
      <c r="H27" s="25"/>
      <c r="I27" s="222"/>
      <c r="J27" s="222"/>
      <c r="K27" s="222"/>
      <c r="L27" s="25"/>
    </row>
    <row r="28" spans="1:12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</row>
    <row r="29" spans="1:12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</row>
    <row r="30" spans="1:12" ht="15">
      <c r="A30" s="228"/>
      <c r="B30" s="228"/>
      <c r="C30" s="227"/>
      <c r="D30" s="227"/>
      <c r="E30" s="227"/>
      <c r="F30" s="227"/>
      <c r="G30" s="227"/>
      <c r="H30" s="227"/>
      <c r="I30" s="227"/>
      <c r="J30" s="227"/>
      <c r="K30" s="227"/>
      <c r="L30" s="227"/>
    </row>
    <row r="31" spans="1:12" ht="15">
      <c r="A31" s="186"/>
      <c r="B31" s="186"/>
      <c r="C31" s="188" t="s">
        <v>107</v>
      </c>
      <c r="D31" s="186"/>
      <c r="E31" s="186"/>
      <c r="F31" s="189"/>
      <c r="G31" s="186"/>
      <c r="H31" s="186"/>
      <c r="I31" s="186"/>
      <c r="J31" s="186"/>
      <c r="K31" s="186"/>
      <c r="L31" s="186"/>
    </row>
    <row r="32" spans="1:12" ht="15">
      <c r="A32" s="186"/>
      <c r="B32" s="186"/>
      <c r="C32" s="186"/>
      <c r="D32" s="190"/>
      <c r="E32" s="186"/>
      <c r="G32" s="190"/>
      <c r="H32" s="233"/>
    </row>
    <row r="33" spans="3:7" ht="15">
      <c r="C33" s="186"/>
      <c r="D33" s="192" t="s">
        <v>268</v>
      </c>
      <c r="E33" s="186"/>
      <c r="G33" s="193" t="s">
        <v>273</v>
      </c>
    </row>
    <row r="34" spans="3:7" ht="15">
      <c r="C34" s="186"/>
      <c r="D34" s="194" t="s">
        <v>139</v>
      </c>
      <c r="E34" s="186"/>
      <c r="G34" s="186" t="s">
        <v>269</v>
      </c>
    </row>
    <row r="35" spans="3:7" ht="15">
      <c r="C35" s="186"/>
      <c r="D35" s="194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topLeftCell="A2" zoomScale="80" zoomScaleNormal="100" zoomScaleSheetLayoutView="80" workbookViewId="0">
      <selection activeCell="I2" sqref="I2"/>
    </sheetView>
  </sheetViews>
  <sheetFormatPr defaultRowHeight="12.75"/>
  <cols>
    <col min="1" max="1" width="11.7109375" style="187" customWidth="1"/>
    <col min="2" max="2" width="21.5703125" style="187" customWidth="1"/>
    <col min="3" max="3" width="19.140625" style="187" customWidth="1"/>
    <col min="4" max="4" width="23.7109375" style="187" customWidth="1"/>
    <col min="5" max="6" width="16.5703125" style="187" bestFit="1" customWidth="1"/>
    <col min="7" max="7" width="17" style="187" customWidth="1"/>
    <col min="8" max="8" width="19" style="187" customWidth="1"/>
    <col min="9" max="9" width="24.42578125" style="187" customWidth="1"/>
    <col min="10" max="16384" width="9.140625" style="187"/>
  </cols>
  <sheetData>
    <row r="1" spans="1:13" customFormat="1" ht="15">
      <c r="A1" s="137" t="s">
        <v>463</v>
      </c>
      <c r="B1" s="138"/>
      <c r="C1" s="138"/>
      <c r="D1" s="138"/>
      <c r="E1" s="138"/>
      <c r="F1" s="138"/>
      <c r="G1" s="138"/>
      <c r="H1" s="144"/>
      <c r="I1" s="79" t="s">
        <v>109</v>
      </c>
    </row>
    <row r="2" spans="1:13" customFormat="1" ht="15">
      <c r="A2" s="106" t="s">
        <v>140</v>
      </c>
      <c r="B2" s="138"/>
      <c r="C2" s="138"/>
      <c r="D2" s="138"/>
      <c r="E2" s="138"/>
      <c r="F2" s="138"/>
      <c r="G2" s="138"/>
      <c r="H2" s="144"/>
      <c r="I2" s="364" t="s">
        <v>516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7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138"/>
      <c r="E4" s="138"/>
      <c r="F4" s="138"/>
      <c r="G4" s="138"/>
      <c r="H4" s="138"/>
      <c r="I4" s="147"/>
    </row>
    <row r="5" spans="1:13" ht="15">
      <c r="A5" s="224" t="str">
        <f>'ფორმა N1'!D4</f>
        <v>მ.პ.გ. ქართული ოცნება - დემოკრატიული საქართველო</v>
      </c>
      <c r="B5" s="81"/>
      <c r="C5" s="81"/>
      <c r="D5" s="226"/>
      <c r="E5" s="226"/>
      <c r="F5" s="226"/>
      <c r="G5" s="226"/>
      <c r="H5" s="226"/>
      <c r="I5" s="225"/>
    </row>
    <row r="6" spans="1:13" customFormat="1" ht="13.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50" t="s">
        <v>64</v>
      </c>
      <c r="B7" s="136" t="s">
        <v>385</v>
      </c>
      <c r="C7" s="136" t="s">
        <v>386</v>
      </c>
      <c r="D7" s="136" t="s">
        <v>391</v>
      </c>
      <c r="E7" s="136" t="s">
        <v>393</v>
      </c>
      <c r="F7" s="136" t="s">
        <v>387</v>
      </c>
      <c r="G7" s="136" t="s">
        <v>388</v>
      </c>
      <c r="H7" s="136" t="s">
        <v>400</v>
      </c>
      <c r="I7" s="136" t="s">
        <v>389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8">
        <v>1</v>
      </c>
      <c r="B9" s="25"/>
      <c r="C9" s="25"/>
      <c r="D9" s="25"/>
      <c r="E9" s="25"/>
      <c r="F9" s="222"/>
      <c r="G9" s="222"/>
      <c r="H9" s="222"/>
      <c r="I9" s="25"/>
    </row>
    <row r="10" spans="1:13" customFormat="1" ht="15">
      <c r="A10" s="68">
        <v>2</v>
      </c>
      <c r="B10" s="25"/>
      <c r="C10" s="25"/>
      <c r="D10" s="25"/>
      <c r="E10" s="25"/>
      <c r="F10" s="222"/>
      <c r="G10" s="222"/>
      <c r="H10" s="222"/>
      <c r="I10" s="25"/>
    </row>
    <row r="11" spans="1:13" customFormat="1" ht="15">
      <c r="A11" s="68">
        <v>3</v>
      </c>
      <c r="B11" s="25"/>
      <c r="C11" s="25"/>
      <c r="D11" s="25"/>
      <c r="E11" s="25"/>
      <c r="F11" s="222"/>
      <c r="G11" s="222"/>
      <c r="H11" s="222"/>
      <c r="I11" s="25"/>
    </row>
    <row r="12" spans="1:13" customFormat="1" ht="15">
      <c r="A12" s="68">
        <v>4</v>
      </c>
      <c r="B12" s="25"/>
      <c r="C12" s="25"/>
      <c r="D12" s="25"/>
      <c r="E12" s="25"/>
      <c r="F12" s="222"/>
      <c r="G12" s="222"/>
      <c r="H12" s="222"/>
      <c r="I12" s="25"/>
    </row>
    <row r="13" spans="1:13" customFormat="1" ht="15">
      <c r="A13" s="68">
        <v>5</v>
      </c>
      <c r="B13" s="25"/>
      <c r="C13" s="25"/>
      <c r="D13" s="25"/>
      <c r="E13" s="25"/>
      <c r="F13" s="222"/>
      <c r="G13" s="222"/>
      <c r="H13" s="222"/>
      <c r="I13" s="25"/>
    </row>
    <row r="14" spans="1:13" customFormat="1" ht="15">
      <c r="A14" s="68">
        <v>6</v>
      </c>
      <c r="B14" s="25"/>
      <c r="C14" s="25"/>
      <c r="D14" s="25"/>
      <c r="E14" s="25"/>
      <c r="F14" s="222"/>
      <c r="G14" s="222"/>
      <c r="H14" s="222"/>
      <c r="I14" s="25"/>
    </row>
    <row r="15" spans="1:13" customFormat="1" ht="15">
      <c r="A15" s="68">
        <v>7</v>
      </c>
      <c r="B15" s="25"/>
      <c r="C15" s="25"/>
      <c r="D15" s="25"/>
      <c r="E15" s="25"/>
      <c r="F15" s="222"/>
      <c r="G15" s="222"/>
      <c r="H15" s="222"/>
      <c r="I15" s="25"/>
    </row>
    <row r="16" spans="1:13" customFormat="1" ht="15">
      <c r="A16" s="68">
        <v>8</v>
      </c>
      <c r="B16" s="25"/>
      <c r="C16" s="25"/>
      <c r="D16" s="25"/>
      <c r="E16" s="25"/>
      <c r="F16" s="222"/>
      <c r="G16" s="222"/>
      <c r="H16" s="222"/>
      <c r="I16" s="25"/>
    </row>
    <row r="17" spans="1:9" customFormat="1" ht="15">
      <c r="A17" s="68">
        <v>9</v>
      </c>
      <c r="B17" s="25"/>
      <c r="C17" s="25"/>
      <c r="D17" s="25"/>
      <c r="E17" s="25"/>
      <c r="F17" s="222"/>
      <c r="G17" s="222"/>
      <c r="H17" s="222"/>
      <c r="I17" s="25"/>
    </row>
    <row r="18" spans="1:9" customFormat="1" ht="15">
      <c r="A18" s="68">
        <v>10</v>
      </c>
      <c r="B18" s="25"/>
      <c r="C18" s="25"/>
      <c r="D18" s="25"/>
      <c r="E18" s="25"/>
      <c r="F18" s="222"/>
      <c r="G18" s="222"/>
      <c r="H18" s="222"/>
      <c r="I18" s="25"/>
    </row>
    <row r="19" spans="1:9" customFormat="1" ht="15">
      <c r="A19" s="68">
        <v>11</v>
      </c>
      <c r="B19" s="25"/>
      <c r="C19" s="25"/>
      <c r="D19" s="25"/>
      <c r="E19" s="25"/>
      <c r="F19" s="222"/>
      <c r="G19" s="222"/>
      <c r="H19" s="222"/>
      <c r="I19" s="25"/>
    </row>
    <row r="20" spans="1:9" customFormat="1" ht="15">
      <c r="A20" s="68">
        <v>12</v>
      </c>
      <c r="B20" s="25"/>
      <c r="C20" s="25"/>
      <c r="D20" s="25"/>
      <c r="E20" s="25"/>
      <c r="F20" s="222"/>
      <c r="G20" s="222"/>
      <c r="H20" s="222"/>
      <c r="I20" s="25"/>
    </row>
    <row r="21" spans="1:9" customFormat="1" ht="15">
      <c r="A21" s="68">
        <v>13</v>
      </c>
      <c r="B21" s="25"/>
      <c r="C21" s="25"/>
      <c r="D21" s="25"/>
      <c r="E21" s="25"/>
      <c r="F21" s="222"/>
      <c r="G21" s="222"/>
      <c r="H21" s="222"/>
      <c r="I21" s="25"/>
    </row>
    <row r="22" spans="1:9" customFormat="1" ht="15">
      <c r="A22" s="68">
        <v>14</v>
      </c>
      <c r="B22" s="25"/>
      <c r="C22" s="25"/>
      <c r="D22" s="25"/>
      <c r="E22" s="25"/>
      <c r="F22" s="222"/>
      <c r="G22" s="222"/>
      <c r="H22" s="222"/>
      <c r="I22" s="25"/>
    </row>
    <row r="23" spans="1:9" customFormat="1" ht="15">
      <c r="A23" s="68">
        <v>15</v>
      </c>
      <c r="B23" s="25"/>
      <c r="C23" s="25"/>
      <c r="D23" s="25"/>
      <c r="E23" s="25"/>
      <c r="F23" s="222"/>
      <c r="G23" s="222"/>
      <c r="H23" s="222"/>
      <c r="I23" s="25"/>
    </row>
    <row r="24" spans="1:9" customFormat="1" ht="15">
      <c r="A24" s="68">
        <v>16</v>
      </c>
      <c r="B24" s="25"/>
      <c r="C24" s="25"/>
      <c r="D24" s="25"/>
      <c r="E24" s="25"/>
      <c r="F24" s="222"/>
      <c r="G24" s="222"/>
      <c r="H24" s="222"/>
      <c r="I24" s="25"/>
    </row>
    <row r="25" spans="1:9" customFormat="1" ht="15">
      <c r="A25" s="68">
        <v>17</v>
      </c>
      <c r="B25" s="25"/>
      <c r="C25" s="25"/>
      <c r="D25" s="25"/>
      <c r="E25" s="25"/>
      <c r="F25" s="222"/>
      <c r="G25" s="222"/>
      <c r="H25" s="222"/>
      <c r="I25" s="25"/>
    </row>
    <row r="26" spans="1:9" customFormat="1" ht="15">
      <c r="A26" s="68">
        <v>18</v>
      </c>
      <c r="B26" s="25"/>
      <c r="C26" s="25"/>
      <c r="D26" s="25"/>
      <c r="E26" s="25"/>
      <c r="F26" s="222"/>
      <c r="G26" s="222"/>
      <c r="H26" s="222"/>
      <c r="I26" s="25"/>
    </row>
    <row r="27" spans="1:9" customFormat="1" ht="15">
      <c r="A27" s="68" t="s">
        <v>278</v>
      </c>
      <c r="B27" s="25"/>
      <c r="C27" s="25"/>
      <c r="D27" s="25"/>
      <c r="E27" s="25"/>
      <c r="F27" s="222"/>
      <c r="G27" s="222"/>
      <c r="H27" s="222"/>
      <c r="I27" s="25"/>
    </row>
    <row r="28" spans="1:9">
      <c r="A28" s="227"/>
      <c r="B28" s="227"/>
      <c r="C28" s="227"/>
      <c r="D28" s="227"/>
      <c r="E28" s="227"/>
      <c r="F28" s="227"/>
      <c r="G28" s="227"/>
      <c r="H28" s="227"/>
      <c r="I28" s="227"/>
    </row>
    <row r="29" spans="1:9">
      <c r="A29" s="227"/>
      <c r="B29" s="227"/>
      <c r="C29" s="227"/>
      <c r="D29" s="227"/>
      <c r="E29" s="227"/>
      <c r="F29" s="227"/>
      <c r="G29" s="227"/>
      <c r="H29" s="227"/>
      <c r="I29" s="227"/>
    </row>
    <row r="30" spans="1:9" ht="15">
      <c r="A30" s="228"/>
      <c r="B30" s="227"/>
      <c r="C30" s="227"/>
      <c r="D30" s="227"/>
      <c r="E30" s="227"/>
      <c r="F30" s="227"/>
      <c r="G30" s="227"/>
      <c r="H30" s="227"/>
      <c r="I30" s="227"/>
    </row>
    <row r="31" spans="1:9" ht="15">
      <c r="A31" s="186"/>
      <c r="B31" s="188" t="s">
        <v>107</v>
      </c>
      <c r="C31" s="186"/>
      <c r="D31" s="186"/>
      <c r="E31" s="189"/>
      <c r="F31" s="186"/>
      <c r="G31" s="186"/>
      <c r="H31" s="186"/>
      <c r="I31" s="186"/>
    </row>
    <row r="32" spans="1:9" ht="15">
      <c r="A32" s="186"/>
      <c r="B32" s="186"/>
      <c r="C32" s="190"/>
      <c r="D32" s="186"/>
      <c r="F32" s="190"/>
      <c r="G32" s="233"/>
    </row>
    <row r="33" spans="2:6" ht="15">
      <c r="B33" s="186"/>
      <c r="C33" s="192" t="s">
        <v>268</v>
      </c>
      <c r="D33" s="186"/>
      <c r="F33" s="193" t="s">
        <v>273</v>
      </c>
    </row>
    <row r="34" spans="2:6" ht="15">
      <c r="B34" s="186"/>
      <c r="C34" s="194" t="s">
        <v>139</v>
      </c>
      <c r="D34" s="186"/>
      <c r="F34" s="186" t="s">
        <v>269</v>
      </c>
    </row>
    <row r="35" spans="2:6" ht="15">
      <c r="B35" s="186"/>
      <c r="C35" s="194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view="pageBreakPreview" topLeftCell="A76" zoomScale="80" zoomScaleNormal="100" zoomScaleSheetLayoutView="80" workbookViewId="0">
      <selection activeCell="G88" sqref="G88"/>
    </sheetView>
  </sheetViews>
  <sheetFormatPr defaultRowHeight="15"/>
  <cols>
    <col min="1" max="1" width="10" style="186" customWidth="1"/>
    <col min="2" max="2" width="20.28515625" style="186" customWidth="1"/>
    <col min="3" max="3" width="30" style="186" customWidth="1"/>
    <col min="4" max="4" width="29" style="186" customWidth="1"/>
    <col min="5" max="5" width="22.5703125" style="186" customWidth="1"/>
    <col min="6" max="6" width="20" style="186" customWidth="1"/>
    <col min="7" max="7" width="29.28515625" style="186" customWidth="1"/>
    <col min="8" max="8" width="27.140625" style="186" customWidth="1"/>
    <col min="9" max="9" width="26.42578125" style="186" customWidth="1"/>
    <col min="10" max="10" width="0.5703125" style="186" customWidth="1"/>
    <col min="11" max="16384" width="9.140625" style="186"/>
  </cols>
  <sheetData>
    <row r="1" spans="1:10">
      <c r="A1" s="75" t="s">
        <v>405</v>
      </c>
      <c r="B1" s="77"/>
      <c r="C1" s="77"/>
      <c r="D1" s="77"/>
      <c r="E1" s="77"/>
      <c r="F1" s="77"/>
      <c r="G1" s="77"/>
      <c r="H1" s="77"/>
      <c r="I1" s="166" t="s">
        <v>198</v>
      </c>
      <c r="J1" s="167"/>
    </row>
    <row r="2" spans="1:10">
      <c r="A2" s="77" t="s">
        <v>140</v>
      </c>
      <c r="B2" s="77"/>
      <c r="C2" s="77"/>
      <c r="D2" s="77"/>
      <c r="E2" s="77"/>
      <c r="F2" s="77"/>
      <c r="G2" s="77"/>
      <c r="H2" s="77"/>
      <c r="I2" s="364" t="s">
        <v>516</v>
      </c>
      <c r="J2" s="167"/>
    </row>
    <row r="3" spans="1:10">
      <c r="A3" s="77"/>
      <c r="B3" s="77"/>
      <c r="C3" s="77"/>
      <c r="D3" s="77"/>
      <c r="E3" s="77"/>
      <c r="F3" s="77"/>
      <c r="G3" s="77"/>
      <c r="H3" s="77"/>
      <c r="I3" s="103"/>
      <c r="J3" s="167"/>
    </row>
    <row r="4" spans="1:10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>
      <c r="A5" s="224" t="str">
        <f>'ფორმა N1'!D4</f>
        <v>მ.პ.გ. ქართული ოცნება - დემოკრატიული საქართველო</v>
      </c>
      <c r="B5" s="224"/>
      <c r="C5" s="224"/>
      <c r="D5" s="224"/>
      <c r="E5" s="224"/>
      <c r="F5" s="224"/>
      <c r="G5" s="224"/>
      <c r="H5" s="224"/>
      <c r="I5" s="224"/>
      <c r="J5" s="193"/>
    </row>
    <row r="6" spans="1:10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>
      <c r="A8" s="168" t="s">
        <v>64</v>
      </c>
      <c r="B8" s="396" t="s">
        <v>377</v>
      </c>
      <c r="C8" s="397" t="s">
        <v>439</v>
      </c>
      <c r="D8" s="397" t="s">
        <v>440</v>
      </c>
      <c r="E8" s="397" t="s">
        <v>378</v>
      </c>
      <c r="F8" s="397" t="s">
        <v>397</v>
      </c>
      <c r="G8" s="397" t="s">
        <v>398</v>
      </c>
      <c r="H8" s="397" t="s">
        <v>444</v>
      </c>
      <c r="I8" s="169" t="s">
        <v>399</v>
      </c>
      <c r="J8" s="106"/>
    </row>
    <row r="9" spans="1:10" ht="30">
      <c r="A9" s="171">
        <v>1</v>
      </c>
      <c r="B9" s="471">
        <v>41759</v>
      </c>
      <c r="C9" s="472" t="s">
        <v>833</v>
      </c>
      <c r="D9" s="473">
        <v>205283637</v>
      </c>
      <c r="E9" s="474" t="s">
        <v>834</v>
      </c>
      <c r="F9" s="474">
        <v>79357.5</v>
      </c>
      <c r="G9" s="474">
        <v>79357.5</v>
      </c>
      <c r="H9" s="474">
        <v>0</v>
      </c>
      <c r="I9" s="474">
        <v>79357.5</v>
      </c>
      <c r="J9" s="106"/>
    </row>
    <row r="10" spans="1:10" ht="30">
      <c r="A10" s="171">
        <v>2</v>
      </c>
      <c r="B10" s="471">
        <v>41131</v>
      </c>
      <c r="C10" s="472" t="s">
        <v>835</v>
      </c>
      <c r="D10" s="473"/>
      <c r="E10" s="474" t="s">
        <v>836</v>
      </c>
      <c r="F10" s="474">
        <v>41437.199999999997</v>
      </c>
      <c r="G10" s="474">
        <v>41437.199999999997</v>
      </c>
      <c r="H10" s="475">
        <v>0</v>
      </c>
      <c r="I10" s="474">
        <v>41437.199999999997</v>
      </c>
      <c r="J10" s="106"/>
    </row>
    <row r="11" spans="1:10" ht="60">
      <c r="A11" s="171">
        <v>3</v>
      </c>
      <c r="B11" s="471">
        <v>41139</v>
      </c>
      <c r="C11" s="472" t="s">
        <v>837</v>
      </c>
      <c r="D11" s="473">
        <v>205282905</v>
      </c>
      <c r="E11" s="476" t="s">
        <v>838</v>
      </c>
      <c r="F11" s="474">
        <v>141390</v>
      </c>
      <c r="G11" s="474">
        <v>141390</v>
      </c>
      <c r="H11" s="475">
        <v>0</v>
      </c>
      <c r="I11" s="474">
        <v>141390</v>
      </c>
      <c r="J11" s="106"/>
    </row>
    <row r="12" spans="1:10">
      <c r="A12" s="171">
        <v>4</v>
      </c>
      <c r="B12" s="471">
        <v>41084</v>
      </c>
      <c r="C12" s="472" t="s">
        <v>839</v>
      </c>
      <c r="D12" s="473">
        <v>60001104537</v>
      </c>
      <c r="E12" s="474" t="s">
        <v>840</v>
      </c>
      <c r="F12" s="477">
        <v>162.5</v>
      </c>
      <c r="G12" s="477">
        <v>162.5</v>
      </c>
      <c r="H12" s="475">
        <v>0</v>
      </c>
      <c r="I12" s="477">
        <v>162.5</v>
      </c>
      <c r="J12" s="106"/>
    </row>
    <row r="13" spans="1:10">
      <c r="A13" s="171">
        <v>5</v>
      </c>
      <c r="B13" s="471">
        <v>41083</v>
      </c>
      <c r="C13" s="472" t="s">
        <v>841</v>
      </c>
      <c r="D13" s="473">
        <v>16001002430</v>
      </c>
      <c r="E13" s="474" t="s">
        <v>840</v>
      </c>
      <c r="F13" s="477">
        <v>100</v>
      </c>
      <c r="G13" s="477">
        <v>100</v>
      </c>
      <c r="H13" s="475">
        <v>0</v>
      </c>
      <c r="I13" s="477">
        <v>100</v>
      </c>
      <c r="J13" s="106"/>
    </row>
    <row r="14" spans="1:10">
      <c r="A14" s="171">
        <v>6</v>
      </c>
      <c r="B14" s="471">
        <v>41083</v>
      </c>
      <c r="C14" s="472" t="s">
        <v>842</v>
      </c>
      <c r="D14" s="473">
        <v>16201033680</v>
      </c>
      <c r="E14" s="474" t="s">
        <v>840</v>
      </c>
      <c r="F14" s="477">
        <v>100</v>
      </c>
      <c r="G14" s="477">
        <v>100</v>
      </c>
      <c r="H14" s="475">
        <v>0</v>
      </c>
      <c r="I14" s="477">
        <v>100</v>
      </c>
      <c r="J14" s="106"/>
    </row>
    <row r="15" spans="1:10">
      <c r="A15" s="171">
        <v>7</v>
      </c>
      <c r="B15" s="471">
        <v>41084</v>
      </c>
      <c r="C15" s="472" t="s">
        <v>843</v>
      </c>
      <c r="D15" s="473">
        <v>61006053900</v>
      </c>
      <c r="E15" s="474" t="s">
        <v>840</v>
      </c>
      <c r="F15" s="477">
        <v>162.5</v>
      </c>
      <c r="G15" s="477">
        <v>162.5</v>
      </c>
      <c r="H15" s="478">
        <v>0</v>
      </c>
      <c r="I15" s="477">
        <v>162.5</v>
      </c>
      <c r="J15" s="106"/>
    </row>
    <row r="16" spans="1:10">
      <c r="A16" s="171">
        <v>8</v>
      </c>
      <c r="B16" s="471">
        <v>41083</v>
      </c>
      <c r="C16" s="472" t="s">
        <v>844</v>
      </c>
      <c r="D16" s="473">
        <v>61008001136</v>
      </c>
      <c r="E16" s="474" t="s">
        <v>840</v>
      </c>
      <c r="F16" s="477">
        <v>125</v>
      </c>
      <c r="G16" s="477">
        <v>125</v>
      </c>
      <c r="H16" s="475">
        <v>0</v>
      </c>
      <c r="I16" s="477">
        <v>125</v>
      </c>
      <c r="J16" s="106"/>
    </row>
    <row r="17" spans="1:10">
      <c r="A17" s="171">
        <v>9</v>
      </c>
      <c r="B17" s="471">
        <v>41084</v>
      </c>
      <c r="C17" s="472" t="s">
        <v>845</v>
      </c>
      <c r="D17" s="473">
        <v>61006068519</v>
      </c>
      <c r="E17" s="474" t="s">
        <v>840</v>
      </c>
      <c r="F17" s="477">
        <v>162.5</v>
      </c>
      <c r="G17" s="477">
        <v>162.5</v>
      </c>
      <c r="H17" s="475">
        <v>0</v>
      </c>
      <c r="I17" s="477">
        <v>162.5</v>
      </c>
      <c r="J17" s="106"/>
    </row>
    <row r="18" spans="1:10">
      <c r="A18" s="171">
        <v>10</v>
      </c>
      <c r="B18" s="471">
        <v>41083</v>
      </c>
      <c r="C18" s="472" t="s">
        <v>846</v>
      </c>
      <c r="D18" s="473">
        <v>61008001937</v>
      </c>
      <c r="E18" s="474" t="s">
        <v>840</v>
      </c>
      <c r="F18" s="477">
        <v>162.5</v>
      </c>
      <c r="G18" s="477">
        <v>162.5</v>
      </c>
      <c r="H18" s="478">
        <v>0</v>
      </c>
      <c r="I18" s="477">
        <v>162.5</v>
      </c>
      <c r="J18" s="106"/>
    </row>
    <row r="19" spans="1:10">
      <c r="A19" s="171">
        <v>11</v>
      </c>
      <c r="B19" s="471">
        <v>41084</v>
      </c>
      <c r="C19" s="472" t="s">
        <v>847</v>
      </c>
      <c r="D19" s="473">
        <v>61006047190</v>
      </c>
      <c r="E19" s="474" t="s">
        <v>840</v>
      </c>
      <c r="F19" s="477">
        <v>162.5</v>
      </c>
      <c r="G19" s="477">
        <v>162.5</v>
      </c>
      <c r="H19" s="475">
        <v>0</v>
      </c>
      <c r="I19" s="477">
        <v>162.5</v>
      </c>
      <c r="J19" s="106"/>
    </row>
    <row r="20" spans="1:10">
      <c r="A20" s="171">
        <v>12</v>
      </c>
      <c r="B20" s="471">
        <v>41083</v>
      </c>
      <c r="C20" s="472" t="s">
        <v>848</v>
      </c>
      <c r="D20" s="473">
        <v>61006053166</v>
      </c>
      <c r="E20" s="474" t="s">
        <v>840</v>
      </c>
      <c r="F20" s="477">
        <v>162.5</v>
      </c>
      <c r="G20" s="477">
        <v>162.5</v>
      </c>
      <c r="H20" s="475">
        <v>0</v>
      </c>
      <c r="I20" s="477">
        <v>162.5</v>
      </c>
      <c r="J20" s="106"/>
    </row>
    <row r="21" spans="1:10">
      <c r="A21" s="171">
        <v>13</v>
      </c>
      <c r="B21" s="471">
        <v>41084</v>
      </c>
      <c r="C21" s="472" t="s">
        <v>849</v>
      </c>
      <c r="D21" s="473" t="s">
        <v>850</v>
      </c>
      <c r="E21" s="474" t="s">
        <v>840</v>
      </c>
      <c r="F21" s="477">
        <v>125</v>
      </c>
      <c r="G21" s="477">
        <v>125</v>
      </c>
      <c r="H21" s="475">
        <v>0</v>
      </c>
      <c r="I21" s="477">
        <v>125</v>
      </c>
      <c r="J21" s="106"/>
    </row>
    <row r="22" spans="1:10">
      <c r="A22" s="171">
        <v>14</v>
      </c>
      <c r="B22" s="471">
        <v>41084</v>
      </c>
      <c r="C22" s="472" t="s">
        <v>851</v>
      </c>
      <c r="D22" s="473" t="s">
        <v>852</v>
      </c>
      <c r="E22" s="474" t="s">
        <v>840</v>
      </c>
      <c r="F22" s="477">
        <v>162.5</v>
      </c>
      <c r="G22" s="477">
        <v>162.5</v>
      </c>
      <c r="H22" s="475">
        <v>0</v>
      </c>
      <c r="I22" s="477">
        <v>162.5</v>
      </c>
      <c r="J22" s="106"/>
    </row>
    <row r="23" spans="1:10">
      <c r="A23" s="171">
        <v>15</v>
      </c>
      <c r="B23" s="471">
        <v>41084</v>
      </c>
      <c r="C23" s="472" t="s">
        <v>853</v>
      </c>
      <c r="D23" s="473" t="s">
        <v>854</v>
      </c>
      <c r="E23" s="474" t="s">
        <v>840</v>
      </c>
      <c r="F23" s="477">
        <v>162.5</v>
      </c>
      <c r="G23" s="477">
        <v>162.5</v>
      </c>
      <c r="H23" s="475">
        <v>0</v>
      </c>
      <c r="I23" s="477">
        <v>162.5</v>
      </c>
      <c r="J23" s="106"/>
    </row>
    <row r="24" spans="1:10">
      <c r="A24" s="171">
        <v>16</v>
      </c>
      <c r="B24" s="471">
        <v>41083</v>
      </c>
      <c r="C24" s="472" t="s">
        <v>855</v>
      </c>
      <c r="D24" s="473" t="s">
        <v>856</v>
      </c>
      <c r="E24" s="474" t="s">
        <v>840</v>
      </c>
      <c r="F24" s="477">
        <v>100</v>
      </c>
      <c r="G24" s="477">
        <v>100</v>
      </c>
      <c r="H24" s="475">
        <v>0</v>
      </c>
      <c r="I24" s="477">
        <v>100</v>
      </c>
      <c r="J24" s="106"/>
    </row>
    <row r="25" spans="1:10">
      <c r="A25" s="171">
        <v>17</v>
      </c>
      <c r="B25" s="471">
        <v>41083</v>
      </c>
      <c r="C25" s="472" t="s">
        <v>857</v>
      </c>
      <c r="D25" s="473" t="s">
        <v>858</v>
      </c>
      <c r="E25" s="474" t="s">
        <v>840</v>
      </c>
      <c r="F25" s="477">
        <v>162.5</v>
      </c>
      <c r="G25" s="477">
        <v>162.5</v>
      </c>
      <c r="H25" s="478">
        <v>0</v>
      </c>
      <c r="I25" s="477">
        <v>162.5</v>
      </c>
      <c r="J25" s="106"/>
    </row>
    <row r="26" spans="1:10">
      <c r="A26" s="171">
        <v>18</v>
      </c>
      <c r="B26" s="471">
        <v>41085</v>
      </c>
      <c r="C26" s="472" t="s">
        <v>859</v>
      </c>
      <c r="D26" s="473" t="s">
        <v>860</v>
      </c>
      <c r="E26" s="474" t="s">
        <v>840</v>
      </c>
      <c r="F26" s="477">
        <v>100</v>
      </c>
      <c r="G26" s="477">
        <v>100</v>
      </c>
      <c r="H26" s="478">
        <v>0</v>
      </c>
      <c r="I26" s="477">
        <v>100</v>
      </c>
      <c r="J26" s="106"/>
    </row>
    <row r="27" spans="1:10">
      <c r="A27" s="171">
        <v>19</v>
      </c>
      <c r="B27" s="471">
        <v>41088</v>
      </c>
      <c r="C27" s="472" t="s">
        <v>861</v>
      </c>
      <c r="D27" s="473" t="s">
        <v>862</v>
      </c>
      <c r="E27" s="474" t="s">
        <v>840</v>
      </c>
      <c r="F27" s="477">
        <v>100</v>
      </c>
      <c r="G27" s="477">
        <v>100</v>
      </c>
      <c r="H27" s="478">
        <v>0</v>
      </c>
      <c r="I27" s="477">
        <v>100</v>
      </c>
      <c r="J27" s="106"/>
    </row>
    <row r="28" spans="1:10">
      <c r="A28" s="171">
        <v>20</v>
      </c>
      <c r="B28" s="471">
        <v>41083</v>
      </c>
      <c r="C28" s="472" t="s">
        <v>863</v>
      </c>
      <c r="D28" s="473" t="s">
        <v>864</v>
      </c>
      <c r="E28" s="474" t="s">
        <v>840</v>
      </c>
      <c r="F28" s="477">
        <v>162.5</v>
      </c>
      <c r="G28" s="477">
        <v>162.5</v>
      </c>
      <c r="H28" s="475">
        <v>0</v>
      </c>
      <c r="I28" s="477">
        <v>162.5</v>
      </c>
      <c r="J28" s="106"/>
    </row>
    <row r="29" spans="1:10">
      <c r="A29" s="171">
        <v>21</v>
      </c>
      <c r="B29" s="471">
        <v>41083</v>
      </c>
      <c r="C29" s="472" t="s">
        <v>865</v>
      </c>
      <c r="D29" s="473" t="s">
        <v>866</v>
      </c>
      <c r="E29" s="474" t="s">
        <v>840</v>
      </c>
      <c r="F29" s="477">
        <v>125</v>
      </c>
      <c r="G29" s="477">
        <v>125</v>
      </c>
      <c r="H29" s="475">
        <v>0</v>
      </c>
      <c r="I29" s="477">
        <v>125</v>
      </c>
      <c r="J29" s="106"/>
    </row>
    <row r="30" spans="1:10">
      <c r="A30" s="171">
        <v>22</v>
      </c>
      <c r="B30" s="471">
        <v>41083</v>
      </c>
      <c r="C30" s="472" t="s">
        <v>867</v>
      </c>
      <c r="D30" s="473" t="s">
        <v>868</v>
      </c>
      <c r="E30" s="474" t="s">
        <v>840</v>
      </c>
      <c r="F30" s="477">
        <v>162.5</v>
      </c>
      <c r="G30" s="477">
        <v>162.5</v>
      </c>
      <c r="H30" s="475">
        <v>0</v>
      </c>
      <c r="I30" s="477">
        <v>162.5</v>
      </c>
      <c r="J30" s="106"/>
    </row>
    <row r="31" spans="1:10">
      <c r="A31" s="171">
        <v>23</v>
      </c>
      <c r="B31" s="471">
        <v>41084</v>
      </c>
      <c r="C31" s="472" t="s">
        <v>869</v>
      </c>
      <c r="D31" s="473" t="s">
        <v>870</v>
      </c>
      <c r="E31" s="474" t="s">
        <v>840</v>
      </c>
      <c r="F31" s="477">
        <v>162.5</v>
      </c>
      <c r="G31" s="477">
        <v>162.5</v>
      </c>
      <c r="H31" s="475">
        <v>0</v>
      </c>
      <c r="I31" s="477">
        <v>162.5</v>
      </c>
      <c r="J31" s="106"/>
    </row>
    <row r="32" spans="1:10">
      <c r="A32" s="171">
        <v>24</v>
      </c>
      <c r="B32" s="471">
        <v>41084</v>
      </c>
      <c r="C32" s="472" t="s">
        <v>871</v>
      </c>
      <c r="D32" s="473" t="s">
        <v>872</v>
      </c>
      <c r="E32" s="474" t="s">
        <v>840</v>
      </c>
      <c r="F32" s="477">
        <v>162.5</v>
      </c>
      <c r="G32" s="477">
        <v>162.5</v>
      </c>
      <c r="H32" s="475">
        <v>0</v>
      </c>
      <c r="I32" s="477">
        <v>162.5</v>
      </c>
      <c r="J32" s="106"/>
    </row>
    <row r="33" spans="1:10">
      <c r="A33" s="171">
        <v>25</v>
      </c>
      <c r="B33" s="471">
        <v>41083</v>
      </c>
      <c r="C33" s="472" t="s">
        <v>873</v>
      </c>
      <c r="D33" s="473" t="s">
        <v>874</v>
      </c>
      <c r="E33" s="474" t="s">
        <v>840</v>
      </c>
      <c r="F33" s="477">
        <v>162.5</v>
      </c>
      <c r="G33" s="477">
        <v>162.5</v>
      </c>
      <c r="H33" s="475">
        <v>0</v>
      </c>
      <c r="I33" s="477">
        <v>162.5</v>
      </c>
      <c r="J33" s="106"/>
    </row>
    <row r="34" spans="1:10">
      <c r="A34" s="171">
        <v>26</v>
      </c>
      <c r="B34" s="471">
        <v>41083</v>
      </c>
      <c r="C34" s="472" t="s">
        <v>875</v>
      </c>
      <c r="D34" s="473" t="s">
        <v>876</v>
      </c>
      <c r="E34" s="474" t="s">
        <v>840</v>
      </c>
      <c r="F34" s="477">
        <v>125</v>
      </c>
      <c r="G34" s="477">
        <v>125</v>
      </c>
      <c r="H34" s="475">
        <v>0</v>
      </c>
      <c r="I34" s="477">
        <v>125</v>
      </c>
      <c r="J34" s="106"/>
    </row>
    <row r="35" spans="1:10">
      <c r="A35" s="171">
        <v>27</v>
      </c>
      <c r="B35" s="471">
        <v>41084</v>
      </c>
      <c r="C35" s="472" t="s">
        <v>877</v>
      </c>
      <c r="D35" s="473" t="s">
        <v>878</v>
      </c>
      <c r="E35" s="474" t="s">
        <v>840</v>
      </c>
      <c r="F35" s="477">
        <v>125</v>
      </c>
      <c r="G35" s="477">
        <v>125</v>
      </c>
      <c r="H35" s="475">
        <v>0</v>
      </c>
      <c r="I35" s="477">
        <v>125</v>
      </c>
      <c r="J35" s="106"/>
    </row>
    <row r="36" spans="1:10">
      <c r="A36" s="171">
        <v>28</v>
      </c>
      <c r="B36" s="471">
        <v>41083</v>
      </c>
      <c r="C36" s="472" t="s">
        <v>879</v>
      </c>
      <c r="D36" s="473" t="s">
        <v>880</v>
      </c>
      <c r="E36" s="474" t="s">
        <v>840</v>
      </c>
      <c r="F36" s="477">
        <v>125</v>
      </c>
      <c r="G36" s="477">
        <v>125</v>
      </c>
      <c r="H36" s="475">
        <v>0</v>
      </c>
      <c r="I36" s="477">
        <v>125</v>
      </c>
      <c r="J36" s="106"/>
    </row>
    <row r="37" spans="1:10">
      <c r="A37" s="171">
        <v>29</v>
      </c>
      <c r="B37" s="471">
        <v>41084</v>
      </c>
      <c r="C37" s="472" t="s">
        <v>881</v>
      </c>
      <c r="D37" s="473" t="s">
        <v>882</v>
      </c>
      <c r="E37" s="474" t="s">
        <v>840</v>
      </c>
      <c r="F37" s="477">
        <v>125</v>
      </c>
      <c r="G37" s="477">
        <v>125</v>
      </c>
      <c r="H37" s="475">
        <v>0</v>
      </c>
      <c r="I37" s="477">
        <v>125</v>
      </c>
      <c r="J37" s="106"/>
    </row>
    <row r="38" spans="1:10">
      <c r="A38" s="171">
        <v>30</v>
      </c>
      <c r="B38" s="471">
        <v>41089</v>
      </c>
      <c r="C38" s="472" t="s">
        <v>883</v>
      </c>
      <c r="D38" s="473" t="s">
        <v>884</v>
      </c>
      <c r="E38" s="474" t="s">
        <v>840</v>
      </c>
      <c r="F38" s="477">
        <v>125</v>
      </c>
      <c r="G38" s="477">
        <v>125</v>
      </c>
      <c r="H38" s="475">
        <v>0</v>
      </c>
      <c r="I38" s="477">
        <v>125</v>
      </c>
      <c r="J38" s="106"/>
    </row>
    <row r="39" spans="1:10">
      <c r="A39" s="171">
        <v>31</v>
      </c>
      <c r="B39" s="471">
        <v>41065</v>
      </c>
      <c r="C39" s="472" t="s">
        <v>885</v>
      </c>
      <c r="D39" s="473" t="s">
        <v>886</v>
      </c>
      <c r="E39" s="474" t="s">
        <v>840</v>
      </c>
      <c r="F39" s="477">
        <v>100</v>
      </c>
      <c r="G39" s="477">
        <v>100</v>
      </c>
      <c r="H39" s="478">
        <v>0</v>
      </c>
      <c r="I39" s="477">
        <v>100</v>
      </c>
      <c r="J39" s="106"/>
    </row>
    <row r="40" spans="1:10">
      <c r="A40" s="171">
        <v>32</v>
      </c>
      <c r="B40" s="471">
        <v>41065</v>
      </c>
      <c r="C40" s="472" t="s">
        <v>887</v>
      </c>
      <c r="D40" s="473" t="s">
        <v>888</v>
      </c>
      <c r="E40" s="474" t="s">
        <v>840</v>
      </c>
      <c r="F40" s="477">
        <v>125</v>
      </c>
      <c r="G40" s="477">
        <v>125</v>
      </c>
      <c r="H40" s="475">
        <v>0</v>
      </c>
      <c r="I40" s="477">
        <v>125</v>
      </c>
      <c r="J40" s="106"/>
    </row>
    <row r="41" spans="1:10">
      <c r="A41" s="171">
        <v>33</v>
      </c>
      <c r="B41" s="471">
        <v>41065</v>
      </c>
      <c r="C41" s="472" t="s">
        <v>889</v>
      </c>
      <c r="D41" s="473" t="s">
        <v>890</v>
      </c>
      <c r="E41" s="474" t="s">
        <v>840</v>
      </c>
      <c r="F41" s="477">
        <v>162.5</v>
      </c>
      <c r="G41" s="477">
        <v>162.5</v>
      </c>
      <c r="H41" s="475">
        <v>0</v>
      </c>
      <c r="I41" s="477">
        <v>162.5</v>
      </c>
      <c r="J41" s="106"/>
    </row>
    <row r="42" spans="1:10">
      <c r="A42" s="171">
        <v>34</v>
      </c>
      <c r="B42" s="471">
        <v>41065</v>
      </c>
      <c r="C42" s="472" t="s">
        <v>891</v>
      </c>
      <c r="D42" s="473" t="s">
        <v>892</v>
      </c>
      <c r="E42" s="474" t="s">
        <v>840</v>
      </c>
      <c r="F42" s="477">
        <v>162.5</v>
      </c>
      <c r="G42" s="477">
        <v>162.5</v>
      </c>
      <c r="H42" s="475">
        <v>0</v>
      </c>
      <c r="I42" s="477">
        <v>162.5</v>
      </c>
      <c r="J42" s="106"/>
    </row>
    <row r="43" spans="1:10">
      <c r="A43" s="171">
        <v>35</v>
      </c>
      <c r="B43" s="471">
        <v>41065</v>
      </c>
      <c r="C43" s="472" t="s">
        <v>893</v>
      </c>
      <c r="D43" s="473" t="s">
        <v>894</v>
      </c>
      <c r="E43" s="474" t="s">
        <v>840</v>
      </c>
      <c r="F43" s="477">
        <v>162.5</v>
      </c>
      <c r="G43" s="477">
        <v>162.5</v>
      </c>
      <c r="H43" s="475">
        <v>0</v>
      </c>
      <c r="I43" s="477">
        <v>162.5</v>
      </c>
      <c r="J43" s="106"/>
    </row>
    <row r="44" spans="1:10">
      <c r="A44" s="171">
        <v>36</v>
      </c>
      <c r="B44" s="471">
        <v>41065</v>
      </c>
      <c r="C44" s="472" t="s">
        <v>895</v>
      </c>
      <c r="D44" s="473" t="s">
        <v>896</v>
      </c>
      <c r="E44" s="474" t="s">
        <v>840</v>
      </c>
      <c r="F44" s="477">
        <v>162.5</v>
      </c>
      <c r="G44" s="477">
        <v>162.5</v>
      </c>
      <c r="H44" s="475">
        <v>0</v>
      </c>
      <c r="I44" s="477">
        <v>162.5</v>
      </c>
      <c r="J44" s="106"/>
    </row>
    <row r="45" spans="1:10">
      <c r="A45" s="171">
        <v>37</v>
      </c>
      <c r="B45" s="471">
        <v>41065</v>
      </c>
      <c r="C45" s="472" t="s">
        <v>897</v>
      </c>
      <c r="D45" s="473" t="s">
        <v>898</v>
      </c>
      <c r="E45" s="474" t="s">
        <v>840</v>
      </c>
      <c r="F45" s="477">
        <v>125</v>
      </c>
      <c r="G45" s="477">
        <v>125</v>
      </c>
      <c r="H45" s="475">
        <v>0</v>
      </c>
      <c r="I45" s="477">
        <v>125</v>
      </c>
      <c r="J45" s="106"/>
    </row>
    <row r="46" spans="1:10">
      <c r="A46" s="171">
        <v>38</v>
      </c>
      <c r="B46" s="471">
        <v>41122</v>
      </c>
      <c r="C46" s="472" t="s">
        <v>899</v>
      </c>
      <c r="D46" s="473" t="s">
        <v>900</v>
      </c>
      <c r="E46" s="474" t="s">
        <v>901</v>
      </c>
      <c r="F46" s="477">
        <v>250</v>
      </c>
      <c r="G46" s="477">
        <v>250</v>
      </c>
      <c r="H46" s="475">
        <v>0</v>
      </c>
      <c r="I46" s="477">
        <v>250</v>
      </c>
      <c r="J46" s="106"/>
    </row>
    <row r="47" spans="1:10">
      <c r="A47" s="171">
        <v>39</v>
      </c>
      <c r="B47" s="471">
        <v>41122</v>
      </c>
      <c r="C47" s="472" t="s">
        <v>902</v>
      </c>
      <c r="D47" s="473" t="s">
        <v>903</v>
      </c>
      <c r="E47" s="474" t="s">
        <v>901</v>
      </c>
      <c r="F47" s="477">
        <v>375</v>
      </c>
      <c r="G47" s="477">
        <v>375</v>
      </c>
      <c r="H47" s="475">
        <v>0</v>
      </c>
      <c r="I47" s="477">
        <v>375</v>
      </c>
      <c r="J47" s="106"/>
    </row>
    <row r="48" spans="1:10">
      <c r="A48" s="171">
        <v>40</v>
      </c>
      <c r="B48" s="471">
        <v>41136</v>
      </c>
      <c r="C48" s="472" t="s">
        <v>904</v>
      </c>
      <c r="D48" s="473" t="s">
        <v>905</v>
      </c>
      <c r="E48" s="474" t="s">
        <v>901</v>
      </c>
      <c r="F48" s="477">
        <v>3125</v>
      </c>
      <c r="G48" s="477">
        <v>3125</v>
      </c>
      <c r="H48" s="475">
        <v>0</v>
      </c>
      <c r="I48" s="477">
        <v>3125</v>
      </c>
      <c r="J48" s="106"/>
    </row>
    <row r="49" spans="1:10">
      <c r="A49" s="171">
        <v>41</v>
      </c>
      <c r="B49" s="471">
        <v>41136</v>
      </c>
      <c r="C49" s="472" t="s">
        <v>906</v>
      </c>
      <c r="D49" s="473" t="s">
        <v>907</v>
      </c>
      <c r="E49" s="474" t="s">
        <v>901</v>
      </c>
      <c r="F49" s="477">
        <v>500</v>
      </c>
      <c r="G49" s="477">
        <v>500</v>
      </c>
      <c r="H49" s="475">
        <v>0</v>
      </c>
      <c r="I49" s="477">
        <v>500</v>
      </c>
      <c r="J49" s="106"/>
    </row>
    <row r="50" spans="1:10">
      <c r="A50" s="171">
        <v>42</v>
      </c>
      <c r="B50" s="471">
        <v>41136</v>
      </c>
      <c r="C50" s="472" t="s">
        <v>908</v>
      </c>
      <c r="D50" s="473" t="s">
        <v>909</v>
      </c>
      <c r="E50" s="474" t="s">
        <v>901</v>
      </c>
      <c r="F50" s="477">
        <v>520.83000000000004</v>
      </c>
      <c r="G50" s="477">
        <v>520.83000000000004</v>
      </c>
      <c r="H50" s="479">
        <v>0</v>
      </c>
      <c r="I50" s="477">
        <v>520.83000000000004</v>
      </c>
      <c r="J50" s="106"/>
    </row>
    <row r="51" spans="1:10">
      <c r="A51" s="171">
        <v>43</v>
      </c>
      <c r="B51" s="471">
        <v>41136</v>
      </c>
      <c r="C51" s="472" t="s">
        <v>910</v>
      </c>
      <c r="D51" s="473" t="s">
        <v>911</v>
      </c>
      <c r="E51" s="474" t="s">
        <v>901</v>
      </c>
      <c r="F51" s="477">
        <v>1375</v>
      </c>
      <c r="G51" s="477">
        <v>1375</v>
      </c>
      <c r="H51" s="480">
        <v>0</v>
      </c>
      <c r="I51" s="477">
        <v>1375</v>
      </c>
      <c r="J51" s="106"/>
    </row>
    <row r="52" spans="1:10">
      <c r="A52" s="171">
        <v>44</v>
      </c>
      <c r="B52" s="471">
        <v>41136</v>
      </c>
      <c r="C52" s="472" t="s">
        <v>912</v>
      </c>
      <c r="D52" s="473" t="s">
        <v>913</v>
      </c>
      <c r="E52" s="474" t="s">
        <v>901</v>
      </c>
      <c r="F52" s="477">
        <v>1375</v>
      </c>
      <c r="G52" s="477">
        <v>1375</v>
      </c>
      <c r="H52" s="480">
        <v>0</v>
      </c>
      <c r="I52" s="477">
        <v>1375</v>
      </c>
      <c r="J52" s="106"/>
    </row>
    <row r="53" spans="1:10">
      <c r="A53" s="171">
        <v>45</v>
      </c>
      <c r="B53" s="471">
        <v>41145</v>
      </c>
      <c r="C53" s="472" t="s">
        <v>914</v>
      </c>
      <c r="D53" s="473">
        <v>404897215</v>
      </c>
      <c r="E53" s="474" t="s">
        <v>915</v>
      </c>
      <c r="F53" s="474">
        <v>110</v>
      </c>
      <c r="G53" s="474">
        <v>110</v>
      </c>
      <c r="H53" s="480">
        <v>0</v>
      </c>
      <c r="I53" s="474">
        <v>110</v>
      </c>
      <c r="J53" s="106"/>
    </row>
    <row r="54" spans="1:10">
      <c r="A54" s="171">
        <v>46</v>
      </c>
      <c r="B54" s="471">
        <v>41157</v>
      </c>
      <c r="C54" s="472" t="s">
        <v>916</v>
      </c>
      <c r="D54" s="473"/>
      <c r="E54" s="474" t="s">
        <v>917</v>
      </c>
      <c r="F54" s="474">
        <v>544069.96</v>
      </c>
      <c r="G54" s="474">
        <v>544069.96</v>
      </c>
      <c r="H54" s="480">
        <v>0</v>
      </c>
      <c r="I54" s="474">
        <v>544069.96</v>
      </c>
      <c r="J54" s="106"/>
    </row>
    <row r="55" spans="1:10">
      <c r="A55" s="171">
        <v>47</v>
      </c>
      <c r="B55" s="471">
        <v>41136</v>
      </c>
      <c r="C55" s="472" t="s">
        <v>918</v>
      </c>
      <c r="D55" s="473" t="s">
        <v>919</v>
      </c>
      <c r="E55" s="474" t="s">
        <v>561</v>
      </c>
      <c r="F55" s="474">
        <v>0.3</v>
      </c>
      <c r="G55" s="474">
        <v>0.3</v>
      </c>
      <c r="H55" s="480">
        <v>0</v>
      </c>
      <c r="I55" s="474">
        <v>0.3</v>
      </c>
      <c r="J55" s="106"/>
    </row>
    <row r="56" spans="1:10">
      <c r="A56" s="171">
        <v>48</v>
      </c>
      <c r="B56" s="471">
        <v>41134</v>
      </c>
      <c r="C56" s="472" t="s">
        <v>920</v>
      </c>
      <c r="D56" s="473" t="s">
        <v>921</v>
      </c>
      <c r="E56" s="474" t="s">
        <v>561</v>
      </c>
      <c r="F56" s="474">
        <v>1412.48</v>
      </c>
      <c r="G56" s="474">
        <v>1412.48</v>
      </c>
      <c r="H56" s="480">
        <v>0</v>
      </c>
      <c r="I56" s="474">
        <v>1412.48</v>
      </c>
      <c r="J56" s="106"/>
    </row>
    <row r="57" spans="1:10">
      <c r="A57" s="171">
        <v>49</v>
      </c>
      <c r="B57" s="471">
        <v>41130</v>
      </c>
      <c r="C57" s="472" t="s">
        <v>922</v>
      </c>
      <c r="D57" s="473" t="s">
        <v>923</v>
      </c>
      <c r="E57" s="474" t="s">
        <v>561</v>
      </c>
      <c r="F57" s="474">
        <v>541.53</v>
      </c>
      <c r="G57" s="474">
        <v>541.53</v>
      </c>
      <c r="H57" s="480">
        <v>0</v>
      </c>
      <c r="I57" s="474">
        <v>541.53</v>
      </c>
      <c r="J57" s="106"/>
    </row>
    <row r="58" spans="1:10">
      <c r="A58" s="171">
        <v>50</v>
      </c>
      <c r="B58" s="471">
        <v>41182</v>
      </c>
      <c r="C58" s="472" t="s">
        <v>924</v>
      </c>
      <c r="D58" s="473" t="s">
        <v>925</v>
      </c>
      <c r="E58" s="474" t="s">
        <v>561</v>
      </c>
      <c r="F58" s="474">
        <v>887.5</v>
      </c>
      <c r="G58" s="474">
        <v>887.5</v>
      </c>
      <c r="H58" s="480">
        <v>0</v>
      </c>
      <c r="I58" s="474">
        <v>887.5</v>
      </c>
      <c r="J58" s="106"/>
    </row>
    <row r="59" spans="1:10">
      <c r="A59" s="171">
        <v>51</v>
      </c>
      <c r="B59" s="471">
        <v>41177</v>
      </c>
      <c r="C59" s="472" t="s">
        <v>926</v>
      </c>
      <c r="D59" s="473"/>
      <c r="E59" s="474" t="s">
        <v>927</v>
      </c>
      <c r="F59" s="474">
        <v>373676.21</v>
      </c>
      <c r="G59" s="474">
        <v>373676.21</v>
      </c>
      <c r="H59" s="480">
        <v>0</v>
      </c>
      <c r="I59" s="474">
        <v>373676.21</v>
      </c>
      <c r="J59" s="106"/>
    </row>
    <row r="60" spans="1:10" ht="30">
      <c r="A60" s="171">
        <v>52</v>
      </c>
      <c r="B60" s="471">
        <v>41172</v>
      </c>
      <c r="C60" s="472" t="s">
        <v>928</v>
      </c>
      <c r="D60" s="473" t="s">
        <v>929</v>
      </c>
      <c r="E60" s="474" t="s">
        <v>930</v>
      </c>
      <c r="F60" s="474">
        <v>19950</v>
      </c>
      <c r="G60" s="474">
        <v>19950</v>
      </c>
      <c r="H60" s="480">
        <v>0</v>
      </c>
      <c r="I60" s="474">
        <v>19950</v>
      </c>
      <c r="J60" s="106"/>
    </row>
    <row r="61" spans="1:10" ht="30">
      <c r="A61" s="171">
        <v>53</v>
      </c>
      <c r="B61" s="471">
        <v>41170</v>
      </c>
      <c r="C61" s="472" t="s">
        <v>931</v>
      </c>
      <c r="D61" s="473" t="s">
        <v>932</v>
      </c>
      <c r="E61" s="474" t="s">
        <v>933</v>
      </c>
      <c r="F61" s="474">
        <v>625</v>
      </c>
      <c r="G61" s="474">
        <v>625</v>
      </c>
      <c r="H61" s="480">
        <v>0</v>
      </c>
      <c r="I61" s="474">
        <v>625</v>
      </c>
      <c r="J61" s="106"/>
    </row>
    <row r="62" spans="1:10" ht="30">
      <c r="A62" s="171">
        <v>54</v>
      </c>
      <c r="B62" s="471">
        <v>41176</v>
      </c>
      <c r="C62" s="472" t="s">
        <v>934</v>
      </c>
      <c r="D62" s="473" t="s">
        <v>935</v>
      </c>
      <c r="E62" s="474" t="s">
        <v>933</v>
      </c>
      <c r="F62" s="474">
        <v>187.5</v>
      </c>
      <c r="G62" s="474">
        <v>187.5</v>
      </c>
      <c r="H62" s="480">
        <v>0</v>
      </c>
      <c r="I62" s="474">
        <v>187.5</v>
      </c>
      <c r="J62" s="106"/>
    </row>
    <row r="63" spans="1:10">
      <c r="A63" s="171">
        <v>55</v>
      </c>
      <c r="B63" s="471">
        <v>41759</v>
      </c>
      <c r="C63" s="472" t="s">
        <v>936</v>
      </c>
      <c r="D63" s="473" t="s">
        <v>937</v>
      </c>
      <c r="E63" s="474" t="s">
        <v>938</v>
      </c>
      <c r="F63" s="481">
        <v>13327.84</v>
      </c>
      <c r="G63" s="481">
        <v>13327.84</v>
      </c>
      <c r="H63" s="474">
        <v>0</v>
      </c>
      <c r="I63" s="481">
        <v>13327.84</v>
      </c>
      <c r="J63" s="106"/>
    </row>
    <row r="64" spans="1:10">
      <c r="A64" s="171">
        <v>56</v>
      </c>
      <c r="B64" s="471">
        <v>41182</v>
      </c>
      <c r="C64" s="472" t="s">
        <v>939</v>
      </c>
      <c r="D64" s="473" t="s">
        <v>940</v>
      </c>
      <c r="E64" s="474" t="s">
        <v>561</v>
      </c>
      <c r="F64" s="474">
        <v>846.78</v>
      </c>
      <c r="G64" s="474">
        <v>846.78</v>
      </c>
      <c r="H64" s="480">
        <v>0</v>
      </c>
      <c r="I64" s="474">
        <v>846.78</v>
      </c>
      <c r="J64" s="106"/>
    </row>
    <row r="65" spans="1:10">
      <c r="A65" s="171">
        <v>57</v>
      </c>
      <c r="B65" s="471">
        <v>41182</v>
      </c>
      <c r="C65" s="472" t="s">
        <v>941</v>
      </c>
      <c r="D65" s="473" t="s">
        <v>942</v>
      </c>
      <c r="E65" s="474" t="s">
        <v>561</v>
      </c>
      <c r="F65" s="474">
        <v>2916.65</v>
      </c>
      <c r="G65" s="474">
        <v>2916.65</v>
      </c>
      <c r="H65" s="480">
        <v>0</v>
      </c>
      <c r="I65" s="474">
        <v>2916.65</v>
      </c>
      <c r="J65" s="106"/>
    </row>
    <row r="66" spans="1:10">
      <c r="A66" s="171">
        <v>58</v>
      </c>
      <c r="B66" s="471">
        <v>41182</v>
      </c>
      <c r="C66" s="472" t="s">
        <v>943</v>
      </c>
      <c r="D66" s="473" t="s">
        <v>944</v>
      </c>
      <c r="E66" s="474" t="s">
        <v>561</v>
      </c>
      <c r="F66" s="474">
        <v>500</v>
      </c>
      <c r="G66" s="474">
        <v>500</v>
      </c>
      <c r="H66" s="480">
        <v>0</v>
      </c>
      <c r="I66" s="474">
        <v>500</v>
      </c>
      <c r="J66" s="106"/>
    </row>
    <row r="67" spans="1:10">
      <c r="A67" s="171">
        <v>59</v>
      </c>
      <c r="B67" s="471">
        <v>41182</v>
      </c>
      <c r="C67" s="472" t="s">
        <v>945</v>
      </c>
      <c r="D67" s="473" t="s">
        <v>946</v>
      </c>
      <c r="E67" s="474" t="s">
        <v>561</v>
      </c>
      <c r="F67" s="474">
        <v>625</v>
      </c>
      <c r="G67" s="474">
        <v>625</v>
      </c>
      <c r="H67" s="480">
        <v>0</v>
      </c>
      <c r="I67" s="474">
        <v>625</v>
      </c>
      <c r="J67" s="106"/>
    </row>
    <row r="68" spans="1:10">
      <c r="A68" s="171">
        <v>60</v>
      </c>
      <c r="B68" s="471">
        <v>41187</v>
      </c>
      <c r="C68" s="472" t="s">
        <v>947</v>
      </c>
      <c r="D68" s="473"/>
      <c r="E68" s="473" t="s">
        <v>948</v>
      </c>
      <c r="F68" s="474">
        <v>52478.12</v>
      </c>
      <c r="G68" s="474">
        <v>52478.12</v>
      </c>
      <c r="H68" s="480">
        <v>0</v>
      </c>
      <c r="I68" s="474">
        <v>52478.12</v>
      </c>
      <c r="J68" s="106"/>
    </row>
    <row r="69" spans="1:10">
      <c r="A69" s="171">
        <v>61</v>
      </c>
      <c r="B69" s="471">
        <v>41153</v>
      </c>
      <c r="C69" s="482" t="s">
        <v>949</v>
      </c>
      <c r="D69" s="483" t="s">
        <v>950</v>
      </c>
      <c r="E69" s="474" t="s">
        <v>561</v>
      </c>
      <c r="F69" s="484">
        <v>747.33</v>
      </c>
      <c r="G69" s="484">
        <v>747.33</v>
      </c>
      <c r="H69" s="485">
        <v>0</v>
      </c>
      <c r="I69" s="484">
        <v>747.33</v>
      </c>
      <c r="J69" s="106"/>
    </row>
    <row r="70" spans="1:10">
      <c r="A70" s="171">
        <v>62</v>
      </c>
      <c r="B70" s="471">
        <v>41059</v>
      </c>
      <c r="C70" s="482" t="s">
        <v>951</v>
      </c>
      <c r="D70" s="483" t="s">
        <v>952</v>
      </c>
      <c r="E70" s="486" t="s">
        <v>953</v>
      </c>
      <c r="F70" s="484">
        <v>65</v>
      </c>
      <c r="G70" s="484">
        <v>65</v>
      </c>
      <c r="H70" s="485">
        <v>0</v>
      </c>
      <c r="I70" s="484">
        <v>65</v>
      </c>
      <c r="J70" s="106"/>
    </row>
    <row r="71" spans="1:10" ht="45">
      <c r="A71" s="171">
        <v>63</v>
      </c>
      <c r="B71" s="471">
        <v>41783</v>
      </c>
      <c r="C71" s="472" t="s">
        <v>954</v>
      </c>
      <c r="D71" s="473" t="s">
        <v>955</v>
      </c>
      <c r="E71" s="474" t="s">
        <v>956</v>
      </c>
      <c r="F71" s="484">
        <v>80104.399999999994</v>
      </c>
      <c r="G71" s="484">
        <v>80104.399999999994</v>
      </c>
      <c r="H71" s="485">
        <v>0</v>
      </c>
      <c r="I71" s="484">
        <v>80104.399999999994</v>
      </c>
      <c r="J71" s="106"/>
    </row>
    <row r="72" spans="1:10">
      <c r="A72" s="171">
        <v>64</v>
      </c>
      <c r="B72" s="487" t="s">
        <v>957</v>
      </c>
      <c r="C72" s="472" t="s">
        <v>958</v>
      </c>
      <c r="D72" s="472">
        <v>45001015655</v>
      </c>
      <c r="E72" s="474" t="s">
        <v>959</v>
      </c>
      <c r="F72" s="488">
        <v>104.18</v>
      </c>
      <c r="G72" s="488">
        <v>104.18</v>
      </c>
      <c r="H72" s="474">
        <v>0</v>
      </c>
      <c r="I72" s="488">
        <v>104.18</v>
      </c>
      <c r="J72" s="106"/>
    </row>
    <row r="73" spans="1:10">
      <c r="A73" s="171">
        <v>65</v>
      </c>
      <c r="B73" s="471" t="s">
        <v>960</v>
      </c>
      <c r="C73" s="489" t="s">
        <v>961</v>
      </c>
      <c r="D73" s="473" t="s">
        <v>962</v>
      </c>
      <c r="E73" s="474" t="s">
        <v>959</v>
      </c>
      <c r="F73" s="488">
        <v>0.35</v>
      </c>
      <c r="G73" s="488">
        <v>0.35</v>
      </c>
      <c r="H73" s="474">
        <v>0</v>
      </c>
      <c r="I73" s="488">
        <v>0.35</v>
      </c>
      <c r="J73" s="106"/>
    </row>
    <row r="74" spans="1:10">
      <c r="A74" s="171">
        <v>66</v>
      </c>
      <c r="B74" s="471" t="s">
        <v>963</v>
      </c>
      <c r="C74" s="489" t="s">
        <v>964</v>
      </c>
      <c r="D74" s="473" t="s">
        <v>965</v>
      </c>
      <c r="E74" s="474" t="s">
        <v>959</v>
      </c>
      <c r="F74" s="488">
        <v>500</v>
      </c>
      <c r="G74" s="488">
        <v>500</v>
      </c>
      <c r="H74" s="474">
        <v>0</v>
      </c>
      <c r="I74" s="488">
        <v>500</v>
      </c>
      <c r="J74" s="106"/>
    </row>
    <row r="75" spans="1:10">
      <c r="A75" s="171">
        <v>67</v>
      </c>
      <c r="B75" s="471" t="s">
        <v>963</v>
      </c>
      <c r="C75" s="489" t="s">
        <v>966</v>
      </c>
      <c r="D75" s="473" t="s">
        <v>967</v>
      </c>
      <c r="E75" s="474" t="s">
        <v>959</v>
      </c>
      <c r="F75" s="488">
        <v>625</v>
      </c>
      <c r="G75" s="488">
        <v>625</v>
      </c>
      <c r="H75" s="474">
        <v>0</v>
      </c>
      <c r="I75" s="488">
        <v>625</v>
      </c>
      <c r="J75" s="106"/>
    </row>
    <row r="76" spans="1:10">
      <c r="A76" s="171">
        <v>68</v>
      </c>
      <c r="B76" s="471" t="s">
        <v>963</v>
      </c>
      <c r="C76" s="489" t="s">
        <v>968</v>
      </c>
      <c r="D76" s="473" t="s">
        <v>969</v>
      </c>
      <c r="E76" s="474" t="s">
        <v>959</v>
      </c>
      <c r="F76" s="488">
        <v>226.43</v>
      </c>
      <c r="G76" s="488">
        <v>226.43</v>
      </c>
      <c r="H76" s="474">
        <v>0</v>
      </c>
      <c r="I76" s="488">
        <v>226.43</v>
      </c>
      <c r="J76" s="106"/>
    </row>
    <row r="77" spans="1:10">
      <c r="A77" s="171">
        <v>69</v>
      </c>
      <c r="B77" s="471" t="s">
        <v>963</v>
      </c>
      <c r="C77" s="489" t="s">
        <v>970</v>
      </c>
      <c r="D77" s="473" t="s">
        <v>971</v>
      </c>
      <c r="E77" s="474" t="s">
        <v>959</v>
      </c>
      <c r="F77" s="488">
        <v>563</v>
      </c>
      <c r="G77" s="488">
        <v>563</v>
      </c>
      <c r="H77" s="474">
        <v>0</v>
      </c>
      <c r="I77" s="488">
        <v>563</v>
      </c>
      <c r="J77" s="106"/>
    </row>
    <row r="78" spans="1:10">
      <c r="A78" s="171">
        <v>70</v>
      </c>
      <c r="B78" s="471" t="s">
        <v>963</v>
      </c>
      <c r="C78" s="489" t="s">
        <v>972</v>
      </c>
      <c r="D78" s="473" t="s">
        <v>973</v>
      </c>
      <c r="E78" s="474" t="s">
        <v>959</v>
      </c>
      <c r="F78" s="488">
        <v>500</v>
      </c>
      <c r="G78" s="488">
        <v>500</v>
      </c>
      <c r="H78" s="474">
        <v>0</v>
      </c>
      <c r="I78" s="488">
        <v>500</v>
      </c>
      <c r="J78" s="106"/>
    </row>
    <row r="79" spans="1:10">
      <c r="A79" s="171">
        <v>71</v>
      </c>
      <c r="B79" s="471" t="s">
        <v>974</v>
      </c>
      <c r="C79" s="489" t="s">
        <v>793</v>
      </c>
      <c r="D79" s="473" t="s">
        <v>792</v>
      </c>
      <c r="E79" s="474" t="s">
        <v>959</v>
      </c>
      <c r="F79" s="488">
        <v>1200</v>
      </c>
      <c r="G79" s="488">
        <v>1200</v>
      </c>
      <c r="H79" s="474">
        <v>0</v>
      </c>
      <c r="I79" s="488">
        <v>1200</v>
      </c>
      <c r="J79" s="106"/>
    </row>
    <row r="80" spans="1:10">
      <c r="A80" s="171">
        <v>72</v>
      </c>
      <c r="B80" s="471" t="s">
        <v>963</v>
      </c>
      <c r="C80" s="489" t="s">
        <v>975</v>
      </c>
      <c r="D80" s="473" t="s">
        <v>976</v>
      </c>
      <c r="E80" s="474" t="s">
        <v>959</v>
      </c>
      <c r="F80" s="488">
        <v>1600</v>
      </c>
      <c r="G80" s="488">
        <v>1600</v>
      </c>
      <c r="H80" s="474">
        <v>0</v>
      </c>
      <c r="I80" s="488">
        <v>1600</v>
      </c>
      <c r="J80" s="106"/>
    </row>
    <row r="81" spans="1:12">
      <c r="A81" s="171">
        <v>73</v>
      </c>
      <c r="B81" s="471" t="s">
        <v>963</v>
      </c>
      <c r="C81" s="489" t="s">
        <v>977</v>
      </c>
      <c r="D81" s="473">
        <v>61002014645</v>
      </c>
      <c r="E81" s="474" t="s">
        <v>959</v>
      </c>
      <c r="F81" s="488">
        <v>522.54</v>
      </c>
      <c r="G81" s="488">
        <v>522.54</v>
      </c>
      <c r="H81" s="474">
        <v>0</v>
      </c>
      <c r="I81" s="488">
        <v>522.54</v>
      </c>
      <c r="J81" s="106"/>
    </row>
    <row r="82" spans="1:12">
      <c r="A82" s="171">
        <v>74</v>
      </c>
      <c r="B82" s="471" t="s">
        <v>963</v>
      </c>
      <c r="C82" s="489" t="s">
        <v>978</v>
      </c>
      <c r="D82" s="473" t="s">
        <v>979</v>
      </c>
      <c r="E82" s="474" t="s">
        <v>959</v>
      </c>
      <c r="F82" s="488">
        <v>873</v>
      </c>
      <c r="G82" s="488">
        <v>873</v>
      </c>
      <c r="H82" s="474">
        <v>0</v>
      </c>
      <c r="I82" s="488">
        <v>873</v>
      </c>
      <c r="J82" s="106"/>
    </row>
    <row r="83" spans="1:12">
      <c r="A83" s="171">
        <v>75</v>
      </c>
      <c r="B83" s="471" t="s">
        <v>963</v>
      </c>
      <c r="C83" s="489" t="s">
        <v>980</v>
      </c>
      <c r="D83" s="473" t="s">
        <v>981</v>
      </c>
      <c r="E83" s="474" t="s">
        <v>959</v>
      </c>
      <c r="F83" s="488">
        <v>870.9</v>
      </c>
      <c r="G83" s="488">
        <v>870.9</v>
      </c>
      <c r="H83" s="474">
        <v>0</v>
      </c>
      <c r="I83" s="488">
        <v>870.9</v>
      </c>
      <c r="J83" s="106"/>
    </row>
    <row r="84" spans="1:12">
      <c r="A84" s="171">
        <v>76</v>
      </c>
      <c r="B84" s="471" t="s">
        <v>963</v>
      </c>
      <c r="C84" s="489" t="s">
        <v>982</v>
      </c>
      <c r="D84" s="473" t="s">
        <v>983</v>
      </c>
      <c r="E84" s="474" t="s">
        <v>959</v>
      </c>
      <c r="F84" s="488">
        <v>500</v>
      </c>
      <c r="G84" s="488">
        <v>500</v>
      </c>
      <c r="H84" s="474">
        <v>0</v>
      </c>
      <c r="I84" s="488">
        <v>500</v>
      </c>
      <c r="J84" s="106"/>
    </row>
    <row r="85" spans="1:12">
      <c r="A85" s="171">
        <v>77</v>
      </c>
      <c r="B85" s="490" t="s">
        <v>963</v>
      </c>
      <c r="C85" s="491" t="s">
        <v>984</v>
      </c>
      <c r="D85" s="492" t="s">
        <v>985</v>
      </c>
      <c r="E85" s="493" t="s">
        <v>959</v>
      </c>
      <c r="F85" s="494">
        <v>200</v>
      </c>
      <c r="G85" s="494">
        <v>200</v>
      </c>
      <c r="H85" s="493">
        <v>0</v>
      </c>
      <c r="I85" s="494">
        <v>200</v>
      </c>
      <c r="J85" s="106"/>
    </row>
    <row r="86" spans="1:12" ht="45">
      <c r="A86" s="171">
        <v>78</v>
      </c>
      <c r="B86" s="495">
        <v>42614</v>
      </c>
      <c r="C86" s="428" t="s">
        <v>986</v>
      </c>
      <c r="D86" s="496" t="s">
        <v>987</v>
      </c>
      <c r="E86" s="474" t="s">
        <v>988</v>
      </c>
      <c r="F86" s="497">
        <v>180</v>
      </c>
      <c r="G86" s="497">
        <v>180</v>
      </c>
      <c r="H86" s="497">
        <v>0</v>
      </c>
      <c r="I86" s="497">
        <v>180</v>
      </c>
      <c r="J86" s="106"/>
    </row>
    <row r="87" spans="1:12">
      <c r="A87" s="171">
        <v>79</v>
      </c>
      <c r="B87" s="495">
        <v>42809</v>
      </c>
      <c r="C87" s="498" t="s">
        <v>788</v>
      </c>
      <c r="D87" s="496" t="s">
        <v>787</v>
      </c>
      <c r="E87" s="474" t="s">
        <v>561</v>
      </c>
      <c r="F87" s="497">
        <v>800</v>
      </c>
      <c r="G87" s="497">
        <v>800</v>
      </c>
      <c r="H87" s="497">
        <v>0</v>
      </c>
      <c r="I87" s="497">
        <v>800</v>
      </c>
      <c r="J87" s="106"/>
    </row>
    <row r="88" spans="1:12">
      <c r="A88" s="171"/>
      <c r="B88" s="208"/>
      <c r="C88" s="176"/>
      <c r="D88" s="176"/>
      <c r="E88" s="175"/>
      <c r="F88" s="175"/>
      <c r="G88" s="175"/>
      <c r="H88" s="175"/>
      <c r="I88" s="175"/>
      <c r="J88" s="106"/>
    </row>
    <row r="89" spans="1:12">
      <c r="A89" s="171" t="s">
        <v>278</v>
      </c>
      <c r="B89" s="208"/>
      <c r="C89" s="179"/>
      <c r="D89" s="179"/>
      <c r="E89" s="178"/>
      <c r="F89" s="178"/>
      <c r="G89" s="276"/>
      <c r="H89" s="285" t="s">
        <v>432</v>
      </c>
      <c r="I89" s="402">
        <f>SUM(I9:I88)</f>
        <v>1376817.53</v>
      </c>
      <c r="J89" s="106"/>
    </row>
    <row r="91" spans="1:12">
      <c r="A91" s="186" t="s">
        <v>464</v>
      </c>
    </row>
    <row r="93" spans="1:12">
      <c r="B93" s="188" t="s">
        <v>107</v>
      </c>
      <c r="F93" s="189"/>
    </row>
    <row r="94" spans="1:12">
      <c r="F94" s="187"/>
      <c r="I94" s="187"/>
      <c r="J94" s="187"/>
      <c r="K94" s="187"/>
      <c r="L94" s="187"/>
    </row>
    <row r="95" spans="1:12">
      <c r="C95" s="190"/>
      <c r="F95" s="190"/>
      <c r="G95" s="190"/>
      <c r="H95" s="193"/>
      <c r="I95" s="191"/>
      <c r="J95" s="187"/>
      <c r="K95" s="187"/>
      <c r="L95" s="187"/>
    </row>
    <row r="96" spans="1:12">
      <c r="A96" s="187"/>
      <c r="C96" s="192" t="s">
        <v>268</v>
      </c>
      <c r="F96" s="193" t="s">
        <v>273</v>
      </c>
      <c r="G96" s="192"/>
      <c r="H96" s="192"/>
      <c r="I96" s="191"/>
      <c r="J96" s="187"/>
      <c r="K96" s="187"/>
      <c r="L96" s="187"/>
    </row>
    <row r="97" spans="1:12">
      <c r="A97" s="187"/>
      <c r="C97" s="194" t="s">
        <v>139</v>
      </c>
      <c r="F97" s="186" t="s">
        <v>269</v>
      </c>
      <c r="I97" s="187"/>
      <c r="J97" s="187"/>
      <c r="K97" s="187"/>
      <c r="L97" s="187"/>
    </row>
    <row r="98" spans="1:12" s="187" customFormat="1">
      <c r="B98" s="186"/>
      <c r="C98" s="194"/>
      <c r="G98" s="194"/>
      <c r="H98" s="194"/>
    </row>
    <row r="99" spans="1:12" s="187" customFormat="1" ht="12.75"/>
    <row r="100" spans="1:12" s="187" customFormat="1" ht="12.75"/>
    <row r="101" spans="1:12" s="187" customFormat="1" ht="12.75"/>
    <row r="102" spans="1:12" s="187" customFormat="1" ht="12.75"/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70 B72:B89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71 B9:B69">
      <formula1>40543</formula1>
      <formula2>42004</formula2>
    </dataValidation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tabSelected="1" view="pageBreakPreview" zoomScale="80" zoomScaleNormal="100" zoomScaleSheetLayoutView="80" workbookViewId="0">
      <selection activeCell="M2" sqref="M2"/>
    </sheetView>
  </sheetViews>
  <sheetFormatPr defaultRowHeight="12.75"/>
  <cols>
    <col min="1" max="1" width="2.7109375" style="198" customWidth="1"/>
    <col min="2" max="2" width="9" style="198" customWidth="1"/>
    <col min="3" max="3" width="23.42578125" style="198" customWidth="1"/>
    <col min="4" max="4" width="13.28515625" style="198" customWidth="1"/>
    <col min="5" max="5" width="9.5703125" style="198" customWidth="1"/>
    <col min="6" max="6" width="11.5703125" style="198" customWidth="1"/>
    <col min="7" max="7" width="12.28515625" style="198" customWidth="1"/>
    <col min="8" max="8" width="15.28515625" style="198" customWidth="1"/>
    <col min="9" max="9" width="17.5703125" style="198" customWidth="1"/>
    <col min="10" max="11" width="12.42578125" style="198" customWidth="1"/>
    <col min="12" max="12" width="23.5703125" style="198" customWidth="1"/>
    <col min="13" max="13" width="18.5703125" style="198" customWidth="1"/>
    <col min="14" max="14" width="0.85546875" style="198" customWidth="1"/>
    <col min="15" max="16384" width="9.140625" style="198"/>
  </cols>
  <sheetData>
    <row r="1" spans="1:14" ht="13.5">
      <c r="A1" s="195" t="s">
        <v>466</v>
      </c>
      <c r="B1" s="196"/>
      <c r="C1" s="196"/>
      <c r="D1" s="196"/>
      <c r="E1" s="196"/>
      <c r="F1" s="196"/>
      <c r="G1" s="196"/>
      <c r="H1" s="196"/>
      <c r="I1" s="199"/>
      <c r="J1" s="264"/>
      <c r="K1" s="264"/>
      <c r="L1" s="264"/>
      <c r="M1" s="264" t="s">
        <v>421</v>
      </c>
      <c r="N1" s="199"/>
    </row>
    <row r="2" spans="1:14" ht="15">
      <c r="A2" s="199" t="s">
        <v>317</v>
      </c>
      <c r="B2" s="196"/>
      <c r="C2" s="196"/>
      <c r="D2" s="197"/>
      <c r="E2" s="197"/>
      <c r="F2" s="197"/>
      <c r="G2" s="197"/>
      <c r="H2" s="197"/>
      <c r="I2" s="196"/>
      <c r="J2" s="196"/>
      <c r="K2" s="196"/>
      <c r="L2" s="196"/>
      <c r="M2" s="364" t="s">
        <v>516</v>
      </c>
      <c r="N2" s="199"/>
    </row>
    <row r="3" spans="1:14">
      <c r="A3" s="199"/>
      <c r="B3" s="196"/>
      <c r="C3" s="196"/>
      <c r="D3" s="197"/>
      <c r="E3" s="197"/>
      <c r="F3" s="197"/>
      <c r="G3" s="197"/>
      <c r="H3" s="197"/>
      <c r="I3" s="196"/>
      <c r="J3" s="196"/>
      <c r="K3" s="196"/>
      <c r="L3" s="196"/>
      <c r="M3" s="196"/>
      <c r="N3" s="199"/>
    </row>
    <row r="4" spans="1:14" ht="15">
      <c r="A4" s="115" t="s">
        <v>274</v>
      </c>
      <c r="B4" s="196"/>
      <c r="C4" s="196"/>
      <c r="D4" s="200"/>
      <c r="E4" s="265"/>
      <c r="F4" s="200"/>
      <c r="G4" s="197"/>
      <c r="H4" s="197"/>
      <c r="I4" s="197"/>
      <c r="J4" s="197"/>
      <c r="K4" s="197"/>
      <c r="L4" s="196"/>
      <c r="M4" s="197"/>
      <c r="N4" s="199"/>
    </row>
    <row r="5" spans="1:14">
      <c r="A5" s="201" t="str">
        <f>'ფორმა N1'!D4</f>
        <v>მ.პ.გ. ქართული ოცნება - დემოკრატიული საქართველო</v>
      </c>
      <c r="B5" s="201"/>
      <c r="C5" s="201"/>
      <c r="D5" s="201"/>
      <c r="E5" s="202"/>
      <c r="F5" s="202"/>
      <c r="G5" s="202"/>
      <c r="H5" s="202"/>
      <c r="I5" s="202"/>
      <c r="J5" s="202"/>
      <c r="K5" s="202"/>
      <c r="L5" s="202"/>
      <c r="M5" s="202"/>
      <c r="N5" s="199"/>
    </row>
    <row r="6" spans="1:14" ht="13.5" thickBot="1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199"/>
    </row>
    <row r="7" spans="1:14" ht="51">
      <c r="A7" s="267" t="s">
        <v>64</v>
      </c>
      <c r="B7" s="268" t="s">
        <v>422</v>
      </c>
      <c r="C7" s="268" t="s">
        <v>423</v>
      </c>
      <c r="D7" s="269" t="s">
        <v>424</v>
      </c>
      <c r="E7" s="269" t="s">
        <v>275</v>
      </c>
      <c r="F7" s="269" t="s">
        <v>425</v>
      </c>
      <c r="G7" s="269" t="s">
        <v>426</v>
      </c>
      <c r="H7" s="268" t="s">
        <v>427</v>
      </c>
      <c r="I7" s="270" t="s">
        <v>428</v>
      </c>
      <c r="J7" s="270" t="s">
        <v>429</v>
      </c>
      <c r="K7" s="271" t="s">
        <v>430</v>
      </c>
      <c r="L7" s="271" t="s">
        <v>431</v>
      </c>
      <c r="M7" s="269" t="s">
        <v>421</v>
      </c>
      <c r="N7" s="199"/>
    </row>
    <row r="8" spans="1:14">
      <c r="A8" s="204">
        <v>1</v>
      </c>
      <c r="B8" s="205">
        <v>2</v>
      </c>
      <c r="C8" s="205">
        <v>3</v>
      </c>
      <c r="D8" s="206">
        <v>4</v>
      </c>
      <c r="E8" s="206">
        <v>5</v>
      </c>
      <c r="F8" s="206">
        <v>6</v>
      </c>
      <c r="G8" s="206">
        <v>7</v>
      </c>
      <c r="H8" s="206">
        <v>8</v>
      </c>
      <c r="I8" s="206">
        <v>9</v>
      </c>
      <c r="J8" s="206">
        <v>10</v>
      </c>
      <c r="K8" s="206">
        <v>11</v>
      </c>
      <c r="L8" s="206">
        <v>12</v>
      </c>
      <c r="M8" s="206">
        <v>13</v>
      </c>
      <c r="N8" s="199"/>
    </row>
    <row r="9" spans="1:14" ht="15">
      <c r="A9" s="207">
        <v>1</v>
      </c>
      <c r="B9" s="208"/>
      <c r="C9" s="272"/>
      <c r="D9" s="207"/>
      <c r="E9" s="207"/>
      <c r="F9" s="207"/>
      <c r="G9" s="207"/>
      <c r="H9" s="207"/>
      <c r="I9" s="207"/>
      <c r="J9" s="207"/>
      <c r="K9" s="207"/>
      <c r="L9" s="207"/>
      <c r="M9" s="273" t="str">
        <f t="shared" ref="M9:M33" si="0">IF(ISBLANK(B9),"",$M$2)</f>
        <v/>
      </c>
      <c r="N9" s="199"/>
    </row>
    <row r="10" spans="1:14" ht="15">
      <c r="A10" s="207">
        <v>2</v>
      </c>
      <c r="B10" s="208"/>
      <c r="C10" s="272"/>
      <c r="D10" s="207"/>
      <c r="E10" s="207"/>
      <c r="F10" s="207"/>
      <c r="G10" s="207"/>
      <c r="H10" s="207"/>
      <c r="I10" s="207"/>
      <c r="J10" s="207"/>
      <c r="K10" s="207"/>
      <c r="L10" s="207"/>
      <c r="M10" s="273" t="str">
        <f t="shared" si="0"/>
        <v/>
      </c>
      <c r="N10" s="199"/>
    </row>
    <row r="11" spans="1:14" ht="15">
      <c r="A11" s="207">
        <v>3</v>
      </c>
      <c r="B11" s="208"/>
      <c r="C11" s="272"/>
      <c r="D11" s="207"/>
      <c r="E11" s="207"/>
      <c r="F11" s="207"/>
      <c r="G11" s="207"/>
      <c r="H11" s="207"/>
      <c r="I11" s="207"/>
      <c r="J11" s="207"/>
      <c r="K11" s="207"/>
      <c r="L11" s="207"/>
      <c r="M11" s="273" t="str">
        <f t="shared" si="0"/>
        <v/>
      </c>
      <c r="N11" s="199"/>
    </row>
    <row r="12" spans="1:14" ht="15">
      <c r="A12" s="207">
        <v>4</v>
      </c>
      <c r="B12" s="208"/>
      <c r="C12" s="272"/>
      <c r="D12" s="207"/>
      <c r="E12" s="207"/>
      <c r="F12" s="207"/>
      <c r="G12" s="207"/>
      <c r="H12" s="207"/>
      <c r="I12" s="207"/>
      <c r="J12" s="207"/>
      <c r="K12" s="207"/>
      <c r="L12" s="207"/>
      <c r="M12" s="273" t="str">
        <f t="shared" si="0"/>
        <v/>
      </c>
      <c r="N12" s="199"/>
    </row>
    <row r="13" spans="1:14" ht="15">
      <c r="A13" s="207">
        <v>5</v>
      </c>
      <c r="B13" s="208"/>
      <c r="C13" s="272"/>
      <c r="D13" s="207"/>
      <c r="E13" s="207"/>
      <c r="F13" s="207"/>
      <c r="G13" s="207"/>
      <c r="H13" s="207"/>
      <c r="I13" s="207"/>
      <c r="J13" s="207"/>
      <c r="K13" s="207"/>
      <c r="L13" s="207"/>
      <c r="M13" s="273" t="str">
        <f t="shared" si="0"/>
        <v/>
      </c>
      <c r="N13" s="199"/>
    </row>
    <row r="14" spans="1:14" ht="15">
      <c r="A14" s="207">
        <v>6</v>
      </c>
      <c r="B14" s="208"/>
      <c r="C14" s="272"/>
      <c r="D14" s="207"/>
      <c r="E14" s="207"/>
      <c r="F14" s="207"/>
      <c r="G14" s="207"/>
      <c r="H14" s="207"/>
      <c r="I14" s="207"/>
      <c r="J14" s="207"/>
      <c r="K14" s="207"/>
      <c r="L14" s="207"/>
      <c r="M14" s="273" t="str">
        <f t="shared" si="0"/>
        <v/>
      </c>
      <c r="N14" s="199"/>
    </row>
    <row r="15" spans="1:14" ht="15">
      <c r="A15" s="207">
        <v>7</v>
      </c>
      <c r="B15" s="208"/>
      <c r="C15" s="272"/>
      <c r="D15" s="207"/>
      <c r="E15" s="207"/>
      <c r="F15" s="207"/>
      <c r="G15" s="207"/>
      <c r="H15" s="207"/>
      <c r="I15" s="207"/>
      <c r="J15" s="207"/>
      <c r="K15" s="207"/>
      <c r="L15" s="207"/>
      <c r="M15" s="273" t="str">
        <f t="shared" si="0"/>
        <v/>
      </c>
      <c r="N15" s="199"/>
    </row>
    <row r="16" spans="1:14" ht="15">
      <c r="A16" s="207">
        <v>8</v>
      </c>
      <c r="B16" s="208"/>
      <c r="C16" s="272"/>
      <c r="D16" s="207"/>
      <c r="E16" s="207"/>
      <c r="F16" s="207"/>
      <c r="G16" s="207"/>
      <c r="H16" s="207"/>
      <c r="I16" s="207"/>
      <c r="J16" s="207"/>
      <c r="K16" s="207"/>
      <c r="L16" s="207"/>
      <c r="M16" s="273" t="str">
        <f t="shared" si="0"/>
        <v/>
      </c>
      <c r="N16" s="199"/>
    </row>
    <row r="17" spans="1:14" ht="15">
      <c r="A17" s="207">
        <v>9</v>
      </c>
      <c r="B17" s="208"/>
      <c r="C17" s="272"/>
      <c r="D17" s="207"/>
      <c r="E17" s="207"/>
      <c r="F17" s="207"/>
      <c r="G17" s="207"/>
      <c r="H17" s="207"/>
      <c r="I17" s="207"/>
      <c r="J17" s="207"/>
      <c r="K17" s="207"/>
      <c r="L17" s="207"/>
      <c r="M17" s="273" t="str">
        <f t="shared" si="0"/>
        <v/>
      </c>
      <c r="N17" s="199"/>
    </row>
    <row r="18" spans="1:14" ht="15">
      <c r="A18" s="207">
        <v>10</v>
      </c>
      <c r="B18" s="208"/>
      <c r="C18" s="272"/>
      <c r="D18" s="207"/>
      <c r="E18" s="207"/>
      <c r="F18" s="207"/>
      <c r="G18" s="207"/>
      <c r="H18" s="207"/>
      <c r="I18" s="207"/>
      <c r="J18" s="207"/>
      <c r="K18" s="207"/>
      <c r="L18" s="207"/>
      <c r="M18" s="273" t="str">
        <f t="shared" si="0"/>
        <v/>
      </c>
      <c r="N18" s="199"/>
    </row>
    <row r="19" spans="1:14" ht="15">
      <c r="A19" s="207">
        <v>11</v>
      </c>
      <c r="B19" s="208"/>
      <c r="C19" s="272"/>
      <c r="D19" s="207"/>
      <c r="E19" s="207"/>
      <c r="F19" s="207"/>
      <c r="G19" s="207"/>
      <c r="H19" s="207"/>
      <c r="I19" s="207"/>
      <c r="J19" s="207"/>
      <c r="K19" s="207"/>
      <c r="L19" s="207"/>
      <c r="M19" s="273" t="str">
        <f t="shared" si="0"/>
        <v/>
      </c>
      <c r="N19" s="199"/>
    </row>
    <row r="20" spans="1:14" ht="15">
      <c r="A20" s="207">
        <v>12</v>
      </c>
      <c r="B20" s="208"/>
      <c r="C20" s="272"/>
      <c r="D20" s="207"/>
      <c r="E20" s="207"/>
      <c r="F20" s="207"/>
      <c r="G20" s="207"/>
      <c r="H20" s="207"/>
      <c r="I20" s="207"/>
      <c r="J20" s="207"/>
      <c r="K20" s="207"/>
      <c r="L20" s="207"/>
      <c r="M20" s="273" t="str">
        <f t="shared" si="0"/>
        <v/>
      </c>
      <c r="N20" s="199"/>
    </row>
    <row r="21" spans="1:14" ht="15">
      <c r="A21" s="207">
        <v>13</v>
      </c>
      <c r="B21" s="208"/>
      <c r="C21" s="272"/>
      <c r="D21" s="207"/>
      <c r="E21" s="207"/>
      <c r="F21" s="207"/>
      <c r="G21" s="207"/>
      <c r="H21" s="207"/>
      <c r="I21" s="207"/>
      <c r="J21" s="207"/>
      <c r="K21" s="207"/>
      <c r="L21" s="207"/>
      <c r="M21" s="273" t="str">
        <f t="shared" si="0"/>
        <v/>
      </c>
      <c r="N21" s="199"/>
    </row>
    <row r="22" spans="1:14" ht="15">
      <c r="A22" s="207">
        <v>14</v>
      </c>
      <c r="B22" s="208"/>
      <c r="C22" s="272"/>
      <c r="D22" s="207"/>
      <c r="E22" s="207"/>
      <c r="F22" s="207"/>
      <c r="G22" s="207"/>
      <c r="H22" s="207"/>
      <c r="I22" s="207"/>
      <c r="J22" s="207"/>
      <c r="K22" s="207"/>
      <c r="L22" s="207"/>
      <c r="M22" s="273" t="str">
        <f t="shared" si="0"/>
        <v/>
      </c>
      <c r="N22" s="199"/>
    </row>
    <row r="23" spans="1:14" ht="15">
      <c r="A23" s="207">
        <v>15</v>
      </c>
      <c r="B23" s="208"/>
      <c r="C23" s="272"/>
      <c r="D23" s="207"/>
      <c r="E23" s="207"/>
      <c r="F23" s="207"/>
      <c r="G23" s="207"/>
      <c r="H23" s="207"/>
      <c r="I23" s="207"/>
      <c r="J23" s="207"/>
      <c r="K23" s="207"/>
      <c r="L23" s="207"/>
      <c r="M23" s="273" t="str">
        <f t="shared" si="0"/>
        <v/>
      </c>
      <c r="N23" s="199"/>
    </row>
    <row r="24" spans="1:14" ht="15">
      <c r="A24" s="207">
        <v>16</v>
      </c>
      <c r="B24" s="208"/>
      <c r="C24" s="272"/>
      <c r="D24" s="207"/>
      <c r="E24" s="207"/>
      <c r="F24" s="207"/>
      <c r="G24" s="207"/>
      <c r="H24" s="207"/>
      <c r="I24" s="207"/>
      <c r="J24" s="207"/>
      <c r="K24" s="207"/>
      <c r="L24" s="207"/>
      <c r="M24" s="273" t="str">
        <f t="shared" si="0"/>
        <v/>
      </c>
      <c r="N24" s="199"/>
    </row>
    <row r="25" spans="1:14" ht="15">
      <c r="A25" s="207">
        <v>17</v>
      </c>
      <c r="B25" s="208"/>
      <c r="C25" s="272"/>
      <c r="D25" s="207"/>
      <c r="E25" s="207"/>
      <c r="F25" s="207"/>
      <c r="G25" s="207"/>
      <c r="H25" s="207"/>
      <c r="I25" s="207"/>
      <c r="J25" s="207"/>
      <c r="K25" s="207"/>
      <c r="L25" s="207"/>
      <c r="M25" s="273" t="str">
        <f t="shared" si="0"/>
        <v/>
      </c>
      <c r="N25" s="199"/>
    </row>
    <row r="26" spans="1:14" ht="15">
      <c r="A26" s="207">
        <v>18</v>
      </c>
      <c r="B26" s="208"/>
      <c r="C26" s="272"/>
      <c r="D26" s="207"/>
      <c r="E26" s="207"/>
      <c r="F26" s="207"/>
      <c r="G26" s="207"/>
      <c r="H26" s="207"/>
      <c r="I26" s="207"/>
      <c r="J26" s="207"/>
      <c r="K26" s="207"/>
      <c r="L26" s="207"/>
      <c r="M26" s="273" t="str">
        <f t="shared" si="0"/>
        <v/>
      </c>
      <c r="N26" s="199"/>
    </row>
    <row r="27" spans="1:14" ht="15">
      <c r="A27" s="207">
        <v>19</v>
      </c>
      <c r="B27" s="208"/>
      <c r="C27" s="272"/>
      <c r="D27" s="207"/>
      <c r="E27" s="207"/>
      <c r="F27" s="207"/>
      <c r="G27" s="207"/>
      <c r="H27" s="207"/>
      <c r="I27" s="207"/>
      <c r="J27" s="207"/>
      <c r="K27" s="207"/>
      <c r="L27" s="207"/>
      <c r="M27" s="273" t="str">
        <f t="shared" si="0"/>
        <v/>
      </c>
      <c r="N27" s="199"/>
    </row>
    <row r="28" spans="1:14" ht="15">
      <c r="A28" s="207">
        <v>20</v>
      </c>
      <c r="B28" s="208"/>
      <c r="C28" s="272"/>
      <c r="D28" s="207"/>
      <c r="E28" s="207"/>
      <c r="F28" s="207"/>
      <c r="G28" s="207"/>
      <c r="H28" s="207"/>
      <c r="I28" s="207"/>
      <c r="J28" s="207"/>
      <c r="K28" s="207"/>
      <c r="L28" s="207"/>
      <c r="M28" s="273" t="str">
        <f t="shared" si="0"/>
        <v/>
      </c>
      <c r="N28" s="199"/>
    </row>
    <row r="29" spans="1:14" ht="15">
      <c r="A29" s="207">
        <v>21</v>
      </c>
      <c r="B29" s="208"/>
      <c r="C29" s="272"/>
      <c r="D29" s="207"/>
      <c r="E29" s="207"/>
      <c r="F29" s="207"/>
      <c r="G29" s="207"/>
      <c r="H29" s="207"/>
      <c r="I29" s="207"/>
      <c r="J29" s="207"/>
      <c r="K29" s="207"/>
      <c r="L29" s="207"/>
      <c r="M29" s="273" t="str">
        <f t="shared" si="0"/>
        <v/>
      </c>
      <c r="N29" s="199"/>
    </row>
    <row r="30" spans="1:14" ht="15">
      <c r="A30" s="207">
        <v>22</v>
      </c>
      <c r="B30" s="208"/>
      <c r="C30" s="272"/>
      <c r="D30" s="207"/>
      <c r="E30" s="207"/>
      <c r="F30" s="207"/>
      <c r="G30" s="207"/>
      <c r="H30" s="207"/>
      <c r="I30" s="207"/>
      <c r="J30" s="207"/>
      <c r="K30" s="207"/>
      <c r="L30" s="207"/>
      <c r="M30" s="273" t="str">
        <f t="shared" si="0"/>
        <v/>
      </c>
      <c r="N30" s="199"/>
    </row>
    <row r="31" spans="1:14" ht="15">
      <c r="A31" s="207">
        <v>23</v>
      </c>
      <c r="B31" s="208"/>
      <c r="C31" s="272"/>
      <c r="D31" s="207"/>
      <c r="E31" s="207"/>
      <c r="F31" s="207"/>
      <c r="G31" s="207"/>
      <c r="H31" s="207"/>
      <c r="I31" s="207"/>
      <c r="J31" s="207"/>
      <c r="K31" s="207"/>
      <c r="L31" s="207"/>
      <c r="M31" s="273" t="str">
        <f t="shared" si="0"/>
        <v/>
      </c>
      <c r="N31" s="199"/>
    </row>
    <row r="32" spans="1:14" ht="15">
      <c r="A32" s="207">
        <v>24</v>
      </c>
      <c r="B32" s="208"/>
      <c r="C32" s="272"/>
      <c r="D32" s="207"/>
      <c r="E32" s="207"/>
      <c r="F32" s="207"/>
      <c r="G32" s="207"/>
      <c r="H32" s="207"/>
      <c r="I32" s="207"/>
      <c r="J32" s="207"/>
      <c r="K32" s="207"/>
      <c r="L32" s="207"/>
      <c r="M32" s="273" t="str">
        <f t="shared" si="0"/>
        <v/>
      </c>
      <c r="N32" s="199"/>
    </row>
    <row r="33" spans="1:14" ht="15">
      <c r="A33" s="274" t="s">
        <v>278</v>
      </c>
      <c r="B33" s="208"/>
      <c r="C33" s="272"/>
      <c r="D33" s="207"/>
      <c r="E33" s="207"/>
      <c r="F33" s="207"/>
      <c r="G33" s="207"/>
      <c r="H33" s="207"/>
      <c r="I33" s="207"/>
      <c r="J33" s="207"/>
      <c r="K33" s="207"/>
      <c r="L33" s="207"/>
      <c r="M33" s="273" t="str">
        <f t="shared" si="0"/>
        <v/>
      </c>
      <c r="N33" s="199"/>
    </row>
    <row r="34" spans="1:14" s="214" customFormat="1"/>
    <row r="37" spans="1:14" s="21" customFormat="1" ht="15">
      <c r="B37" s="209" t="s">
        <v>107</v>
      </c>
    </row>
    <row r="38" spans="1:14" s="21" customFormat="1" ht="15">
      <c r="B38" s="209"/>
    </row>
    <row r="39" spans="1:14" s="21" customFormat="1" ht="15">
      <c r="C39" s="211"/>
      <c r="D39" s="210"/>
      <c r="E39" s="210"/>
      <c r="H39" s="211"/>
      <c r="I39" s="211"/>
      <c r="J39" s="210"/>
      <c r="K39" s="210"/>
      <c r="L39" s="210"/>
    </row>
    <row r="40" spans="1:14" s="21" customFormat="1" ht="15">
      <c r="C40" s="212" t="s">
        <v>268</v>
      </c>
      <c r="D40" s="210"/>
      <c r="E40" s="210"/>
      <c r="H40" s="209" t="s">
        <v>319</v>
      </c>
      <c r="M40" s="210"/>
    </row>
    <row r="41" spans="1:14" s="21" customFormat="1" ht="15">
      <c r="C41" s="212" t="s">
        <v>139</v>
      </c>
      <c r="D41" s="210"/>
      <c r="E41" s="210"/>
      <c r="H41" s="213" t="s">
        <v>269</v>
      </c>
      <c r="M41" s="210"/>
    </row>
    <row r="42" spans="1:14" ht="15">
      <c r="C42" s="212"/>
      <c r="F42" s="213"/>
      <c r="J42" s="215"/>
      <c r="K42" s="215"/>
      <c r="L42" s="215"/>
      <c r="M42" s="215"/>
    </row>
    <row r="43" spans="1:14" ht="15">
      <c r="C43" s="212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1">
        <v>40907</v>
      </c>
      <c r="C2" t="s">
        <v>200</v>
      </c>
      <c r="E2" t="s">
        <v>231</v>
      </c>
      <c r="G2" s="63" t="s">
        <v>237</v>
      </c>
    </row>
    <row r="3" spans="1:7" ht="15">
      <c r="A3" s="61">
        <v>40908</v>
      </c>
      <c r="C3" t="s">
        <v>201</v>
      </c>
      <c r="E3" t="s">
        <v>232</v>
      </c>
      <c r="G3" s="63" t="s">
        <v>238</v>
      </c>
    </row>
    <row r="4" spans="1:7" ht="15">
      <c r="A4" s="61">
        <v>40909</v>
      </c>
      <c r="C4" t="s">
        <v>202</v>
      </c>
      <c r="E4" t="s">
        <v>233</v>
      </c>
      <c r="G4" s="63" t="s">
        <v>239</v>
      </c>
    </row>
    <row r="5" spans="1:7">
      <c r="A5" s="61">
        <v>40910</v>
      </c>
      <c r="C5" t="s">
        <v>203</v>
      </c>
      <c r="E5" t="s">
        <v>234</v>
      </c>
    </row>
    <row r="6" spans="1:7">
      <c r="A6" s="61">
        <v>40911</v>
      </c>
      <c r="C6" t="s">
        <v>204</v>
      </c>
    </row>
    <row r="7" spans="1:7">
      <c r="A7" s="61">
        <v>40912</v>
      </c>
      <c r="C7" t="s">
        <v>205</v>
      </c>
    </row>
    <row r="8" spans="1:7">
      <c r="A8" s="61">
        <v>40913</v>
      </c>
      <c r="C8" t="s">
        <v>206</v>
      </c>
    </row>
    <row r="9" spans="1:7">
      <c r="A9" s="61">
        <v>40914</v>
      </c>
      <c r="C9" t="s">
        <v>207</v>
      </c>
    </row>
    <row r="10" spans="1:7">
      <c r="A10" s="61">
        <v>40915</v>
      </c>
      <c r="C10" t="s">
        <v>208</v>
      </c>
    </row>
    <row r="11" spans="1:7">
      <c r="A11" s="61">
        <v>40916</v>
      </c>
      <c r="C11" t="s">
        <v>209</v>
      </c>
    </row>
    <row r="12" spans="1:7">
      <c r="A12" s="61">
        <v>40917</v>
      </c>
      <c r="C12" t="s">
        <v>210</v>
      </c>
    </row>
    <row r="13" spans="1:7">
      <c r="A13" s="61">
        <v>40918</v>
      </c>
      <c r="C13" t="s">
        <v>211</v>
      </c>
    </row>
    <row r="14" spans="1:7">
      <c r="A14" s="61">
        <v>40919</v>
      </c>
      <c r="C14" t="s">
        <v>212</v>
      </c>
    </row>
    <row r="15" spans="1:7">
      <c r="A15" s="61">
        <v>40920</v>
      </c>
      <c r="C15" t="s">
        <v>213</v>
      </c>
    </row>
    <row r="16" spans="1:7">
      <c r="A16" s="61">
        <v>40921</v>
      </c>
      <c r="C16" t="s">
        <v>214</v>
      </c>
    </row>
    <row r="17" spans="1:3">
      <c r="A17" s="61">
        <v>40922</v>
      </c>
      <c r="C17" t="s">
        <v>215</v>
      </c>
    </row>
    <row r="18" spans="1:3">
      <c r="A18" s="61">
        <v>40923</v>
      </c>
      <c r="C18" t="s">
        <v>216</v>
      </c>
    </row>
    <row r="19" spans="1:3">
      <c r="A19" s="61">
        <v>40924</v>
      </c>
      <c r="C19" t="s">
        <v>217</v>
      </c>
    </row>
    <row r="20" spans="1:3">
      <c r="A20" s="61">
        <v>40925</v>
      </c>
      <c r="C20" t="s">
        <v>218</v>
      </c>
    </row>
    <row r="21" spans="1:3">
      <c r="A21" s="61">
        <v>40926</v>
      </c>
    </row>
    <row r="22" spans="1:3">
      <c r="A22" s="61">
        <v>40927</v>
      </c>
    </row>
    <row r="23" spans="1:3">
      <c r="A23" s="61">
        <v>40928</v>
      </c>
    </row>
    <row r="24" spans="1:3">
      <c r="A24" s="61">
        <v>40929</v>
      </c>
    </row>
    <row r="25" spans="1:3">
      <c r="A25" s="61">
        <v>40930</v>
      </c>
    </row>
    <row r="26" spans="1:3">
      <c r="A26" s="61">
        <v>40931</v>
      </c>
    </row>
    <row r="27" spans="1:3">
      <c r="A27" s="61">
        <v>40932</v>
      </c>
    </row>
    <row r="28" spans="1:3">
      <c r="A28" s="61">
        <v>40933</v>
      </c>
    </row>
    <row r="29" spans="1:3">
      <c r="A29" s="61">
        <v>40934</v>
      </c>
    </row>
    <row r="30" spans="1:3">
      <c r="A30" s="61">
        <v>40935</v>
      </c>
    </row>
    <row r="31" spans="1:3">
      <c r="A31" s="61">
        <v>40936</v>
      </c>
    </row>
    <row r="32" spans="1:3">
      <c r="A32" s="61">
        <v>40937</v>
      </c>
    </row>
    <row r="33" spans="1:1">
      <c r="A33" s="61">
        <v>40938</v>
      </c>
    </row>
    <row r="34" spans="1:1">
      <c r="A34" s="61">
        <v>40939</v>
      </c>
    </row>
    <row r="35" spans="1:1">
      <c r="A35" s="61">
        <v>40941</v>
      </c>
    </row>
    <row r="36" spans="1:1">
      <c r="A36" s="61">
        <v>40942</v>
      </c>
    </row>
    <row r="37" spans="1:1">
      <c r="A37" s="61">
        <v>40943</v>
      </c>
    </row>
    <row r="38" spans="1:1">
      <c r="A38" s="61">
        <v>40944</v>
      </c>
    </row>
    <row r="39" spans="1:1">
      <c r="A39" s="61">
        <v>40945</v>
      </c>
    </row>
    <row r="40" spans="1:1">
      <c r="A40" s="61">
        <v>40946</v>
      </c>
    </row>
    <row r="41" spans="1:1">
      <c r="A41" s="61">
        <v>40947</v>
      </c>
    </row>
    <row r="42" spans="1:1">
      <c r="A42" s="61">
        <v>40948</v>
      </c>
    </row>
    <row r="43" spans="1:1">
      <c r="A43" s="61">
        <v>40949</v>
      </c>
    </row>
    <row r="44" spans="1:1">
      <c r="A44" s="61">
        <v>40950</v>
      </c>
    </row>
    <row r="45" spans="1:1">
      <c r="A45" s="61">
        <v>40951</v>
      </c>
    </row>
    <row r="46" spans="1:1">
      <c r="A46" s="61">
        <v>40952</v>
      </c>
    </row>
    <row r="47" spans="1:1">
      <c r="A47" s="61">
        <v>40953</v>
      </c>
    </row>
    <row r="48" spans="1:1">
      <c r="A48" s="61">
        <v>40954</v>
      </c>
    </row>
    <row r="49" spans="1:1">
      <c r="A49" s="61">
        <v>40955</v>
      </c>
    </row>
    <row r="50" spans="1:1">
      <c r="A50" s="61">
        <v>40956</v>
      </c>
    </row>
    <row r="51" spans="1:1">
      <c r="A51" s="61">
        <v>40957</v>
      </c>
    </row>
    <row r="52" spans="1:1">
      <c r="A52" s="61">
        <v>40958</v>
      </c>
    </row>
    <row r="53" spans="1:1">
      <c r="A53" s="61">
        <v>40959</v>
      </c>
    </row>
    <row r="54" spans="1:1">
      <c r="A54" s="61">
        <v>40960</v>
      </c>
    </row>
    <row r="55" spans="1:1">
      <c r="A55" s="61">
        <v>40961</v>
      </c>
    </row>
    <row r="56" spans="1:1">
      <c r="A56" s="61">
        <v>40962</v>
      </c>
    </row>
    <row r="57" spans="1:1">
      <c r="A57" s="61">
        <v>40963</v>
      </c>
    </row>
    <row r="58" spans="1:1">
      <c r="A58" s="61">
        <v>40964</v>
      </c>
    </row>
    <row r="59" spans="1:1">
      <c r="A59" s="61">
        <v>40965</v>
      </c>
    </row>
    <row r="60" spans="1:1">
      <c r="A60" s="61">
        <v>40966</v>
      </c>
    </row>
    <row r="61" spans="1:1">
      <c r="A61" s="61">
        <v>40967</v>
      </c>
    </row>
    <row r="62" spans="1:1">
      <c r="A62" s="61">
        <v>40968</v>
      </c>
    </row>
    <row r="63" spans="1:1">
      <c r="A63" s="61">
        <v>40969</v>
      </c>
    </row>
    <row r="64" spans="1:1">
      <c r="A64" s="61">
        <v>40970</v>
      </c>
    </row>
    <row r="65" spans="1:1">
      <c r="A65" s="61">
        <v>40971</v>
      </c>
    </row>
    <row r="66" spans="1:1">
      <c r="A66" s="61">
        <v>40972</v>
      </c>
    </row>
    <row r="67" spans="1:1">
      <c r="A67" s="61">
        <v>40973</v>
      </c>
    </row>
    <row r="68" spans="1:1">
      <c r="A68" s="61">
        <v>40974</v>
      </c>
    </row>
    <row r="69" spans="1:1">
      <c r="A69" s="61">
        <v>40975</v>
      </c>
    </row>
    <row r="70" spans="1:1">
      <c r="A70" s="61">
        <v>40976</v>
      </c>
    </row>
    <row r="71" spans="1:1">
      <c r="A71" s="61">
        <v>40977</v>
      </c>
    </row>
    <row r="72" spans="1:1">
      <c r="A72" s="61">
        <v>40978</v>
      </c>
    </row>
    <row r="73" spans="1:1">
      <c r="A73" s="61">
        <v>40979</v>
      </c>
    </row>
    <row r="74" spans="1:1">
      <c r="A74" s="61">
        <v>40980</v>
      </c>
    </row>
    <row r="75" spans="1:1">
      <c r="A75" s="61">
        <v>40981</v>
      </c>
    </row>
    <row r="76" spans="1:1">
      <c r="A76" s="61">
        <v>40982</v>
      </c>
    </row>
    <row r="77" spans="1:1">
      <c r="A77" s="61">
        <v>40983</v>
      </c>
    </row>
    <row r="78" spans="1:1">
      <c r="A78" s="61">
        <v>40984</v>
      </c>
    </row>
    <row r="79" spans="1:1">
      <c r="A79" s="61">
        <v>40985</v>
      </c>
    </row>
    <row r="80" spans="1:1">
      <c r="A80" s="61">
        <v>40986</v>
      </c>
    </row>
    <row r="81" spans="1:1">
      <c r="A81" s="61">
        <v>40987</v>
      </c>
    </row>
    <row r="82" spans="1:1">
      <c r="A82" s="61">
        <v>40988</v>
      </c>
    </row>
    <row r="83" spans="1:1">
      <c r="A83" s="61">
        <v>40989</v>
      </c>
    </row>
    <row r="84" spans="1:1">
      <c r="A84" s="61">
        <v>40990</v>
      </c>
    </row>
    <row r="85" spans="1:1">
      <c r="A85" s="61">
        <v>40991</v>
      </c>
    </row>
    <row r="86" spans="1:1">
      <c r="A86" s="61">
        <v>40992</v>
      </c>
    </row>
    <row r="87" spans="1:1">
      <c r="A87" s="61">
        <v>40993</v>
      </c>
    </row>
    <row r="88" spans="1:1">
      <c r="A88" s="61">
        <v>40994</v>
      </c>
    </row>
    <row r="89" spans="1:1">
      <c r="A89" s="61">
        <v>40995</v>
      </c>
    </row>
    <row r="90" spans="1:1">
      <c r="A90" s="61">
        <v>40996</v>
      </c>
    </row>
    <row r="91" spans="1:1">
      <c r="A91" s="61">
        <v>40997</v>
      </c>
    </row>
    <row r="92" spans="1:1">
      <c r="A92" s="61">
        <v>40998</v>
      </c>
    </row>
    <row r="93" spans="1:1">
      <c r="A93" s="61">
        <v>40999</v>
      </c>
    </row>
    <row r="94" spans="1:1">
      <c r="A94" s="61">
        <v>41000</v>
      </c>
    </row>
    <row r="95" spans="1:1">
      <c r="A95" s="61">
        <v>41001</v>
      </c>
    </row>
    <row r="96" spans="1:1">
      <c r="A96" s="61">
        <v>41002</v>
      </c>
    </row>
    <row r="97" spans="1:1">
      <c r="A97" s="61">
        <v>41003</v>
      </c>
    </row>
    <row r="98" spans="1:1">
      <c r="A98" s="61">
        <v>41004</v>
      </c>
    </row>
    <row r="99" spans="1:1">
      <c r="A99" s="61">
        <v>41005</v>
      </c>
    </row>
    <row r="100" spans="1:1">
      <c r="A100" s="61">
        <v>41006</v>
      </c>
    </row>
    <row r="101" spans="1:1">
      <c r="A101" s="61">
        <v>41007</v>
      </c>
    </row>
    <row r="102" spans="1:1">
      <c r="A102" s="61">
        <v>41008</v>
      </c>
    </row>
    <row r="103" spans="1:1">
      <c r="A103" s="61">
        <v>41009</v>
      </c>
    </row>
    <row r="104" spans="1:1">
      <c r="A104" s="61">
        <v>41010</v>
      </c>
    </row>
    <row r="105" spans="1:1">
      <c r="A105" s="61">
        <v>41011</v>
      </c>
    </row>
    <row r="106" spans="1:1">
      <c r="A106" s="61">
        <v>41012</v>
      </c>
    </row>
    <row r="107" spans="1:1">
      <c r="A107" s="61">
        <v>41013</v>
      </c>
    </row>
    <row r="108" spans="1:1">
      <c r="A108" s="61">
        <v>41014</v>
      </c>
    </row>
    <row r="109" spans="1:1">
      <c r="A109" s="61">
        <v>41015</v>
      </c>
    </row>
    <row r="110" spans="1:1">
      <c r="A110" s="61">
        <v>41016</v>
      </c>
    </row>
    <row r="111" spans="1:1">
      <c r="A111" s="61">
        <v>41017</v>
      </c>
    </row>
    <row r="112" spans="1:1">
      <c r="A112" s="61">
        <v>41018</v>
      </c>
    </row>
    <row r="113" spans="1:1">
      <c r="A113" s="61">
        <v>41019</v>
      </c>
    </row>
    <row r="114" spans="1:1">
      <c r="A114" s="61">
        <v>41020</v>
      </c>
    </row>
    <row r="115" spans="1:1">
      <c r="A115" s="61">
        <v>41021</v>
      </c>
    </row>
    <row r="116" spans="1:1">
      <c r="A116" s="61">
        <v>41022</v>
      </c>
    </row>
    <row r="117" spans="1:1">
      <c r="A117" s="61">
        <v>41023</v>
      </c>
    </row>
    <row r="118" spans="1:1">
      <c r="A118" s="61">
        <v>41024</v>
      </c>
    </row>
    <row r="119" spans="1:1">
      <c r="A119" s="61">
        <v>41025</v>
      </c>
    </row>
    <row r="120" spans="1:1">
      <c r="A120" s="61">
        <v>41026</v>
      </c>
    </row>
    <row r="121" spans="1:1">
      <c r="A121" s="61">
        <v>41027</v>
      </c>
    </row>
    <row r="122" spans="1:1">
      <c r="A122" s="61">
        <v>41028</v>
      </c>
    </row>
    <row r="123" spans="1:1">
      <c r="A123" s="61">
        <v>41029</v>
      </c>
    </row>
    <row r="124" spans="1:1">
      <c r="A124" s="61">
        <v>41030</v>
      </c>
    </row>
    <row r="125" spans="1:1">
      <c r="A125" s="61">
        <v>41031</v>
      </c>
    </row>
    <row r="126" spans="1:1">
      <c r="A126" s="61">
        <v>41032</v>
      </c>
    </row>
    <row r="127" spans="1:1">
      <c r="A127" s="61">
        <v>41033</v>
      </c>
    </row>
    <row r="128" spans="1:1">
      <c r="A128" s="61">
        <v>41034</v>
      </c>
    </row>
    <row r="129" spans="1:1">
      <c r="A129" s="61">
        <v>41035</v>
      </c>
    </row>
    <row r="130" spans="1:1">
      <c r="A130" s="61">
        <v>41036</v>
      </c>
    </row>
    <row r="131" spans="1:1">
      <c r="A131" s="61">
        <v>41037</v>
      </c>
    </row>
    <row r="132" spans="1:1">
      <c r="A132" s="61">
        <v>41038</v>
      </c>
    </row>
    <row r="133" spans="1:1">
      <c r="A133" s="61">
        <v>41039</v>
      </c>
    </row>
    <row r="134" spans="1:1">
      <c r="A134" s="61">
        <v>41040</v>
      </c>
    </row>
    <row r="135" spans="1:1">
      <c r="A135" s="61">
        <v>41041</v>
      </c>
    </row>
    <row r="136" spans="1:1">
      <c r="A136" s="61">
        <v>41042</v>
      </c>
    </row>
    <row r="137" spans="1:1">
      <c r="A137" s="61">
        <v>41043</v>
      </c>
    </row>
    <row r="138" spans="1:1">
      <c r="A138" s="61">
        <v>41044</v>
      </c>
    </row>
    <row r="139" spans="1:1">
      <c r="A139" s="61">
        <v>41045</v>
      </c>
    </row>
    <row r="140" spans="1:1">
      <c r="A140" s="61">
        <v>41046</v>
      </c>
    </row>
    <row r="141" spans="1:1">
      <c r="A141" s="61">
        <v>41047</v>
      </c>
    </row>
    <row r="142" spans="1:1">
      <c r="A142" s="61">
        <v>41048</v>
      </c>
    </row>
    <row r="143" spans="1:1">
      <c r="A143" s="61">
        <v>41049</v>
      </c>
    </row>
    <row r="144" spans="1:1">
      <c r="A144" s="61">
        <v>41050</v>
      </c>
    </row>
    <row r="145" spans="1:1">
      <c r="A145" s="61">
        <v>41051</v>
      </c>
    </row>
    <row r="146" spans="1:1">
      <c r="A146" s="61">
        <v>41052</v>
      </c>
    </row>
    <row r="147" spans="1:1">
      <c r="A147" s="61">
        <v>41053</v>
      </c>
    </row>
    <row r="148" spans="1:1">
      <c r="A148" s="61">
        <v>41054</v>
      </c>
    </row>
    <row r="149" spans="1:1">
      <c r="A149" s="61">
        <v>41055</v>
      </c>
    </row>
    <row r="150" spans="1:1">
      <c r="A150" s="61">
        <v>41056</v>
      </c>
    </row>
    <row r="151" spans="1:1">
      <c r="A151" s="61">
        <v>41057</v>
      </c>
    </row>
    <row r="152" spans="1:1">
      <c r="A152" s="61">
        <v>41058</v>
      </c>
    </row>
    <row r="153" spans="1:1">
      <c r="A153" s="61">
        <v>41059</v>
      </c>
    </row>
    <row r="154" spans="1:1">
      <c r="A154" s="61">
        <v>41060</v>
      </c>
    </row>
    <row r="155" spans="1:1">
      <c r="A155" s="61">
        <v>41061</v>
      </c>
    </row>
    <row r="156" spans="1:1">
      <c r="A156" s="61">
        <v>41062</v>
      </c>
    </row>
    <row r="157" spans="1:1">
      <c r="A157" s="61">
        <v>41063</v>
      </c>
    </row>
    <row r="158" spans="1:1">
      <c r="A158" s="61">
        <v>41064</v>
      </c>
    </row>
    <row r="159" spans="1:1">
      <c r="A159" s="61">
        <v>41065</v>
      </c>
    </row>
    <row r="160" spans="1:1">
      <c r="A160" s="61">
        <v>41066</v>
      </c>
    </row>
    <row r="161" spans="1:1">
      <c r="A161" s="61">
        <v>41067</v>
      </c>
    </row>
    <row r="162" spans="1:1">
      <c r="A162" s="61">
        <v>41068</v>
      </c>
    </row>
    <row r="163" spans="1:1">
      <c r="A163" s="61">
        <v>41069</v>
      </c>
    </row>
    <row r="164" spans="1:1">
      <c r="A164" s="61">
        <v>41070</v>
      </c>
    </row>
    <row r="165" spans="1:1">
      <c r="A165" s="61">
        <v>41071</v>
      </c>
    </row>
    <row r="166" spans="1:1">
      <c r="A166" s="61">
        <v>41072</v>
      </c>
    </row>
    <row r="167" spans="1:1">
      <c r="A167" s="61">
        <v>41073</v>
      </c>
    </row>
    <row r="168" spans="1:1">
      <c r="A168" s="61">
        <v>41074</v>
      </c>
    </row>
    <row r="169" spans="1:1">
      <c r="A169" s="61">
        <v>41075</v>
      </c>
    </row>
    <row r="170" spans="1:1">
      <c r="A170" s="61">
        <v>41076</v>
      </c>
    </row>
    <row r="171" spans="1:1">
      <c r="A171" s="61">
        <v>41077</v>
      </c>
    </row>
    <row r="172" spans="1:1">
      <c r="A172" s="61">
        <v>41078</v>
      </c>
    </row>
    <row r="173" spans="1:1">
      <c r="A173" s="61">
        <v>41079</v>
      </c>
    </row>
    <row r="174" spans="1:1">
      <c r="A174" s="61">
        <v>41080</v>
      </c>
    </row>
    <row r="175" spans="1:1">
      <c r="A175" s="61">
        <v>41081</v>
      </c>
    </row>
    <row r="176" spans="1:1">
      <c r="A176" s="61">
        <v>41082</v>
      </c>
    </row>
    <row r="177" spans="1:1">
      <c r="A177" s="61">
        <v>41083</v>
      </c>
    </row>
    <row r="178" spans="1:1">
      <c r="A178" s="61">
        <v>41084</v>
      </c>
    </row>
    <row r="179" spans="1:1">
      <c r="A179" s="61">
        <v>41085</v>
      </c>
    </row>
    <row r="180" spans="1:1">
      <c r="A180" s="61">
        <v>41086</v>
      </c>
    </row>
    <row r="181" spans="1:1">
      <c r="A181" s="61">
        <v>41087</v>
      </c>
    </row>
    <row r="182" spans="1:1">
      <c r="A182" s="61">
        <v>41088</v>
      </c>
    </row>
    <row r="183" spans="1:1">
      <c r="A183" s="61">
        <v>41089</v>
      </c>
    </row>
    <row r="184" spans="1:1">
      <c r="A184" s="61">
        <v>41090</v>
      </c>
    </row>
    <row r="185" spans="1:1">
      <c r="A185" s="61">
        <v>41091</v>
      </c>
    </row>
    <row r="186" spans="1:1">
      <c r="A186" s="61">
        <v>41092</v>
      </c>
    </row>
    <row r="187" spans="1:1">
      <c r="A187" s="61">
        <v>41093</v>
      </c>
    </row>
    <row r="188" spans="1:1">
      <c r="A188" s="61">
        <v>41094</v>
      </c>
    </row>
    <row r="189" spans="1:1">
      <c r="A189" s="61">
        <v>41095</v>
      </c>
    </row>
    <row r="190" spans="1:1">
      <c r="A190" s="61">
        <v>41096</v>
      </c>
    </row>
    <row r="191" spans="1:1">
      <c r="A191" s="61">
        <v>41097</v>
      </c>
    </row>
    <row r="192" spans="1:1">
      <c r="A192" s="61">
        <v>41098</v>
      </c>
    </row>
    <row r="193" spans="1:1">
      <c r="A193" s="61">
        <v>41099</v>
      </c>
    </row>
    <row r="194" spans="1:1">
      <c r="A194" s="61">
        <v>41100</v>
      </c>
    </row>
    <row r="195" spans="1:1">
      <c r="A195" s="61">
        <v>41101</v>
      </c>
    </row>
    <row r="196" spans="1:1">
      <c r="A196" s="61">
        <v>41102</v>
      </c>
    </row>
    <row r="197" spans="1:1">
      <c r="A197" s="61">
        <v>41103</v>
      </c>
    </row>
    <row r="198" spans="1:1">
      <c r="A198" s="61">
        <v>41104</v>
      </c>
    </row>
    <row r="199" spans="1:1">
      <c r="A199" s="61">
        <v>41105</v>
      </c>
    </row>
    <row r="200" spans="1:1">
      <c r="A200" s="61">
        <v>41106</v>
      </c>
    </row>
    <row r="201" spans="1:1">
      <c r="A201" s="61">
        <v>41107</v>
      </c>
    </row>
    <row r="202" spans="1:1">
      <c r="A202" s="61">
        <v>41108</v>
      </c>
    </row>
    <row r="203" spans="1:1">
      <c r="A203" s="61">
        <v>41109</v>
      </c>
    </row>
    <row r="204" spans="1:1">
      <c r="A204" s="61">
        <v>41110</v>
      </c>
    </row>
    <row r="205" spans="1:1">
      <c r="A205" s="61">
        <v>41111</v>
      </c>
    </row>
    <row r="206" spans="1:1">
      <c r="A206" s="61">
        <v>41112</v>
      </c>
    </row>
    <row r="207" spans="1:1">
      <c r="A207" s="61">
        <v>41113</v>
      </c>
    </row>
    <row r="208" spans="1:1">
      <c r="A208" s="61">
        <v>41114</v>
      </c>
    </row>
    <row r="209" spans="1:1">
      <c r="A209" s="61">
        <v>41115</v>
      </c>
    </row>
    <row r="210" spans="1:1">
      <c r="A210" s="61">
        <v>41116</v>
      </c>
    </row>
    <row r="211" spans="1:1">
      <c r="A211" s="61">
        <v>41117</v>
      </c>
    </row>
    <row r="212" spans="1:1">
      <c r="A212" s="61">
        <v>41118</v>
      </c>
    </row>
    <row r="213" spans="1:1">
      <c r="A213" s="61">
        <v>41119</v>
      </c>
    </row>
    <row r="214" spans="1:1">
      <c r="A214" s="61">
        <v>41120</v>
      </c>
    </row>
    <row r="215" spans="1:1">
      <c r="A215" s="61">
        <v>41121</v>
      </c>
    </row>
    <row r="216" spans="1:1">
      <c r="A216" s="61">
        <v>41122</v>
      </c>
    </row>
    <row r="217" spans="1:1">
      <c r="A217" s="61">
        <v>41123</v>
      </c>
    </row>
    <row r="218" spans="1:1">
      <c r="A218" s="61">
        <v>41124</v>
      </c>
    </row>
    <row r="219" spans="1:1">
      <c r="A219" s="61">
        <v>41125</v>
      </c>
    </row>
    <row r="220" spans="1:1">
      <c r="A220" s="61">
        <v>41126</v>
      </c>
    </row>
    <row r="221" spans="1:1">
      <c r="A221" s="61">
        <v>41127</v>
      </c>
    </row>
    <row r="222" spans="1:1">
      <c r="A222" s="61">
        <v>41128</v>
      </c>
    </row>
    <row r="223" spans="1:1">
      <c r="A223" s="61">
        <v>41129</v>
      </c>
    </row>
    <row r="224" spans="1:1">
      <c r="A224" s="61">
        <v>41130</v>
      </c>
    </row>
    <row r="225" spans="1:1">
      <c r="A225" s="61">
        <v>41131</v>
      </c>
    </row>
    <row r="226" spans="1:1">
      <c r="A226" s="61">
        <v>41132</v>
      </c>
    </row>
    <row r="227" spans="1:1">
      <c r="A227" s="61">
        <v>41133</v>
      </c>
    </row>
    <row r="228" spans="1:1">
      <c r="A228" s="61">
        <v>41134</v>
      </c>
    </row>
    <row r="229" spans="1:1">
      <c r="A229" s="61">
        <v>41135</v>
      </c>
    </row>
    <row r="230" spans="1:1">
      <c r="A230" s="61">
        <v>41136</v>
      </c>
    </row>
    <row r="231" spans="1:1">
      <c r="A231" s="61">
        <v>41137</v>
      </c>
    </row>
    <row r="232" spans="1:1">
      <c r="A232" s="61">
        <v>41138</v>
      </c>
    </row>
    <row r="233" spans="1:1">
      <c r="A233" s="61">
        <v>41139</v>
      </c>
    </row>
    <row r="234" spans="1:1">
      <c r="A234" s="61">
        <v>41140</v>
      </c>
    </row>
    <row r="235" spans="1:1">
      <c r="A235" s="61">
        <v>41141</v>
      </c>
    </row>
    <row r="236" spans="1:1">
      <c r="A236" s="61">
        <v>41142</v>
      </c>
    </row>
    <row r="237" spans="1:1">
      <c r="A237" s="61">
        <v>41143</v>
      </c>
    </row>
    <row r="238" spans="1:1">
      <c r="A238" s="61">
        <v>41144</v>
      </c>
    </row>
    <row r="239" spans="1:1">
      <c r="A239" s="61">
        <v>41145</v>
      </c>
    </row>
    <row r="240" spans="1:1">
      <c r="A240" s="61">
        <v>41146</v>
      </c>
    </row>
    <row r="241" spans="1:1">
      <c r="A241" s="61">
        <v>41147</v>
      </c>
    </row>
    <row r="242" spans="1:1">
      <c r="A242" s="61">
        <v>41148</v>
      </c>
    </row>
    <row r="243" spans="1:1">
      <c r="A243" s="61">
        <v>41149</v>
      </c>
    </row>
    <row r="244" spans="1:1">
      <c r="A244" s="61">
        <v>41150</v>
      </c>
    </row>
    <row r="245" spans="1:1">
      <c r="A245" s="61">
        <v>41151</v>
      </c>
    </row>
    <row r="246" spans="1:1">
      <c r="A246" s="61">
        <v>41152</v>
      </c>
    </row>
    <row r="247" spans="1:1">
      <c r="A247" s="61">
        <v>41153</v>
      </c>
    </row>
    <row r="248" spans="1:1">
      <c r="A248" s="61">
        <v>41154</v>
      </c>
    </row>
    <row r="249" spans="1:1">
      <c r="A249" s="61">
        <v>41155</v>
      </c>
    </row>
    <row r="250" spans="1:1">
      <c r="A250" s="61">
        <v>41156</v>
      </c>
    </row>
    <row r="251" spans="1:1">
      <c r="A251" s="61">
        <v>41157</v>
      </c>
    </row>
    <row r="252" spans="1:1">
      <c r="A252" s="61">
        <v>41158</v>
      </c>
    </row>
    <row r="253" spans="1:1">
      <c r="A253" s="61">
        <v>41159</v>
      </c>
    </row>
    <row r="254" spans="1:1">
      <c r="A254" s="61">
        <v>41160</v>
      </c>
    </row>
    <row r="255" spans="1:1">
      <c r="A255" s="61">
        <v>41161</v>
      </c>
    </row>
    <row r="256" spans="1:1">
      <c r="A256" s="61">
        <v>41162</v>
      </c>
    </row>
    <row r="257" spans="1:1">
      <c r="A257" s="61">
        <v>41163</v>
      </c>
    </row>
    <row r="258" spans="1:1">
      <c r="A258" s="61">
        <v>41164</v>
      </c>
    </row>
    <row r="259" spans="1:1">
      <c r="A259" s="61">
        <v>41165</v>
      </c>
    </row>
    <row r="260" spans="1:1">
      <c r="A260" s="61">
        <v>41166</v>
      </c>
    </row>
    <row r="261" spans="1:1">
      <c r="A261" s="61">
        <v>41167</v>
      </c>
    </row>
    <row r="262" spans="1:1">
      <c r="A262" s="61">
        <v>41168</v>
      </c>
    </row>
    <row r="263" spans="1:1">
      <c r="A263" s="61">
        <v>41169</v>
      </c>
    </row>
    <row r="264" spans="1:1">
      <c r="A264" s="61">
        <v>41170</v>
      </c>
    </row>
    <row r="265" spans="1:1">
      <c r="A265" s="61">
        <v>41171</v>
      </c>
    </row>
    <row r="266" spans="1:1">
      <c r="A266" s="61">
        <v>41172</v>
      </c>
    </row>
    <row r="267" spans="1:1">
      <c r="A267" s="61">
        <v>41173</v>
      </c>
    </row>
    <row r="268" spans="1:1">
      <c r="A268" s="61">
        <v>41174</v>
      </c>
    </row>
    <row r="269" spans="1:1">
      <c r="A269" s="61">
        <v>41175</v>
      </c>
    </row>
    <row r="270" spans="1:1">
      <c r="A270" s="61">
        <v>41176</v>
      </c>
    </row>
    <row r="271" spans="1:1">
      <c r="A271" s="61">
        <v>41177</v>
      </c>
    </row>
    <row r="272" spans="1:1">
      <c r="A272" s="61">
        <v>41178</v>
      </c>
    </row>
    <row r="273" spans="1:1">
      <c r="A273" s="61">
        <v>41179</v>
      </c>
    </row>
    <row r="274" spans="1:1">
      <c r="A274" s="61">
        <v>41180</v>
      </c>
    </row>
    <row r="275" spans="1:1">
      <c r="A275" s="61">
        <v>41181</v>
      </c>
    </row>
    <row r="276" spans="1:1">
      <c r="A276" s="61">
        <v>41182</v>
      </c>
    </row>
    <row r="277" spans="1:1">
      <c r="A277" s="61">
        <v>41183</v>
      </c>
    </row>
    <row r="278" spans="1:1">
      <c r="A278" s="61">
        <v>41184</v>
      </c>
    </row>
    <row r="279" spans="1:1">
      <c r="A279" s="61">
        <v>41185</v>
      </c>
    </row>
    <row r="280" spans="1:1">
      <c r="A280" s="61">
        <v>41186</v>
      </c>
    </row>
    <row r="281" spans="1:1">
      <c r="A281" s="61">
        <v>41187</v>
      </c>
    </row>
    <row r="282" spans="1:1">
      <c r="A282" s="61">
        <v>41188</v>
      </c>
    </row>
    <row r="283" spans="1:1">
      <c r="A283" s="61">
        <v>41189</v>
      </c>
    </row>
    <row r="284" spans="1:1">
      <c r="A284" s="61">
        <v>41190</v>
      </c>
    </row>
    <row r="285" spans="1:1">
      <c r="A285" s="61">
        <v>41191</v>
      </c>
    </row>
    <row r="286" spans="1:1">
      <c r="A286" s="61">
        <v>41192</v>
      </c>
    </row>
    <row r="287" spans="1:1">
      <c r="A287" s="61">
        <v>41193</v>
      </c>
    </row>
    <row r="288" spans="1:1">
      <c r="A288" s="61">
        <v>41194</v>
      </c>
    </row>
    <row r="289" spans="1:1">
      <c r="A289" s="61">
        <v>41195</v>
      </c>
    </row>
    <row r="290" spans="1:1">
      <c r="A290" s="61">
        <v>41196</v>
      </c>
    </row>
    <row r="291" spans="1:1">
      <c r="A291" s="61">
        <v>41197</v>
      </c>
    </row>
    <row r="292" spans="1:1">
      <c r="A292" s="61">
        <v>41198</v>
      </c>
    </row>
    <row r="293" spans="1:1">
      <c r="A293" s="61">
        <v>41199</v>
      </c>
    </row>
    <row r="294" spans="1:1">
      <c r="A294" s="61">
        <v>41200</v>
      </c>
    </row>
    <row r="295" spans="1:1">
      <c r="A295" s="61">
        <v>41201</v>
      </c>
    </row>
    <row r="296" spans="1:1">
      <c r="A296" s="61">
        <v>41202</v>
      </c>
    </row>
    <row r="297" spans="1:1">
      <c r="A297" s="61">
        <v>41203</v>
      </c>
    </row>
    <row r="298" spans="1:1">
      <c r="A298" s="61">
        <v>41204</v>
      </c>
    </row>
    <row r="299" spans="1:1">
      <c r="A299" s="61">
        <v>41205</v>
      </c>
    </row>
    <row r="300" spans="1:1">
      <c r="A300" s="61">
        <v>41206</v>
      </c>
    </row>
    <row r="301" spans="1:1">
      <c r="A301" s="61">
        <v>41207</v>
      </c>
    </row>
    <row r="302" spans="1:1">
      <c r="A302" s="61">
        <v>41208</v>
      </c>
    </row>
    <row r="303" spans="1:1">
      <c r="A303" s="61">
        <v>41209</v>
      </c>
    </row>
    <row r="304" spans="1:1">
      <c r="A304" s="61">
        <v>41210</v>
      </c>
    </row>
    <row r="305" spans="1:1">
      <c r="A305" s="61">
        <v>41211</v>
      </c>
    </row>
    <row r="306" spans="1:1">
      <c r="A306" s="61">
        <v>41212</v>
      </c>
    </row>
    <row r="307" spans="1:1">
      <c r="A307" s="61">
        <v>41213</v>
      </c>
    </row>
    <row r="308" spans="1:1">
      <c r="A308" s="61">
        <v>41214</v>
      </c>
    </row>
    <row r="309" spans="1:1">
      <c r="A309" s="61">
        <v>41215</v>
      </c>
    </row>
    <row r="310" spans="1:1">
      <c r="A310" s="61">
        <v>41216</v>
      </c>
    </row>
    <row r="311" spans="1:1">
      <c r="A311" s="61">
        <v>41217</v>
      </c>
    </row>
    <row r="312" spans="1:1">
      <c r="A312" s="61">
        <v>41218</v>
      </c>
    </row>
    <row r="313" spans="1:1">
      <c r="A313" s="61">
        <v>41219</v>
      </c>
    </row>
    <row r="314" spans="1:1">
      <c r="A314" s="61">
        <v>41220</v>
      </c>
    </row>
    <row r="315" spans="1:1">
      <c r="A315" s="61">
        <v>41221</v>
      </c>
    </row>
    <row r="316" spans="1:1">
      <c r="A316" s="61">
        <v>41222</v>
      </c>
    </row>
    <row r="317" spans="1:1">
      <c r="A317" s="61">
        <v>41223</v>
      </c>
    </row>
    <row r="318" spans="1:1">
      <c r="A318" s="61">
        <v>41224</v>
      </c>
    </row>
    <row r="319" spans="1:1">
      <c r="A319" s="61">
        <v>41225</v>
      </c>
    </row>
    <row r="320" spans="1:1">
      <c r="A320" s="61">
        <v>41226</v>
      </c>
    </row>
    <row r="321" spans="1:1">
      <c r="A321" s="61">
        <v>41227</v>
      </c>
    </row>
    <row r="322" spans="1:1">
      <c r="A322" s="61">
        <v>41228</v>
      </c>
    </row>
    <row r="323" spans="1:1">
      <c r="A323" s="61">
        <v>41229</v>
      </c>
    </row>
    <row r="324" spans="1:1">
      <c r="A324" s="61">
        <v>41230</v>
      </c>
    </row>
    <row r="325" spans="1:1">
      <c r="A325" s="61">
        <v>41231</v>
      </c>
    </row>
    <row r="326" spans="1:1">
      <c r="A326" s="61">
        <v>41232</v>
      </c>
    </row>
    <row r="327" spans="1:1">
      <c r="A327" s="61">
        <v>41233</v>
      </c>
    </row>
    <row r="328" spans="1:1">
      <c r="A328" s="61">
        <v>41234</v>
      </c>
    </row>
    <row r="329" spans="1:1">
      <c r="A329" s="61">
        <v>41235</v>
      </c>
    </row>
    <row r="330" spans="1:1">
      <c r="A330" s="61">
        <v>41236</v>
      </c>
    </row>
    <row r="331" spans="1:1">
      <c r="A331" s="61">
        <v>41237</v>
      </c>
    </row>
    <row r="332" spans="1:1">
      <c r="A332" s="61">
        <v>41238</v>
      </c>
    </row>
    <row r="333" spans="1:1">
      <c r="A333" s="61">
        <v>41239</v>
      </c>
    </row>
    <row r="334" spans="1:1">
      <c r="A334" s="61">
        <v>41240</v>
      </c>
    </row>
    <row r="335" spans="1:1">
      <c r="A335" s="61">
        <v>41241</v>
      </c>
    </row>
    <row r="336" spans="1:1">
      <c r="A336" s="61">
        <v>41242</v>
      </c>
    </row>
    <row r="337" spans="1:1">
      <c r="A337" s="61">
        <v>41243</v>
      </c>
    </row>
    <row r="338" spans="1:1">
      <c r="A338" s="61">
        <v>41244</v>
      </c>
    </row>
    <row r="339" spans="1:1">
      <c r="A339" s="61">
        <v>41245</v>
      </c>
    </row>
    <row r="340" spans="1:1">
      <c r="A340" s="61">
        <v>41246</v>
      </c>
    </row>
    <row r="341" spans="1:1">
      <c r="A341" s="61">
        <v>41247</v>
      </c>
    </row>
    <row r="342" spans="1:1">
      <c r="A342" s="61">
        <v>41248</v>
      </c>
    </row>
    <row r="343" spans="1:1">
      <c r="A343" s="61">
        <v>41249</v>
      </c>
    </row>
    <row r="344" spans="1:1">
      <c r="A344" s="61">
        <v>41250</v>
      </c>
    </row>
    <row r="345" spans="1:1">
      <c r="A345" s="61">
        <v>41251</v>
      </c>
    </row>
    <row r="346" spans="1:1">
      <c r="A346" s="61">
        <v>41252</v>
      </c>
    </row>
    <row r="347" spans="1:1">
      <c r="A347" s="61">
        <v>41253</v>
      </c>
    </row>
    <row r="348" spans="1:1">
      <c r="A348" s="61">
        <v>41254</v>
      </c>
    </row>
    <row r="349" spans="1:1">
      <c r="A349" s="61">
        <v>41255</v>
      </c>
    </row>
    <row r="350" spans="1:1">
      <c r="A350" s="61">
        <v>41256</v>
      </c>
    </row>
    <row r="351" spans="1:1">
      <c r="A351" s="61">
        <v>41257</v>
      </c>
    </row>
    <row r="352" spans="1:1">
      <c r="A352" s="61">
        <v>41258</v>
      </c>
    </row>
    <row r="353" spans="1:1">
      <c r="A353" s="61">
        <v>41259</v>
      </c>
    </row>
    <row r="354" spans="1:1">
      <c r="A354" s="61">
        <v>41260</v>
      </c>
    </row>
    <row r="355" spans="1:1">
      <c r="A355" s="61">
        <v>41261</v>
      </c>
    </row>
    <row r="356" spans="1:1">
      <c r="A356" s="61">
        <v>41262</v>
      </c>
    </row>
    <row r="357" spans="1:1">
      <c r="A357" s="61">
        <v>41263</v>
      </c>
    </row>
    <row r="358" spans="1:1">
      <c r="A358" s="61">
        <v>41264</v>
      </c>
    </row>
    <row r="359" spans="1:1">
      <c r="A359" s="61">
        <v>41265</v>
      </c>
    </row>
    <row r="360" spans="1:1">
      <c r="A360" s="61">
        <v>41266</v>
      </c>
    </row>
    <row r="361" spans="1:1">
      <c r="A361" s="61">
        <v>41267</v>
      </c>
    </row>
    <row r="362" spans="1:1">
      <c r="A362" s="61">
        <v>41268</v>
      </c>
    </row>
    <row r="363" spans="1:1">
      <c r="A363" s="61">
        <v>41269</v>
      </c>
    </row>
    <row r="364" spans="1:1">
      <c r="A364" s="61">
        <v>41270</v>
      </c>
    </row>
    <row r="365" spans="1:1">
      <c r="A365" s="61">
        <v>41271</v>
      </c>
    </row>
    <row r="366" spans="1:1">
      <c r="A366" s="61">
        <v>41272</v>
      </c>
    </row>
    <row r="367" spans="1:1">
      <c r="A367" s="61">
        <v>41273</v>
      </c>
    </row>
    <row r="368" spans="1:1">
      <c r="A368" s="61">
        <v>41274</v>
      </c>
    </row>
    <row r="369" spans="1:1">
      <c r="A369" s="61">
        <v>41275</v>
      </c>
    </row>
    <row r="370" spans="1:1">
      <c r="A370" s="61">
        <v>41276</v>
      </c>
    </row>
    <row r="371" spans="1:1">
      <c r="A371" s="61">
        <v>41277</v>
      </c>
    </row>
    <row r="372" spans="1:1">
      <c r="A372" s="61">
        <v>41278</v>
      </c>
    </row>
    <row r="373" spans="1:1">
      <c r="A373" s="61">
        <v>41279</v>
      </c>
    </row>
    <row r="374" spans="1:1">
      <c r="A374" s="61">
        <v>41280</v>
      </c>
    </row>
    <row r="375" spans="1:1">
      <c r="A375" s="61">
        <v>41281</v>
      </c>
    </row>
    <row r="376" spans="1:1">
      <c r="A376" s="61">
        <v>41282</v>
      </c>
    </row>
    <row r="377" spans="1:1">
      <c r="A377" s="61">
        <v>41283</v>
      </c>
    </row>
    <row r="378" spans="1:1">
      <c r="A378" s="61">
        <v>41284</v>
      </c>
    </row>
    <row r="379" spans="1:1">
      <c r="A379" s="61">
        <v>41285</v>
      </c>
    </row>
    <row r="380" spans="1:1">
      <c r="A380" s="61">
        <v>41286</v>
      </c>
    </row>
    <row r="381" spans="1:1">
      <c r="A381" s="61">
        <v>41287</v>
      </c>
    </row>
    <row r="382" spans="1:1">
      <c r="A382" s="61">
        <v>41288</v>
      </c>
    </row>
    <row r="383" spans="1:1">
      <c r="A383" s="61">
        <v>41289</v>
      </c>
    </row>
    <row r="384" spans="1:1">
      <c r="A384" s="61">
        <v>41290</v>
      </c>
    </row>
    <row r="385" spans="1:1">
      <c r="A385" s="61">
        <v>41291</v>
      </c>
    </row>
    <row r="386" spans="1:1">
      <c r="A386" s="61">
        <v>41292</v>
      </c>
    </row>
    <row r="387" spans="1:1">
      <c r="A387" s="61">
        <v>41293</v>
      </c>
    </row>
    <row r="388" spans="1:1">
      <c r="A388" s="61">
        <v>41294</v>
      </c>
    </row>
    <row r="389" spans="1:1">
      <c r="A389" s="61">
        <v>41295</v>
      </c>
    </row>
    <row r="390" spans="1:1">
      <c r="A390" s="61">
        <v>41296</v>
      </c>
    </row>
    <row r="391" spans="1:1">
      <c r="A391" s="61">
        <v>41297</v>
      </c>
    </row>
    <row r="392" spans="1:1">
      <c r="A392" s="61">
        <v>41298</v>
      </c>
    </row>
    <row r="393" spans="1:1">
      <c r="A393" s="61">
        <v>41299</v>
      </c>
    </row>
    <row r="394" spans="1:1">
      <c r="A394" s="61">
        <v>41300</v>
      </c>
    </row>
    <row r="395" spans="1:1">
      <c r="A395" s="61">
        <v>41301</v>
      </c>
    </row>
    <row r="396" spans="1:1">
      <c r="A396" s="61">
        <v>41302</v>
      </c>
    </row>
    <row r="397" spans="1:1">
      <c r="A397" s="61">
        <v>41303</v>
      </c>
    </row>
    <row r="398" spans="1:1">
      <c r="A398" s="61">
        <v>41304</v>
      </c>
    </row>
    <row r="399" spans="1:1">
      <c r="A399" s="61">
        <v>41305</v>
      </c>
    </row>
    <row r="400" spans="1:1">
      <c r="A400" s="61">
        <v>41306</v>
      </c>
    </row>
    <row r="401" spans="1:1">
      <c r="A401" s="61">
        <v>41307</v>
      </c>
    </row>
    <row r="402" spans="1:1">
      <c r="A402" s="61">
        <v>41308</v>
      </c>
    </row>
    <row r="403" spans="1:1">
      <c r="A403" s="61">
        <v>41309</v>
      </c>
    </row>
    <row r="404" spans="1:1">
      <c r="A404" s="61">
        <v>41310</v>
      </c>
    </row>
    <row r="405" spans="1:1">
      <c r="A405" s="61">
        <v>41311</v>
      </c>
    </row>
    <row r="406" spans="1:1">
      <c r="A406" s="61">
        <v>41312</v>
      </c>
    </row>
    <row r="407" spans="1:1">
      <c r="A407" s="61">
        <v>41313</v>
      </c>
    </row>
    <row r="408" spans="1:1">
      <c r="A408" s="61">
        <v>41314</v>
      </c>
    </row>
    <row r="409" spans="1:1">
      <c r="A409" s="61">
        <v>41315</v>
      </c>
    </row>
    <row r="410" spans="1:1">
      <c r="A410" s="61">
        <v>41316</v>
      </c>
    </row>
    <row r="411" spans="1:1">
      <c r="A411" s="61">
        <v>41317</v>
      </c>
    </row>
    <row r="412" spans="1:1">
      <c r="A412" s="61">
        <v>41318</v>
      </c>
    </row>
    <row r="413" spans="1:1">
      <c r="A413" s="61">
        <v>41319</v>
      </c>
    </row>
    <row r="414" spans="1:1">
      <c r="A414" s="61">
        <v>41320</v>
      </c>
    </row>
    <row r="415" spans="1:1">
      <c r="A415" s="61">
        <v>41321</v>
      </c>
    </row>
    <row r="416" spans="1:1">
      <c r="A416" s="61">
        <v>41322</v>
      </c>
    </row>
    <row r="417" spans="1:1">
      <c r="A417" s="61">
        <v>41323</v>
      </c>
    </row>
    <row r="418" spans="1:1">
      <c r="A418" s="61">
        <v>41324</v>
      </c>
    </row>
    <row r="419" spans="1:1">
      <c r="A419" s="61">
        <v>41325</v>
      </c>
    </row>
    <row r="420" spans="1:1">
      <c r="A420" s="61">
        <v>41326</v>
      </c>
    </row>
    <row r="421" spans="1:1">
      <c r="A421" s="61">
        <v>41327</v>
      </c>
    </row>
    <row r="422" spans="1:1">
      <c r="A422" s="61">
        <v>41328</v>
      </c>
    </row>
    <row r="423" spans="1:1">
      <c r="A423" s="61">
        <v>41329</v>
      </c>
    </row>
    <row r="424" spans="1:1">
      <c r="A424" s="61">
        <v>41330</v>
      </c>
    </row>
    <row r="425" spans="1:1">
      <c r="A425" s="61">
        <v>41331</v>
      </c>
    </row>
    <row r="426" spans="1:1">
      <c r="A426" s="61">
        <v>41332</v>
      </c>
    </row>
    <row r="427" spans="1:1">
      <c r="A427" s="61">
        <v>41333</v>
      </c>
    </row>
    <row r="428" spans="1:1">
      <c r="A428" s="61">
        <v>41334</v>
      </c>
    </row>
    <row r="429" spans="1:1">
      <c r="A429" s="61">
        <v>41335</v>
      </c>
    </row>
    <row r="430" spans="1:1">
      <c r="A430" s="61">
        <v>41336</v>
      </c>
    </row>
    <row r="431" spans="1:1">
      <c r="A431" s="61">
        <v>41337</v>
      </c>
    </row>
    <row r="432" spans="1:1">
      <c r="A432" s="61">
        <v>41338</v>
      </c>
    </row>
    <row r="433" spans="1:1">
      <c r="A433" s="61">
        <v>41339</v>
      </c>
    </row>
    <row r="434" spans="1:1">
      <c r="A434" s="61">
        <v>41340</v>
      </c>
    </row>
    <row r="435" spans="1:1">
      <c r="A435" s="61">
        <v>41341</v>
      </c>
    </row>
    <row r="436" spans="1:1">
      <c r="A436" s="61">
        <v>41342</v>
      </c>
    </row>
    <row r="437" spans="1:1">
      <c r="A437" s="61">
        <v>41343</v>
      </c>
    </row>
    <row r="438" spans="1:1">
      <c r="A438" s="61">
        <v>41344</v>
      </c>
    </row>
    <row r="439" spans="1:1">
      <c r="A439" s="61">
        <v>41345</v>
      </c>
    </row>
    <row r="440" spans="1:1">
      <c r="A440" s="61">
        <v>41346</v>
      </c>
    </row>
    <row r="441" spans="1:1">
      <c r="A441" s="61">
        <v>41347</v>
      </c>
    </row>
    <row r="442" spans="1:1">
      <c r="A442" s="61">
        <v>41348</v>
      </c>
    </row>
    <row r="443" spans="1:1">
      <c r="A443" s="61">
        <v>41349</v>
      </c>
    </row>
    <row r="444" spans="1:1">
      <c r="A444" s="61">
        <v>41350</v>
      </c>
    </row>
    <row r="445" spans="1:1">
      <c r="A445" s="61">
        <v>41351</v>
      </c>
    </row>
    <row r="446" spans="1:1">
      <c r="A446" s="61">
        <v>41352</v>
      </c>
    </row>
    <row r="447" spans="1:1">
      <c r="A447" s="61">
        <v>41353</v>
      </c>
    </row>
    <row r="448" spans="1:1">
      <c r="A448" s="61">
        <v>41354</v>
      </c>
    </row>
    <row r="449" spans="1:1">
      <c r="A449" s="61">
        <v>41355</v>
      </c>
    </row>
    <row r="450" spans="1:1">
      <c r="A450" s="61">
        <v>41356</v>
      </c>
    </row>
    <row r="451" spans="1:1">
      <c r="A451" s="61">
        <v>41357</v>
      </c>
    </row>
    <row r="452" spans="1:1">
      <c r="A452" s="61">
        <v>41358</v>
      </c>
    </row>
    <row r="453" spans="1:1">
      <c r="A453" s="61">
        <v>41359</v>
      </c>
    </row>
    <row r="454" spans="1:1">
      <c r="A454" s="61">
        <v>41360</v>
      </c>
    </row>
    <row r="455" spans="1:1">
      <c r="A455" s="61">
        <v>41361</v>
      </c>
    </row>
    <row r="456" spans="1:1">
      <c r="A456" s="61">
        <v>41362</v>
      </c>
    </row>
    <row r="457" spans="1:1">
      <c r="A457" s="61">
        <v>41363</v>
      </c>
    </row>
    <row r="458" spans="1:1">
      <c r="A458" s="61">
        <v>41364</v>
      </c>
    </row>
    <row r="459" spans="1:1">
      <c r="A459" s="61">
        <v>41365</v>
      </c>
    </row>
    <row r="460" spans="1:1">
      <c r="A460" s="61">
        <v>41366</v>
      </c>
    </row>
    <row r="461" spans="1:1">
      <c r="A461" s="61">
        <v>41367</v>
      </c>
    </row>
    <row r="462" spans="1:1">
      <c r="A462" s="61">
        <v>41368</v>
      </c>
    </row>
    <row r="463" spans="1:1">
      <c r="A463" s="61">
        <v>41369</v>
      </c>
    </row>
    <row r="464" spans="1:1">
      <c r="A464" s="61">
        <v>41370</v>
      </c>
    </row>
    <row r="465" spans="1:1">
      <c r="A465" s="61">
        <v>41371</v>
      </c>
    </row>
    <row r="466" spans="1:1">
      <c r="A466" s="61">
        <v>41372</v>
      </c>
    </row>
    <row r="467" spans="1:1">
      <c r="A467" s="61">
        <v>41373</v>
      </c>
    </row>
    <row r="468" spans="1:1">
      <c r="A468" s="61">
        <v>41374</v>
      </c>
    </row>
    <row r="469" spans="1:1">
      <c r="A469" s="61">
        <v>41375</v>
      </c>
    </row>
    <row r="470" spans="1:1">
      <c r="A470" s="61">
        <v>41376</v>
      </c>
    </row>
    <row r="471" spans="1:1">
      <c r="A471" s="61">
        <v>41377</v>
      </c>
    </row>
    <row r="472" spans="1:1">
      <c r="A472" s="61">
        <v>41378</v>
      </c>
    </row>
    <row r="473" spans="1:1">
      <c r="A473" s="61">
        <v>41379</v>
      </c>
    </row>
    <row r="474" spans="1:1">
      <c r="A474" s="61">
        <v>41380</v>
      </c>
    </row>
    <row r="475" spans="1:1">
      <c r="A475" s="61">
        <v>41381</v>
      </c>
    </row>
    <row r="476" spans="1:1">
      <c r="A476" s="61">
        <v>41382</v>
      </c>
    </row>
    <row r="477" spans="1:1">
      <c r="A477" s="61">
        <v>41383</v>
      </c>
    </row>
    <row r="478" spans="1:1">
      <c r="A478" s="61">
        <v>41384</v>
      </c>
    </row>
    <row r="479" spans="1:1">
      <c r="A479" s="61">
        <v>41385</v>
      </c>
    </row>
    <row r="480" spans="1:1">
      <c r="A480" s="61">
        <v>41386</v>
      </c>
    </row>
    <row r="481" spans="1:1">
      <c r="A481" s="61">
        <v>41387</v>
      </c>
    </row>
    <row r="482" spans="1:1">
      <c r="A482" s="61">
        <v>41388</v>
      </c>
    </row>
    <row r="483" spans="1:1">
      <c r="A483" s="61">
        <v>41389</v>
      </c>
    </row>
    <row r="484" spans="1:1">
      <c r="A484" s="61">
        <v>41390</v>
      </c>
    </row>
    <row r="485" spans="1:1">
      <c r="A485" s="61">
        <v>41391</v>
      </c>
    </row>
    <row r="486" spans="1:1">
      <c r="A486" s="61">
        <v>41392</v>
      </c>
    </row>
    <row r="487" spans="1:1">
      <c r="A487" s="61">
        <v>41393</v>
      </c>
    </row>
    <row r="488" spans="1:1">
      <c r="A488" s="61">
        <v>41394</v>
      </c>
    </row>
    <row r="489" spans="1:1">
      <c r="A489" s="61">
        <v>41395</v>
      </c>
    </row>
    <row r="490" spans="1:1">
      <c r="A490" s="61">
        <v>41396</v>
      </c>
    </row>
    <row r="491" spans="1:1">
      <c r="A491" s="61">
        <v>41397</v>
      </c>
    </row>
    <row r="492" spans="1:1">
      <c r="A492" s="61">
        <v>41398</v>
      </c>
    </row>
    <row r="493" spans="1:1">
      <c r="A493" s="61">
        <v>41399</v>
      </c>
    </row>
    <row r="494" spans="1:1">
      <c r="A494" s="61">
        <v>41400</v>
      </c>
    </row>
    <row r="495" spans="1:1">
      <c r="A495" s="61">
        <v>41401</v>
      </c>
    </row>
    <row r="496" spans="1:1">
      <c r="A496" s="61">
        <v>41402</v>
      </c>
    </row>
    <row r="497" spans="1:1">
      <c r="A497" s="61">
        <v>41403</v>
      </c>
    </row>
    <row r="498" spans="1:1">
      <c r="A498" s="61">
        <v>41404</v>
      </c>
    </row>
    <row r="499" spans="1:1">
      <c r="A499" s="61">
        <v>41405</v>
      </c>
    </row>
    <row r="500" spans="1:1">
      <c r="A500" s="61">
        <v>41406</v>
      </c>
    </row>
    <row r="501" spans="1:1">
      <c r="A501" s="61">
        <v>41407</v>
      </c>
    </row>
    <row r="502" spans="1:1">
      <c r="A502" s="61">
        <v>41408</v>
      </c>
    </row>
    <row r="503" spans="1:1">
      <c r="A503" s="61">
        <v>41409</v>
      </c>
    </row>
    <row r="504" spans="1:1">
      <c r="A504" s="61">
        <v>41410</v>
      </c>
    </row>
    <row r="505" spans="1:1">
      <c r="A505" s="61">
        <v>41411</v>
      </c>
    </row>
    <row r="506" spans="1:1">
      <c r="A506" s="61">
        <v>41412</v>
      </c>
    </row>
    <row r="507" spans="1:1">
      <c r="A507" s="61">
        <v>41413</v>
      </c>
    </row>
    <row r="508" spans="1:1">
      <c r="A508" s="61">
        <v>41414</v>
      </c>
    </row>
    <row r="509" spans="1:1">
      <c r="A509" s="61">
        <v>41415</v>
      </c>
    </row>
    <row r="510" spans="1:1">
      <c r="A510" s="61">
        <v>41416</v>
      </c>
    </row>
    <row r="511" spans="1:1">
      <c r="A511" s="61">
        <v>41417</v>
      </c>
    </row>
    <row r="512" spans="1:1">
      <c r="A512" s="61">
        <v>41418</v>
      </c>
    </row>
    <row r="513" spans="1:1">
      <c r="A513" s="61">
        <v>41419</v>
      </c>
    </row>
    <row r="514" spans="1:1">
      <c r="A514" s="61">
        <v>41420</v>
      </c>
    </row>
    <row r="515" spans="1:1">
      <c r="A515" s="61">
        <v>41421</v>
      </c>
    </row>
    <row r="516" spans="1:1">
      <c r="A516" s="61">
        <v>41422</v>
      </c>
    </row>
    <row r="517" spans="1:1">
      <c r="A517" s="61">
        <v>41423</v>
      </c>
    </row>
    <row r="518" spans="1:1">
      <c r="A518" s="61">
        <v>41424</v>
      </c>
    </row>
    <row r="519" spans="1:1">
      <c r="A519" s="61">
        <v>41425</v>
      </c>
    </row>
    <row r="520" spans="1:1">
      <c r="A520" s="61">
        <v>41426</v>
      </c>
    </row>
    <row r="521" spans="1:1">
      <c r="A521" s="61">
        <v>41427</v>
      </c>
    </row>
    <row r="522" spans="1:1">
      <c r="A522" s="61">
        <v>41428</v>
      </c>
    </row>
    <row r="523" spans="1:1">
      <c r="A523" s="61">
        <v>41429</v>
      </c>
    </row>
    <row r="524" spans="1:1">
      <c r="A524" s="61">
        <v>41430</v>
      </c>
    </row>
    <row r="525" spans="1:1">
      <c r="A525" s="61">
        <v>41431</v>
      </c>
    </row>
    <row r="526" spans="1:1">
      <c r="A526" s="61">
        <v>41432</v>
      </c>
    </row>
    <row r="527" spans="1:1">
      <c r="A527" s="61">
        <v>41433</v>
      </c>
    </row>
    <row r="528" spans="1:1">
      <c r="A528" s="61">
        <v>41434</v>
      </c>
    </row>
    <row r="529" spans="1:1">
      <c r="A529" s="61">
        <v>41435</v>
      </c>
    </row>
    <row r="530" spans="1:1">
      <c r="A530" s="61">
        <v>41436</v>
      </c>
    </row>
    <row r="531" spans="1:1">
      <c r="A531" s="61">
        <v>41437</v>
      </c>
    </row>
    <row r="532" spans="1:1">
      <c r="A532" s="61">
        <v>41438</v>
      </c>
    </row>
    <row r="533" spans="1:1">
      <c r="A533" s="61">
        <v>41439</v>
      </c>
    </row>
    <row r="534" spans="1:1">
      <c r="A534" s="61">
        <v>41440</v>
      </c>
    </row>
    <row r="535" spans="1:1">
      <c r="A535" s="61">
        <v>41441</v>
      </c>
    </row>
    <row r="536" spans="1:1">
      <c r="A536" s="61">
        <v>41442</v>
      </c>
    </row>
    <row r="537" spans="1:1">
      <c r="A537" s="61">
        <v>41443</v>
      </c>
    </row>
    <row r="538" spans="1:1">
      <c r="A538" s="61">
        <v>41444</v>
      </c>
    </row>
    <row r="539" spans="1:1">
      <c r="A539" s="61">
        <v>41445</v>
      </c>
    </row>
    <row r="540" spans="1:1">
      <c r="A540" s="61">
        <v>41446</v>
      </c>
    </row>
    <row r="541" spans="1:1">
      <c r="A541" s="61">
        <v>41447</v>
      </c>
    </row>
    <row r="542" spans="1:1">
      <c r="A542" s="61">
        <v>41448</v>
      </c>
    </row>
    <row r="543" spans="1:1">
      <c r="A543" s="61">
        <v>41449</v>
      </c>
    </row>
    <row r="544" spans="1:1">
      <c r="A544" s="61">
        <v>41450</v>
      </c>
    </row>
    <row r="545" spans="1:1">
      <c r="A545" s="61">
        <v>41451</v>
      </c>
    </row>
    <row r="546" spans="1:1">
      <c r="A546" s="61">
        <v>41452</v>
      </c>
    </row>
    <row r="547" spans="1:1">
      <c r="A547" s="61">
        <v>41453</v>
      </c>
    </row>
    <row r="548" spans="1:1">
      <c r="A548" s="61">
        <v>41454</v>
      </c>
    </row>
    <row r="549" spans="1:1">
      <c r="A549" s="61">
        <v>41455</v>
      </c>
    </row>
    <row r="550" spans="1:1">
      <c r="A550" s="61">
        <v>41456</v>
      </c>
    </row>
    <row r="551" spans="1:1">
      <c r="A551" s="61">
        <v>41457</v>
      </c>
    </row>
    <row r="552" spans="1:1">
      <c r="A552" s="61">
        <v>41458</v>
      </c>
    </row>
    <row r="553" spans="1:1">
      <c r="A553" s="61">
        <v>41459</v>
      </c>
    </row>
    <row r="554" spans="1:1">
      <c r="A554" s="61">
        <v>41460</v>
      </c>
    </row>
    <row r="555" spans="1:1">
      <c r="A555" s="61">
        <v>41461</v>
      </c>
    </row>
    <row r="556" spans="1:1">
      <c r="A556" s="61">
        <v>41462</v>
      </c>
    </row>
    <row r="557" spans="1:1">
      <c r="A557" s="61">
        <v>41463</v>
      </c>
    </row>
    <row r="558" spans="1:1">
      <c r="A558" s="61">
        <v>41464</v>
      </c>
    </row>
    <row r="559" spans="1:1">
      <c r="A559" s="61">
        <v>41465</v>
      </c>
    </row>
    <row r="560" spans="1:1">
      <c r="A560" s="61">
        <v>41466</v>
      </c>
    </row>
    <row r="561" spans="1:1">
      <c r="A561" s="61">
        <v>41467</v>
      </c>
    </row>
    <row r="562" spans="1:1">
      <c r="A562" s="61">
        <v>41468</v>
      </c>
    </row>
    <row r="563" spans="1:1">
      <c r="A563" s="61">
        <v>41469</v>
      </c>
    </row>
    <row r="564" spans="1:1">
      <c r="A564" s="61">
        <v>41470</v>
      </c>
    </row>
    <row r="565" spans="1:1">
      <c r="A565" s="61">
        <v>41471</v>
      </c>
    </row>
    <row r="566" spans="1:1">
      <c r="A566" s="61">
        <v>41472</v>
      </c>
    </row>
    <row r="567" spans="1:1">
      <c r="A567" s="61">
        <v>41473</v>
      </c>
    </row>
    <row r="568" spans="1:1">
      <c r="A568" s="61">
        <v>41474</v>
      </c>
    </row>
    <row r="569" spans="1:1">
      <c r="A569" s="61">
        <v>41475</v>
      </c>
    </row>
    <row r="570" spans="1:1">
      <c r="A570" s="61">
        <v>41476</v>
      </c>
    </row>
    <row r="571" spans="1:1">
      <c r="A571" s="61">
        <v>41477</v>
      </c>
    </row>
    <row r="572" spans="1:1">
      <c r="A572" s="61">
        <v>41478</v>
      </c>
    </row>
    <row r="573" spans="1:1">
      <c r="A573" s="61">
        <v>41479</v>
      </c>
    </row>
    <row r="574" spans="1:1">
      <c r="A574" s="61">
        <v>41480</v>
      </c>
    </row>
    <row r="575" spans="1:1">
      <c r="A575" s="61">
        <v>41481</v>
      </c>
    </row>
    <row r="576" spans="1:1">
      <c r="A576" s="61">
        <v>41482</v>
      </c>
    </row>
    <row r="577" spans="1:1">
      <c r="A577" s="61">
        <v>41483</v>
      </c>
    </row>
    <row r="578" spans="1:1">
      <c r="A578" s="61">
        <v>41484</v>
      </c>
    </row>
    <row r="579" spans="1:1">
      <c r="A579" s="61">
        <v>41485</v>
      </c>
    </row>
    <row r="580" spans="1:1">
      <c r="A580" s="61">
        <v>41486</v>
      </c>
    </row>
    <row r="581" spans="1:1">
      <c r="A581" s="61">
        <v>41487</v>
      </c>
    </row>
    <row r="582" spans="1:1">
      <c r="A582" s="61">
        <v>41488</v>
      </c>
    </row>
    <row r="583" spans="1:1">
      <c r="A583" s="61">
        <v>41489</v>
      </c>
    </row>
    <row r="584" spans="1:1">
      <c r="A584" s="61">
        <v>41490</v>
      </c>
    </row>
    <row r="585" spans="1:1">
      <c r="A585" s="61">
        <v>41491</v>
      </c>
    </row>
    <row r="586" spans="1:1">
      <c r="A586" s="61">
        <v>41492</v>
      </c>
    </row>
    <row r="587" spans="1:1">
      <c r="A587" s="61">
        <v>41493</v>
      </c>
    </row>
    <row r="588" spans="1:1">
      <c r="A588" s="61">
        <v>41494</v>
      </c>
    </row>
    <row r="589" spans="1:1">
      <c r="A589" s="61">
        <v>41495</v>
      </c>
    </row>
    <row r="590" spans="1:1">
      <c r="A590" s="61">
        <v>41496</v>
      </c>
    </row>
    <row r="591" spans="1:1">
      <c r="A591" s="61">
        <v>41497</v>
      </c>
    </row>
    <row r="592" spans="1:1">
      <c r="A592" s="61">
        <v>41498</v>
      </c>
    </row>
    <row r="593" spans="1:1">
      <c r="A593" s="61">
        <v>41499</v>
      </c>
    </row>
    <row r="594" spans="1:1">
      <c r="A594" s="61">
        <v>41500</v>
      </c>
    </row>
    <row r="595" spans="1:1">
      <c r="A595" s="61">
        <v>41501</v>
      </c>
    </row>
    <row r="596" spans="1:1">
      <c r="A596" s="61">
        <v>41502</v>
      </c>
    </row>
    <row r="597" spans="1:1">
      <c r="A597" s="61">
        <v>41503</v>
      </c>
    </row>
    <row r="598" spans="1:1">
      <c r="A598" s="61">
        <v>41504</v>
      </c>
    </row>
    <row r="599" spans="1:1">
      <c r="A599" s="61">
        <v>41505</v>
      </c>
    </row>
    <row r="600" spans="1:1">
      <c r="A600" s="61">
        <v>41506</v>
      </c>
    </row>
    <row r="601" spans="1:1">
      <c r="A601" s="61">
        <v>41507</v>
      </c>
    </row>
    <row r="602" spans="1:1">
      <c r="A602" s="61">
        <v>41508</v>
      </c>
    </row>
    <row r="603" spans="1:1">
      <c r="A603" s="61">
        <v>41509</v>
      </c>
    </row>
    <row r="604" spans="1:1">
      <c r="A604" s="61">
        <v>41510</v>
      </c>
    </row>
    <row r="605" spans="1:1">
      <c r="A605" s="61">
        <v>41511</v>
      </c>
    </row>
    <row r="606" spans="1:1">
      <c r="A606" s="61">
        <v>41512</v>
      </c>
    </row>
    <row r="607" spans="1:1">
      <c r="A607" s="61">
        <v>41513</v>
      </c>
    </row>
    <row r="608" spans="1:1">
      <c r="A608" s="61">
        <v>41514</v>
      </c>
    </row>
    <row r="609" spans="1:1">
      <c r="A609" s="61">
        <v>41515</v>
      </c>
    </row>
    <row r="610" spans="1:1">
      <c r="A610" s="61">
        <v>41516</v>
      </c>
    </row>
    <row r="611" spans="1:1">
      <c r="A611" s="61">
        <v>41517</v>
      </c>
    </row>
    <row r="612" spans="1:1">
      <c r="A612" s="61">
        <v>41518</v>
      </c>
    </row>
    <row r="613" spans="1:1">
      <c r="A613" s="61">
        <v>41519</v>
      </c>
    </row>
    <row r="614" spans="1:1">
      <c r="A614" s="61">
        <v>41520</v>
      </c>
    </row>
    <row r="615" spans="1:1">
      <c r="A615" s="61">
        <v>41521</v>
      </c>
    </row>
    <row r="616" spans="1:1">
      <c r="A616" s="61">
        <v>41522</v>
      </c>
    </row>
    <row r="617" spans="1:1">
      <c r="A617" s="61">
        <v>41523</v>
      </c>
    </row>
    <row r="618" spans="1:1">
      <c r="A618" s="61">
        <v>41524</v>
      </c>
    </row>
    <row r="619" spans="1:1">
      <c r="A619" s="61">
        <v>41525</v>
      </c>
    </row>
    <row r="620" spans="1:1">
      <c r="A620" s="61">
        <v>41526</v>
      </c>
    </row>
    <row r="621" spans="1:1">
      <c r="A621" s="61">
        <v>41527</v>
      </c>
    </row>
    <row r="622" spans="1:1">
      <c r="A622" s="61">
        <v>41528</v>
      </c>
    </row>
    <row r="623" spans="1:1">
      <c r="A623" s="61">
        <v>41529</v>
      </c>
    </row>
    <row r="624" spans="1:1">
      <c r="A624" s="61">
        <v>41530</v>
      </c>
    </row>
    <row r="625" spans="1:1">
      <c r="A625" s="61">
        <v>41531</v>
      </c>
    </row>
    <row r="626" spans="1:1">
      <c r="A626" s="61">
        <v>41532</v>
      </c>
    </row>
    <row r="627" spans="1:1">
      <c r="A627" s="61">
        <v>41533</v>
      </c>
    </row>
    <row r="628" spans="1:1">
      <c r="A628" s="61">
        <v>41534</v>
      </c>
    </row>
    <row r="629" spans="1:1">
      <c r="A629" s="61">
        <v>41535</v>
      </c>
    </row>
    <row r="630" spans="1:1">
      <c r="A630" s="61">
        <v>41536</v>
      </c>
    </row>
    <row r="631" spans="1:1">
      <c r="A631" s="61">
        <v>41537</v>
      </c>
    </row>
    <row r="632" spans="1:1">
      <c r="A632" s="61">
        <v>41538</v>
      </c>
    </row>
    <row r="633" spans="1:1">
      <c r="A633" s="61">
        <v>41539</v>
      </c>
    </row>
    <row r="634" spans="1:1">
      <c r="A634" s="61">
        <v>41540</v>
      </c>
    </row>
    <row r="635" spans="1:1">
      <c r="A635" s="61">
        <v>41541</v>
      </c>
    </row>
    <row r="636" spans="1:1">
      <c r="A636" s="61">
        <v>41542</v>
      </c>
    </row>
    <row r="637" spans="1:1">
      <c r="A637" s="61">
        <v>41543</v>
      </c>
    </row>
    <row r="638" spans="1:1">
      <c r="A638" s="61">
        <v>41544</v>
      </c>
    </row>
    <row r="639" spans="1:1">
      <c r="A639" s="61">
        <v>41545</v>
      </c>
    </row>
    <row r="640" spans="1:1">
      <c r="A640" s="61">
        <v>41546</v>
      </c>
    </row>
    <row r="641" spans="1:1">
      <c r="A641" s="61">
        <v>41547</v>
      </c>
    </row>
    <row r="642" spans="1:1">
      <c r="A642" s="61">
        <v>41548</v>
      </c>
    </row>
    <row r="643" spans="1:1">
      <c r="A643" s="61">
        <v>41549</v>
      </c>
    </row>
    <row r="644" spans="1:1">
      <c r="A644" s="61">
        <v>41550</v>
      </c>
    </row>
    <row r="645" spans="1:1">
      <c r="A645" s="61">
        <v>41551</v>
      </c>
    </row>
    <row r="646" spans="1:1">
      <c r="A646" s="61">
        <v>41552</v>
      </c>
    </row>
    <row r="647" spans="1:1">
      <c r="A647" s="61">
        <v>41553</v>
      </c>
    </row>
    <row r="648" spans="1:1">
      <c r="A648" s="61">
        <v>41554</v>
      </c>
    </row>
    <row r="649" spans="1:1">
      <c r="A649" s="61">
        <v>41555</v>
      </c>
    </row>
    <row r="650" spans="1:1">
      <c r="A650" s="61">
        <v>41556</v>
      </c>
    </row>
    <row r="651" spans="1:1">
      <c r="A651" s="61">
        <v>41557</v>
      </c>
    </row>
    <row r="652" spans="1:1">
      <c r="A652" s="61">
        <v>41558</v>
      </c>
    </row>
    <row r="653" spans="1:1">
      <c r="A653" s="61">
        <v>41559</v>
      </c>
    </row>
    <row r="654" spans="1:1">
      <c r="A654" s="61">
        <v>41560</v>
      </c>
    </row>
    <row r="655" spans="1:1">
      <c r="A655" s="61">
        <v>41561</v>
      </c>
    </row>
    <row r="656" spans="1:1">
      <c r="A656" s="61">
        <v>41562</v>
      </c>
    </row>
    <row r="657" spans="1:1">
      <c r="A657" s="61">
        <v>41563</v>
      </c>
    </row>
    <row r="658" spans="1:1">
      <c r="A658" s="61">
        <v>41564</v>
      </c>
    </row>
    <row r="659" spans="1:1">
      <c r="A659" s="61">
        <v>41565</v>
      </c>
    </row>
    <row r="660" spans="1:1">
      <c r="A660" s="61">
        <v>41566</v>
      </c>
    </row>
    <row r="661" spans="1:1">
      <c r="A661" s="61">
        <v>41567</v>
      </c>
    </row>
    <row r="662" spans="1:1">
      <c r="A662" s="61">
        <v>41568</v>
      </c>
    </row>
    <row r="663" spans="1:1">
      <c r="A663" s="61">
        <v>41569</v>
      </c>
    </row>
    <row r="664" spans="1:1">
      <c r="A664" s="61">
        <v>41570</v>
      </c>
    </row>
    <row r="665" spans="1:1">
      <c r="A665" s="61">
        <v>41571</v>
      </c>
    </row>
    <row r="666" spans="1:1">
      <c r="A666" s="61">
        <v>41572</v>
      </c>
    </row>
    <row r="667" spans="1:1">
      <c r="A667" s="61">
        <v>41573</v>
      </c>
    </row>
    <row r="668" spans="1:1">
      <c r="A668" s="61">
        <v>41574</v>
      </c>
    </row>
    <row r="669" spans="1:1">
      <c r="A669" s="61">
        <v>41575</v>
      </c>
    </row>
    <row r="670" spans="1:1">
      <c r="A670" s="61">
        <v>41576</v>
      </c>
    </row>
    <row r="671" spans="1:1">
      <c r="A671" s="61">
        <v>41577</v>
      </c>
    </row>
    <row r="672" spans="1:1">
      <c r="A672" s="61">
        <v>41578</v>
      </c>
    </row>
    <row r="673" spans="1:1">
      <c r="A673" s="61">
        <v>41579</v>
      </c>
    </row>
    <row r="674" spans="1:1">
      <c r="A674" s="61">
        <v>41580</v>
      </c>
    </row>
    <row r="675" spans="1:1">
      <c r="A675" s="61">
        <v>41581</v>
      </c>
    </row>
    <row r="676" spans="1:1">
      <c r="A676" s="61">
        <v>41582</v>
      </c>
    </row>
    <row r="677" spans="1:1">
      <c r="A677" s="61">
        <v>41583</v>
      </c>
    </row>
    <row r="678" spans="1:1">
      <c r="A678" s="61">
        <v>41584</v>
      </c>
    </row>
    <row r="679" spans="1:1">
      <c r="A679" s="61">
        <v>41585</v>
      </c>
    </row>
    <row r="680" spans="1:1">
      <c r="A680" s="61">
        <v>41586</v>
      </c>
    </row>
    <row r="681" spans="1:1">
      <c r="A681" s="61">
        <v>41587</v>
      </c>
    </row>
    <row r="682" spans="1:1">
      <c r="A682" s="61">
        <v>41588</v>
      </c>
    </row>
    <row r="683" spans="1:1">
      <c r="A683" s="61">
        <v>41589</v>
      </c>
    </row>
    <row r="684" spans="1:1">
      <c r="A684" s="61">
        <v>41590</v>
      </c>
    </row>
    <row r="685" spans="1:1">
      <c r="A685" s="61">
        <v>41591</v>
      </c>
    </row>
    <row r="686" spans="1:1">
      <c r="A686" s="61">
        <v>41592</v>
      </c>
    </row>
    <row r="687" spans="1:1">
      <c r="A687" s="61">
        <v>41593</v>
      </c>
    </row>
    <row r="688" spans="1:1">
      <c r="A688" s="61">
        <v>41594</v>
      </c>
    </row>
    <row r="689" spans="1:1">
      <c r="A689" s="61">
        <v>41595</v>
      </c>
    </row>
    <row r="690" spans="1:1">
      <c r="A690" s="61">
        <v>41596</v>
      </c>
    </row>
    <row r="691" spans="1:1">
      <c r="A691" s="61">
        <v>41597</v>
      </c>
    </row>
    <row r="692" spans="1:1">
      <c r="A692" s="61">
        <v>41598</v>
      </c>
    </row>
    <row r="693" spans="1:1">
      <c r="A693" s="61">
        <v>41599</v>
      </c>
    </row>
    <row r="694" spans="1:1">
      <c r="A694" s="61">
        <v>41600</v>
      </c>
    </row>
    <row r="695" spans="1:1">
      <c r="A695" s="61">
        <v>41601</v>
      </c>
    </row>
    <row r="696" spans="1:1">
      <c r="A696" s="61">
        <v>41602</v>
      </c>
    </row>
    <row r="697" spans="1:1">
      <c r="A697" s="61">
        <v>41603</v>
      </c>
    </row>
    <row r="698" spans="1:1">
      <c r="A698" s="61">
        <v>41604</v>
      </c>
    </row>
    <row r="699" spans="1:1">
      <c r="A699" s="61">
        <v>41605</v>
      </c>
    </row>
    <row r="700" spans="1:1">
      <c r="A700" s="61">
        <v>41606</v>
      </c>
    </row>
    <row r="701" spans="1:1">
      <c r="A701" s="61">
        <v>41607</v>
      </c>
    </row>
    <row r="702" spans="1:1">
      <c r="A702" s="61">
        <v>41608</v>
      </c>
    </row>
    <row r="703" spans="1:1">
      <c r="A703" s="61">
        <v>41609</v>
      </c>
    </row>
    <row r="704" spans="1:1">
      <c r="A704" s="61">
        <v>41610</v>
      </c>
    </row>
    <row r="705" spans="1:1">
      <c r="A705" s="61">
        <v>41611</v>
      </c>
    </row>
    <row r="706" spans="1:1">
      <c r="A706" s="61">
        <v>41612</v>
      </c>
    </row>
    <row r="707" spans="1:1">
      <c r="A707" s="61">
        <v>41613</v>
      </c>
    </row>
    <row r="708" spans="1:1">
      <c r="A708" s="61">
        <v>41614</v>
      </c>
    </row>
    <row r="709" spans="1:1">
      <c r="A709" s="61">
        <v>41615</v>
      </c>
    </row>
    <row r="710" spans="1:1">
      <c r="A710" s="61">
        <v>41616</v>
      </c>
    </row>
    <row r="711" spans="1:1">
      <c r="A711" s="61">
        <v>41617</v>
      </c>
    </row>
    <row r="712" spans="1:1">
      <c r="A712" s="61">
        <v>41618</v>
      </c>
    </row>
    <row r="713" spans="1:1">
      <c r="A713" s="61">
        <v>41619</v>
      </c>
    </row>
    <row r="714" spans="1:1">
      <c r="A714" s="61">
        <v>41620</v>
      </c>
    </row>
    <row r="715" spans="1:1">
      <c r="A715" s="61">
        <v>41621</v>
      </c>
    </row>
    <row r="716" spans="1:1">
      <c r="A716" s="61">
        <v>41622</v>
      </c>
    </row>
    <row r="717" spans="1:1">
      <c r="A717" s="61">
        <v>41623</v>
      </c>
    </row>
    <row r="718" spans="1:1">
      <c r="A718" s="61">
        <v>41624</v>
      </c>
    </row>
    <row r="719" spans="1:1">
      <c r="A719" s="61">
        <v>41625</v>
      </c>
    </row>
    <row r="720" spans="1:1">
      <c r="A720" s="61">
        <v>41626</v>
      </c>
    </row>
    <row r="721" spans="1:1">
      <c r="A721" s="61">
        <v>41627</v>
      </c>
    </row>
    <row r="722" spans="1:1">
      <c r="A722" s="61">
        <v>41628</v>
      </c>
    </row>
    <row r="723" spans="1:1">
      <c r="A723" s="61">
        <v>41629</v>
      </c>
    </row>
    <row r="724" spans="1:1">
      <c r="A724" s="61">
        <v>41630</v>
      </c>
    </row>
    <row r="725" spans="1:1">
      <c r="A725" s="61">
        <v>41631</v>
      </c>
    </row>
    <row r="726" spans="1:1">
      <c r="A726" s="61">
        <v>41632</v>
      </c>
    </row>
    <row r="727" spans="1:1">
      <c r="A727" s="61">
        <v>41633</v>
      </c>
    </row>
    <row r="728" spans="1:1">
      <c r="A728" s="61">
        <v>41634</v>
      </c>
    </row>
    <row r="729" spans="1:1">
      <c r="A729" s="61">
        <v>41635</v>
      </c>
    </row>
    <row r="730" spans="1:1">
      <c r="A730" s="61">
        <v>41636</v>
      </c>
    </row>
    <row r="731" spans="1:1">
      <c r="A731" s="61">
        <v>41637</v>
      </c>
    </row>
    <row r="732" spans="1:1">
      <c r="A732" s="61">
        <v>41638</v>
      </c>
    </row>
    <row r="733" spans="1:1">
      <c r="A733" s="61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2017-07-04T16:25:32Z</cp:lastPrinted>
  <dcterms:created xsi:type="dcterms:W3CDTF">2011-12-27T13:20:18Z</dcterms:created>
  <dcterms:modified xsi:type="dcterms:W3CDTF">2017-07-04T16:29:53Z</dcterms:modified>
</cp:coreProperties>
</file>