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firstSheet="23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9.7'!$A$1:$I$99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N4'!$A$1:$E$90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N8'!$A$1:$J$28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5621"/>
</workbook>
</file>

<file path=xl/calcChain.xml><?xml version="1.0" encoding="utf-8"?>
<calcChain xmlns="http://schemas.openxmlformats.org/spreadsheetml/2006/main">
  <c r="C16" i="10" l="1"/>
  <c r="J16" i="10"/>
  <c r="I16" i="10"/>
  <c r="J15" i="10"/>
  <c r="I15" i="10"/>
  <c r="J35" i="10"/>
  <c r="I35" i="10"/>
  <c r="J21" i="10"/>
  <c r="I21" i="10"/>
  <c r="I15" i="9" l="1"/>
  <c r="I14" i="9"/>
  <c r="I12" i="9"/>
  <c r="I10" i="9"/>
  <c r="H14" i="12"/>
  <c r="G14" i="12"/>
  <c r="H10" i="12"/>
  <c r="G47" i="12"/>
  <c r="G10" i="12"/>
  <c r="C44" i="12"/>
  <c r="D47" i="12"/>
  <c r="C47" i="12"/>
  <c r="D28" i="12"/>
  <c r="C28" i="12"/>
  <c r="D27" i="12"/>
  <c r="C27" i="12"/>
  <c r="D36" i="12"/>
  <c r="C36" i="12"/>
  <c r="C18" i="12" l="1"/>
  <c r="C20" i="40"/>
  <c r="D31" i="40"/>
  <c r="D50" i="40"/>
  <c r="D20" i="40"/>
  <c r="I89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K35" i="46"/>
  <c r="H34" i="45"/>
  <c r="G34" i="45"/>
  <c r="I25" i="43"/>
  <c r="H25" i="43"/>
  <c r="G25" i="43"/>
  <c r="D27" i="3" l="1"/>
  <c r="C27" i="3"/>
  <c r="D17" i="28" l="1"/>
  <c r="C17" i="28"/>
  <c r="C12" i="3" l="1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C10" i="3" l="1"/>
  <c r="D10" i="5"/>
  <c r="C10" i="5"/>
  <c r="C26" i="3"/>
  <c r="D10" i="3"/>
  <c r="B9" i="10"/>
  <c r="D10" i="12"/>
  <c r="D44" i="12"/>
  <c r="J9" i="10"/>
  <c r="D26" i="3"/>
  <c r="C10" i="12"/>
  <c r="D9" i="10"/>
  <c r="F9" i="10"/>
  <c r="C9" i="3" l="1"/>
  <c r="D9" i="3"/>
</calcChain>
</file>

<file path=xl/sharedStrings.xml><?xml version="1.0" encoding="utf-8"?>
<sst xmlns="http://schemas.openxmlformats.org/spreadsheetml/2006/main" count="1832" uniqueCount="989">
  <si>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</si>
  <si>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</si>
  <si>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</si>
  <si>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</si>
  <si>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</si>
  <si>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</si>
  <si>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</si>
  <si>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</si>
  <si>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</si>
  <si>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</si>
  <si>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</si>
  <si>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</si>
  <si>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</si>
  <si>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</si>
  <si>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</si>
  <si>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</si>
  <si>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</si>
  <si>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</si>
  <si>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</si>
  <si>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</si>
  <si>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</si>
  <si>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</si>
  <si>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</si>
  <si>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</si>
  <si>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</si>
  <si>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</si>
  <si>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</si>
  <si>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</si>
  <si>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</si>
  <si>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</si>
  <si>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</si>
  <si>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</si>
  <si>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</si>
  <si>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</si>
  <si>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</si>
  <si>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</si>
  <si>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</si>
  <si>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</si>
  <si>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</si>
  <si>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</si>
  <si>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</si>
  <si>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</si>
  <si>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</si>
  <si>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</si>
  <si>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</si>
  <si>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</si>
  <si>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</si>
  <si>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</si>
  <si>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</si>
  <si>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</si>
  <si>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</si>
  <si>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</si>
  <si>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</si>
  <si>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</si>
  <si>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</si>
  <si>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</si>
  <si>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</si>
  <si>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</si>
  <si>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</si>
  <si>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</si>
  <si>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</si>
  <si>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</si>
  <si>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</si>
  <si>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</si>
  <si>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</si>
  <si>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</si>
  <si>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</si>
  <si>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</si>
  <si>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</si>
  <si>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</si>
  <si>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</si>
  <si>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</si>
  <si>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</si>
  <si>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</si>
  <si>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</si>
  <si>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</si>
  <si>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</si>
  <si>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</si>
  <si>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</si>
  <si>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</si>
  <si>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</si>
  <si>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</si>
  <si>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</si>
  <si>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</si>
  <si>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</si>
  <si>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</si>
  <si>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</si>
  <si>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</si>
  <si>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</si>
  <si>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</si>
  <si>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</si>
  <si>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</si>
  <si>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</si>
  <si>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</si>
  <si>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</si>
  <si>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</si>
  <si>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</si>
  <si>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</si>
  <si>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</si>
  <si>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</si>
  <si>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</si>
  <si>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</si>
  <si>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</si>
  <si>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</si>
  <si>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</si>
  <si>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</si>
  <si>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</si>
  <si>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</si>
  <si>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</si>
  <si>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</si>
  <si>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</si>
  <si>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</si>
  <si>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</si>
  <si>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</si>
  <si>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</si>
  <si>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</si>
  <si>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</si>
  <si>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</si>
  <si>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</si>
  <si>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</si>
  <si>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</si>
  <si>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</si>
  <si>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</si>
  <si>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</si>
  <si>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</si>
  <si>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</si>
  <si>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</si>
  <si>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</si>
  <si>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</si>
  <si>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</si>
  <si>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</si>
  <si>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</si>
  <si>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</si>
  <si>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</si>
  <si>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</si>
  <si>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</si>
  <si>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</si>
  <si>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</si>
  <si>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</si>
  <si>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</si>
  <si>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</si>
  <si>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</si>
  <si>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</si>
  <si>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</si>
  <si>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</si>
  <si>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</si>
  <si>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</si>
  <si>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</si>
  <si>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</si>
  <si>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</si>
  <si>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</si>
  <si>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</si>
  <si>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</si>
  <si>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</si>
  <si>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</si>
  <si>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</si>
  <si>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</si>
  <si>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</si>
  <si>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</si>
  <si>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</si>
  <si>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</si>
  <si>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</si>
  <si>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</si>
  <si>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</si>
  <si>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</si>
  <si>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</si>
  <si>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</si>
  <si>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</si>
  <si>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</si>
  <si>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</si>
  <si>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</si>
  <si>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</si>
  <si>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</si>
  <si>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</si>
  <si>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</si>
  <si>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</si>
  <si>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</si>
  <si>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</si>
  <si>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</si>
  <si>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</si>
  <si>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</si>
  <si>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</si>
  <si>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</si>
  <si>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</si>
  <si>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</si>
  <si>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</si>
  <si>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</si>
  <si>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</si>
  <si>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</si>
  <si>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</si>
  <si>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</si>
  <si>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</si>
  <si>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</si>
  <si>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</si>
  <si>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</si>
  <si>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</si>
  <si>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</si>
  <si>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</si>
  <si>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</si>
  <si>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</si>
  <si>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</si>
  <si>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</si>
  <si>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</si>
  <si>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</si>
  <si>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</si>
  <si>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</si>
  <si>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</si>
  <si>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</si>
  <si>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</si>
  <si>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</si>
  <si>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</si>
  <si>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</si>
  <si>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</si>
  <si>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</si>
  <si>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</si>
  <si>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</si>
  <si>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</si>
  <si>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</si>
  <si>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</si>
  <si>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</si>
  <si>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</si>
  <si>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</si>
  <si>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</si>
  <si>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</si>
  <si>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</si>
  <si>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</si>
  <si>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</si>
  <si>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</si>
  <si>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</si>
  <si>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</si>
  <si>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</si>
  <si>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</si>
  <si>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</si>
  <si>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</si>
  <si>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</si>
  <si>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</si>
  <si>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</si>
  <si>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</si>
  <si>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</si>
  <si>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</si>
  <si>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</si>
  <si>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</si>
  <si>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</si>
  <si>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</si>
  <si>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</si>
  <si>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</si>
  <si>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</si>
  <si>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</si>
  <si>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</si>
  <si>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</si>
  <si>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</si>
  <si>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</si>
  <si>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</si>
  <si>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</si>
  <si>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</si>
  <si>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</si>
  <si>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</si>
  <si>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</si>
  <si>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</si>
  <si>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</si>
  <si>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</si>
  <si>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</si>
  <si>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</si>
  <si>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</si>
  <si>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</si>
  <si>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</si>
  <si>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</si>
  <si>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</si>
  <si>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</si>
  <si>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</si>
  <si>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</si>
  <si>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</si>
  <si>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</si>
  <si>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</si>
  <si>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</si>
  <si>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</si>
  <si>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</si>
  <si>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</si>
  <si>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</si>
  <si>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</si>
  <si>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</si>
  <si>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</si>
  <si>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</si>
  <si>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</si>
  <si>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</si>
  <si>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</si>
  <si>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</si>
  <si>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</si>
  <si>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</si>
  <si>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</si>
  <si>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</si>
  <si>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</si>
  <si>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</si>
  <si>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</si>
  <si>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</si>
  <si>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</si>
  <si>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</si>
  <si>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</si>
  <si>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</si>
  <si>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</si>
  <si>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</si>
  <si>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</si>
  <si>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</si>
  <si>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</si>
  <si>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</si>
  <si>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</si>
  <si>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</si>
  <si>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</si>
  <si>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</si>
  <si>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</si>
  <si>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</si>
  <si>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</si>
  <si>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</si>
  <si>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</si>
  <si>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</si>
  <si>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</si>
  <si>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</si>
  <si>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</si>
  <si>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</si>
  <si>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</si>
  <si>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</si>
  <si>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</si>
  <si>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</si>
  <si>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</si>
  <si>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</si>
  <si>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</si>
  <si>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</si>
  <si>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</si>
  <si>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</si>
  <si>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</si>
  <si>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</si>
  <si>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</si>
  <si>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</si>
  <si>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</si>
  <si>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</si>
  <si>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</si>
  <si>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</si>
  <si>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</si>
  <si>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</si>
  <si>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</si>
  <si>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</si>
  <si>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</si>
  <si>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</si>
  <si>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</si>
  <si>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</si>
  <si>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</si>
  <si>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</si>
  <si>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</si>
  <si>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</si>
  <si>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</si>
  <si>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</si>
  <si>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</si>
  <si>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</si>
  <si>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</si>
  <si>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</si>
  <si>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</si>
  <si>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</si>
  <si>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</si>
  <si>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</si>
  <si>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</si>
  <si>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</si>
  <si>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</si>
  <si>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</si>
  <si>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</si>
  <si>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</si>
  <si>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</si>
  <si>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</si>
  <si>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</si>
  <si>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</si>
  <si>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</si>
  <si>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</si>
  <si>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</si>
  <si>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</si>
  <si>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</si>
  <si>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</si>
  <si>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</si>
  <si>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</si>
  <si>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</si>
  <si>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</si>
  <si>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</si>
  <si>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</si>
  <si>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</si>
  <si>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</si>
  <si>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</si>
  <si>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</si>
  <si>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</si>
  <si>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</si>
  <si>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</si>
  <si>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</si>
  <si>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</si>
  <si>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</si>
  <si>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</si>
  <si>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</si>
  <si>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</si>
  <si>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</si>
  <si>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</si>
  <si>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</si>
  <si>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</si>
  <si>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</si>
  <si>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</si>
  <si>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</si>
  <si>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</si>
  <si>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</si>
  <si>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</si>
  <si>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</si>
  <si>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</si>
  <si>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</si>
  <si>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</si>
  <si>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</si>
  <si>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</si>
  <si>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</si>
  <si>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</si>
  <si>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</si>
  <si>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</si>
  <si>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</si>
  <si>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</si>
  <si>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</si>
  <si>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</si>
  <si>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</si>
  <si>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</si>
  <si>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</si>
  <si>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</si>
  <si>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</si>
  <si>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</si>
  <si>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</si>
  <si>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</si>
  <si>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</si>
  <si>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</si>
  <si>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</si>
  <si>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</si>
  <si>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</si>
  <si>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</si>
  <si>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</si>
  <si>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</si>
  <si>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</si>
  <si>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</si>
  <si>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</si>
  <si>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</si>
  <si>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</si>
  <si>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</si>
  <si>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</si>
  <si>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</si>
  <si>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</si>
  <si>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</si>
  <si>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</si>
  <si>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</si>
  <si>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</si>
  <si>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</si>
  <si>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</si>
  <si>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</si>
  <si>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</si>
  <si>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</si>
  <si>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</si>
  <si>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</si>
  <si>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</si>
  <si>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</si>
  <si>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</si>
  <si>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</si>
  <si>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</si>
  <si>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</si>
  <si>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</si>
  <si>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</si>
  <si>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</si>
  <si>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</si>
  <si>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</si>
  <si>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</si>
  <si>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</si>
  <si>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</si>
  <si>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</si>
  <si>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</si>
  <si>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</si>
  <si>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</si>
  <si>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</si>
  <si>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</si>
  <si>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</si>
  <si>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</si>
  <si>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</si>
  <si>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</si>
  <si>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</si>
  <si>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</si>
  <si>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</si>
  <si>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</si>
  <si>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</si>
  <si>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</si>
  <si>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</si>
  <si>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</si>
  <si>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</si>
  <si>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</si>
  <si>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</si>
  <si>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</si>
  <si>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</si>
  <si>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</si>
  <si>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</si>
  <si>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</si>
  <si>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</si>
  <si>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</si>
  <si>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</si>
  <si>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</si>
  <si>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</si>
  <si>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</si>
  <si>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</si>
  <si>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</si>
  <si>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</si>
  <si>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</si>
  <si>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</si>
  <si>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</si>
  <si>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</si>
  <si>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</si>
  <si>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</si>
  <si>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</si>
  <si>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</si>
  <si>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</si>
  <si>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</si>
  <si>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</si>
  <si>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</si>
  <si>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მ.პ.გ. ქართული ოცნება - დემოკრატიული საქართველო</t>
  </si>
  <si>
    <t>01,06-30,06,2017</t>
  </si>
  <si>
    <t>06/15/2017</t>
  </si>
  <si>
    <t xml:space="preserve">დიმიტრი ჩქარეული </t>
  </si>
  <si>
    <t>62004015293</t>
  </si>
  <si>
    <t>GE62BG0000000854055400</t>
  </si>
  <si>
    <t>საქართველოს ბანკი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</si>
  <si>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</si>
  <si>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</si>
  <si>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</si>
  <si>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</si>
  <si>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</si>
  <si>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</si>
  <si>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</si>
  <si>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</si>
  <si>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კვლევა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</si>
  <si>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</si>
  <si>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</si>
  <si>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</si>
  <si>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</si>
  <si>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</si>
  <si>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</si>
  <si>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</si>
  <si>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</si>
  <si>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</si>
  <si>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</si>
  <si>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ბანკი ქართუ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</si>
  <si>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</si>
  <si>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</si>
  <si>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</si>
  <si>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</si>
  <si>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</si>
  <si>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</si>
  <si>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</si>
  <si>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</si>
  <si>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</si>
  <si>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</si>
  <si>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</si>
  <si>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</si>
  <si>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</si>
  <si>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</si>
  <si>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</si>
  <si>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</si>
  <si>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</si>
  <si>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</si>
  <si>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ქ. თბილისი, ერეკლე II-ეს მოედანი #3</t>
  </si>
  <si>
    <t>ფართის იჯარა</t>
  </si>
  <si>
    <t>3 თვე</t>
  </si>
  <si>
    <t>205283637</t>
  </si>
  <si>
    <t>შპს ახალი კაპიტალი</t>
  </si>
  <si>
    <t>ქ. თბილისი რუსთაველის ქ. #24/ ლაღიზის ქ. #1</t>
  </si>
  <si>
    <t>01017000815</t>
  </si>
  <si>
    <t>მედეია</t>
  </si>
  <si>
    <t>ჯიქია</t>
  </si>
  <si>
    <t>01017015694</t>
  </si>
  <si>
    <t>თამაზ</t>
  </si>
  <si>
    <t>ქ. თბილისი, ი. ჭვჭავაძის გამზ. #20 ბ. 3</t>
  </si>
  <si>
    <t>01024081247</t>
  </si>
  <si>
    <t>ეკატერინე</t>
  </si>
  <si>
    <t>ყარსელიშვილი</t>
  </si>
  <si>
    <t>ქ. თბილისი, ალ. ყაზბეგის გამზირი #14 ბ. 2</t>
  </si>
  <si>
    <t>01024044857</t>
  </si>
  <si>
    <t>ანდღულაძე მადონა ი/მ</t>
  </si>
  <si>
    <t>ქ. თბილისი, მოედანი გულია, გვარდიის სამმართველოს მიმდებარედ</t>
  </si>
  <si>
    <t>35001008650</t>
  </si>
  <si>
    <t>ფრიდონი</t>
  </si>
  <si>
    <t>აბესაძე</t>
  </si>
  <si>
    <t>ქ. თბილისი, ქეთევან წამებულის ქ. #47</t>
  </si>
  <si>
    <t>01028000992</t>
  </si>
  <si>
    <t>როსტიაშვილი ზურაბ ი/მ</t>
  </si>
  <si>
    <t>ქ. თბილისი, ჯავახეთის ქუჩის და კალაბუნის გადაკვეთასთან</t>
  </si>
  <si>
    <t>01024070244</t>
  </si>
  <si>
    <t>ნონიაშვილი ზურიკო ი/მ</t>
  </si>
  <si>
    <t>10001005919</t>
  </si>
  <si>
    <t>ნონიაშვილი სანდრო ი/მ</t>
  </si>
  <si>
    <t>ქ. თბილისი, ჩიტაიას ქ. #3 ბ. 2</t>
  </si>
  <si>
    <t>01011061250</t>
  </si>
  <si>
    <t>დარეჯან</t>
  </si>
  <si>
    <t>ტრაპაიძე</t>
  </si>
  <si>
    <t>ქ. თბილისი, სოხუმის ქ. #4-6ა</t>
  </si>
  <si>
    <t>01005020223</t>
  </si>
  <si>
    <t>სანდრო</t>
  </si>
  <si>
    <t>მიქაუტაძე</t>
  </si>
  <si>
    <t>ქ. თბილისი, ცოტნე დადიანის ქ. #141</t>
  </si>
  <si>
    <t>01013004758</t>
  </si>
  <si>
    <t>ლევან</t>
  </si>
  <si>
    <t>ელიაური</t>
  </si>
  <si>
    <t>ქ. თბილისი, ფორე მოსულიშვილის ქ. #1</t>
  </si>
  <si>
    <t>54001007223</t>
  </si>
  <si>
    <t>ქემერტელიძე კახაბერ ი/მ</t>
  </si>
  <si>
    <t>საგარეჯო, რუსთაველის ქ. #175</t>
  </si>
  <si>
    <t>ქვლივიძე</t>
  </si>
  <si>
    <t>ქ. გურჯაანი, სანაპიროს ქ. #10</t>
  </si>
  <si>
    <t>13001007430</t>
  </si>
  <si>
    <t>მექერიშვილი ლევან ი/მ</t>
  </si>
  <si>
    <t>ქ. წნორი, თავისუფლების ქ. #37</t>
  </si>
  <si>
    <t>2 თვე</t>
  </si>
  <si>
    <t>01008040230</t>
  </si>
  <si>
    <t>ნაირა</t>
  </si>
  <si>
    <t>გელაშვილი</t>
  </si>
  <si>
    <t>ქ. დედოფლისწყარო, ჰერეთის ქ. #74</t>
  </si>
  <si>
    <t>11 თვე</t>
  </si>
  <si>
    <t>14001001035</t>
  </si>
  <si>
    <t>თამაზაშვილი</t>
  </si>
  <si>
    <t>ქ. ლაგოდეხი, ქიზიყის ქ. #27</t>
  </si>
  <si>
    <t>ჭუჭულაშვილი გიორგი ი/მ</t>
  </si>
  <si>
    <t>ქ. ყვარელი, შ. რუსთაველის ქ. #4</t>
  </si>
  <si>
    <t>241582373</t>
  </si>
  <si>
    <t>შპს კახეთის ღვინის მარანი</t>
  </si>
  <si>
    <t>ქ. თელავი, ჯორჯიაშვილის ქ. #7ა</t>
  </si>
  <si>
    <t>01026004996</t>
  </si>
  <si>
    <t>ალექსანდრე</t>
  </si>
  <si>
    <t>მალუძე</t>
  </si>
  <si>
    <t>ქ. ახმეტა, ვაჟა-ფშაველას ქ.</t>
  </si>
  <si>
    <t>23001000324</t>
  </si>
  <si>
    <t>ნათელა</t>
  </si>
  <si>
    <t>ღეჩუაშვილი</t>
  </si>
  <si>
    <t>ქ. რუსთავი, კოსტავას ქ. #14  ბ. #48</t>
  </si>
  <si>
    <t>35001024663</t>
  </si>
  <si>
    <t>თათია</t>
  </si>
  <si>
    <t>კობრეშვილი</t>
  </si>
  <si>
    <t>ქ. გარდაბანი, დ. აღმაშენებლის ქ. კორპუსი 17 ბ. #2-3</t>
  </si>
  <si>
    <t>12001016317</t>
  </si>
  <si>
    <t>რამაზან</t>
  </si>
  <si>
    <t>ხალილოვი</t>
  </si>
  <si>
    <t>მარნეული, მაზნიაშვილის ქ. #2</t>
  </si>
  <si>
    <t>28001001979</t>
  </si>
  <si>
    <t>მამედოვი ფირდოსი ი/მ</t>
  </si>
  <si>
    <t>28001001085</t>
  </si>
  <si>
    <t>მამედოვი სეიმურ ი/მ</t>
  </si>
  <si>
    <t>ქ. ბოლნისი, აღმაშენებლის ქ. #54</t>
  </si>
  <si>
    <t>24001022727</t>
  </si>
  <si>
    <t>მზია</t>
  </si>
  <si>
    <t>ქვრივიშვილი</t>
  </si>
  <si>
    <t>ქ. დმანისი, 9 აპრილის ქ. #67</t>
  </si>
  <si>
    <t>15001002982</t>
  </si>
  <si>
    <t>ხიდირნაბი</t>
  </si>
  <si>
    <t>დაშდამიროვი</t>
  </si>
  <si>
    <t>ქ. წალკა, მ. კოსტავას ქ. სახლი #75</t>
  </si>
  <si>
    <t>61009011791</t>
  </si>
  <si>
    <t>გურანდა</t>
  </si>
  <si>
    <t>ბოლქვაძე</t>
  </si>
  <si>
    <t>ქ. თეთრიწყარო, დიდგორის ქ. #15</t>
  </si>
  <si>
    <t>22001005181</t>
  </si>
  <si>
    <t>ბექაური ამური ი/მ</t>
  </si>
  <si>
    <t>ქ. თიანეთი რუსთაველის ქ. #38</t>
  </si>
  <si>
    <t>ზურაბ</t>
  </si>
  <si>
    <t>ჯანგირაშვილი</t>
  </si>
  <si>
    <t>ქ. მცხეთა, აღმაშენებლის ქ.</t>
  </si>
  <si>
    <t>236052515</t>
  </si>
  <si>
    <t>შპს მცხეთის წყალი</t>
  </si>
  <si>
    <t>ქ. დუშეთი, რუსთაველის ქ. #46</t>
  </si>
  <si>
    <t>16001000957</t>
  </si>
  <si>
    <t>შვენა</t>
  </si>
  <si>
    <t>ზანდუკელი</t>
  </si>
  <si>
    <t>ქ. ყაზბეგი, ალ. ყაზბეგის ქ. #32</t>
  </si>
  <si>
    <t>01009003409</t>
  </si>
  <si>
    <t>ნინო</t>
  </si>
  <si>
    <t>ჩოფიკაშვილი</t>
  </si>
  <si>
    <t>ქ. კასპი მ. კოსტავას ქ. #5</t>
  </si>
  <si>
    <t>მანანა</t>
  </si>
  <si>
    <t>ხვთისიაშვილი</t>
  </si>
  <si>
    <t>ქ. გორი, წერეთლის ქ. #29</t>
  </si>
  <si>
    <t>59001101395</t>
  </si>
  <si>
    <t>ია</t>
  </si>
  <si>
    <t>ლომაური</t>
  </si>
  <si>
    <t xml:space="preserve">ქ. ქარელი სტალინის ქ. #49 </t>
  </si>
  <si>
    <t>01024022690</t>
  </si>
  <si>
    <t>ნანა</t>
  </si>
  <si>
    <t>გიორგაშვილი</t>
  </si>
  <si>
    <t>ქ. ხაშური, სააკაძის ქ. #94</t>
  </si>
  <si>
    <t>57001016787</t>
  </si>
  <si>
    <t>კახაბერ</t>
  </si>
  <si>
    <t>მარკოზია</t>
  </si>
  <si>
    <t>ქ. ბორჯომი, შ. რუსთაველის ქ. #147</t>
  </si>
  <si>
    <t>01001000813</t>
  </si>
  <si>
    <t>სამსონიძე ვალიდა ი/მ</t>
  </si>
  <si>
    <t>ქ. ახალციხე, შ. რუსთაველის ქ. #44-44ა</t>
  </si>
  <si>
    <t>წაღიკიან პარკევ ი/მ</t>
  </si>
  <si>
    <t>დ. ადიგენი, თამარ მეფის ქ. #2</t>
  </si>
  <si>
    <t>01004000999</t>
  </si>
  <si>
    <t>ზედგინიძე ზურაბ ი/მ</t>
  </si>
  <si>
    <t>დ. ასპინძა, გორგასლის ქ. #2</t>
  </si>
  <si>
    <t>რევაზი</t>
  </si>
  <si>
    <t>ქუქჩიშვილი</t>
  </si>
  <si>
    <t>ქ. ახალქალაქი, ჩარენცის ქ. #11/1</t>
  </si>
  <si>
    <t>07001022059</t>
  </si>
  <si>
    <t>მურადიანი ლუსაბერ ი/მ</t>
  </si>
  <si>
    <t>ქ. ნინოწმინდა, თავისუფლების ქ. #25</t>
  </si>
  <si>
    <t>32001016304</t>
  </si>
  <si>
    <t>მზიკიან მამბრე ი/მ</t>
  </si>
  <si>
    <t>ქ. ონი, დავით აღმაშენებლის ქ. #51</t>
  </si>
  <si>
    <t>01008005646</t>
  </si>
  <si>
    <t>ჯაფარიძე</t>
  </si>
  <si>
    <t>ქ. ამბროლაური, კოსტავას ქ. #7</t>
  </si>
  <si>
    <t>04001002980</t>
  </si>
  <si>
    <t>გოცირიძე ომარი ი/მ</t>
  </si>
  <si>
    <t>ქ. ცაგერი, მ. კოსტავას ქ. #13 ბ. 3</t>
  </si>
  <si>
    <t>ზაირა</t>
  </si>
  <si>
    <t>ბენდელიანი</t>
  </si>
  <si>
    <t>ლენტეხი, დაბა ლენტეხი, სტალინის ქ. #8</t>
  </si>
  <si>
    <t>27001007074</t>
  </si>
  <si>
    <t>ქურასბედიანი</t>
  </si>
  <si>
    <t>ხარაგაული, დ. ხარაგაული, სოლომონ მეფის # 21</t>
  </si>
  <si>
    <t>01018001780</t>
  </si>
  <si>
    <t>არევაძე-წერეთელი</t>
  </si>
  <si>
    <t>ქ. თერჯოლა, რუსთაველის ქ. #105</t>
  </si>
  <si>
    <t>21001015020</t>
  </si>
  <si>
    <t>ჩუბინიძე დარეჯანი ი/მ</t>
  </si>
  <si>
    <t>ქ. საჩხერე მერაბ კოსტავას ქ. #65</t>
  </si>
  <si>
    <t>დიმიტრი</t>
  </si>
  <si>
    <t>ბურძენიძე</t>
  </si>
  <si>
    <t>ქ. ზესტაფონი, დ. აღმაშენებლის ქ. #19</t>
  </si>
  <si>
    <t>12 თვე</t>
  </si>
  <si>
    <t>405117136</t>
  </si>
  <si>
    <t>შპს 7 ლიდო</t>
  </si>
  <si>
    <t>ქ. ბაღდათი, შ. რუსთაველის ქ. #22</t>
  </si>
  <si>
    <t>შპს ავა-მარიამი</t>
  </si>
  <si>
    <t>ქ. ვანი, ჯორჯიაშვილის ქ. #2</t>
  </si>
  <si>
    <t>17001000134</t>
  </si>
  <si>
    <t>ომარ</t>
  </si>
  <si>
    <t>კორძაძე</t>
  </si>
  <si>
    <t>ქ. ხონი, მოსე ხონელის ქ. #5</t>
  </si>
  <si>
    <t>55001001060</t>
  </si>
  <si>
    <t>თამარ</t>
  </si>
  <si>
    <t>ტრიანდაფილიდი</t>
  </si>
  <si>
    <t>ქ. ჭიათურა ეგ. ნინოშვილის ქ. #12 ბ. 9</t>
  </si>
  <si>
    <t>მირმენი</t>
  </si>
  <si>
    <t>ბარათაშვილი</t>
  </si>
  <si>
    <t>ქ. ტყიბული, შ. რუსთაველის ქ. #1 ბ. 27</t>
  </si>
  <si>
    <t>01024083360</t>
  </si>
  <si>
    <t>ნიკოლოზ</t>
  </si>
  <si>
    <t>მახარაშვილი</t>
  </si>
  <si>
    <t>ქ. წყალტუბო, შ. რუსთაველის ქ. #4</t>
  </si>
  <si>
    <t>კუხალეიშვილი ნინო ი/მ</t>
  </si>
  <si>
    <t>ქ. ქუთაისი, გრიშაშვილის ქ. მე-4 შესახვევი #9/ რუსთაველის გამზირი #27</t>
  </si>
  <si>
    <t>60001014677</t>
  </si>
  <si>
    <t>ამირან</t>
  </si>
  <si>
    <t>კოპალეიშვილი</t>
  </si>
  <si>
    <t>ქ. ოზურგეთი, ი. ჭავჭავაძის ქ. #12</t>
  </si>
  <si>
    <t>ნანი</t>
  </si>
  <si>
    <t>ძნელაძე</t>
  </si>
  <si>
    <t>ქ. ლანჩხუთი, მდინარაძის ქ. #3</t>
  </si>
  <si>
    <t>ორმოცაძე გიორგი ი/მ</t>
  </si>
  <si>
    <t>ქ. ჩოხატაური, დუმბაძის ქ. #3</t>
  </si>
  <si>
    <t>46001015708</t>
  </si>
  <si>
    <t>მაია</t>
  </si>
  <si>
    <t>ჩხიკვაძე</t>
  </si>
  <si>
    <t>ქ. აბაშა, თავისუფლების ქ. #81</t>
  </si>
  <si>
    <t>02001000267</t>
  </si>
  <si>
    <t>გაბელაია დავითი ი/მ</t>
  </si>
  <si>
    <t>შუბლაძე ბესიკ ი/მ</t>
  </si>
  <si>
    <t>ქ. სენაკი, რუსთაველის ქ. #164</t>
  </si>
  <si>
    <t>239860842</t>
  </si>
  <si>
    <t>საქ. სამომხ. კოოპერაციის სენაკის რ-ნ სამომხ. კოოპერატივი</t>
  </si>
  <si>
    <t>ქ. მარტვილი, თავისუფლების ქ. #14</t>
  </si>
  <si>
    <t>29001004059</t>
  </si>
  <si>
    <t>გეგია არველოდ ი/მ</t>
  </si>
  <si>
    <t>ქ. ხობი, 9 აპრილის ქ. #3</t>
  </si>
  <si>
    <t>244552480</t>
  </si>
  <si>
    <t>შპს ლასარი</t>
  </si>
  <si>
    <t>ქ. ზუგდიდი, კ. გამსახურდიას ქ. #35</t>
  </si>
  <si>
    <t>19001023247</t>
  </si>
  <si>
    <t>შენგელაია ავთანდილ ი/მ</t>
  </si>
  <si>
    <t>ქ. წალენჯიხა, გ. მებონიას ქ. #2</t>
  </si>
  <si>
    <t>571107350622</t>
  </si>
  <si>
    <t>ბადრი</t>
  </si>
  <si>
    <t>კვარაცხელია</t>
  </si>
  <si>
    <t>დ. ჩხოროწყუ დ. აღმაშენებლის ქ. #13</t>
  </si>
  <si>
    <t>48001004194</t>
  </si>
  <si>
    <t>ესართია ლაშა ი/მ</t>
  </si>
  <si>
    <t>ქ. ფოთი, დ. აღმაშენებლის ქ. #10</t>
  </si>
  <si>
    <t>42001010057</t>
  </si>
  <si>
    <t>ხორავა მარიკა ი/მ</t>
  </si>
  <si>
    <t>დ. მესტია, თამარ მეფის ქ. #14</t>
  </si>
  <si>
    <t>ნინა</t>
  </si>
  <si>
    <t>ქ. ბათუმი, მარაჯნიშვილისა და ასათიანის კვეთა</t>
  </si>
  <si>
    <t>445433610</t>
  </si>
  <si>
    <t>შპს სახლი ძველ ბათუმში</t>
  </si>
  <si>
    <t>ქედა, აბუსერიძის ქ. #11</t>
  </si>
  <si>
    <t>დიასამიძე ამირან ი/მ</t>
  </si>
  <si>
    <t>ქ. ქობულეთი, დ. აღმაშენებლის გამზირი #130</t>
  </si>
  <si>
    <t>61004000897</t>
  </si>
  <si>
    <t>ძუბენკო თამარა ი/მ</t>
  </si>
  <si>
    <t>შუახევი, დაბა შუახევი, რუსთაველის ქ. #22</t>
  </si>
  <si>
    <t>61009020031</t>
  </si>
  <si>
    <t>შაინიძე ნესტან ი/მ</t>
  </si>
  <si>
    <t>ქ. ბათუმი, ფრიდონ ხალვაშის გამზირი #346 ბ</t>
  </si>
  <si>
    <t>61001070310</t>
  </si>
  <si>
    <t>იაკობ</t>
  </si>
  <si>
    <t>შერვაშიძე</t>
  </si>
  <si>
    <t>ხულო, დ. ხულო ტბელ აბუსერიძის ქ. #7</t>
  </si>
  <si>
    <t>მცხეთა, სოფ. მუხრანი</t>
  </si>
  <si>
    <t>ფართის დათმობა</t>
  </si>
  <si>
    <t>1 დღე</t>
  </si>
  <si>
    <t>205000381</t>
  </si>
  <si>
    <t>სს შატო მუხრანი</t>
  </si>
  <si>
    <t>ავტობუსი</t>
  </si>
  <si>
    <t>MERCEDES-BENZ</t>
  </si>
  <si>
    <t>SPRINTER</t>
  </si>
  <si>
    <t>2008</t>
  </si>
  <si>
    <t>KX007UG</t>
  </si>
  <si>
    <t>53001019193</t>
  </si>
  <si>
    <t>უგულავა კახა ი/მ</t>
  </si>
  <si>
    <t>SPRINTER 518CDI</t>
  </si>
  <si>
    <t>IA747GO</t>
  </si>
  <si>
    <t>10002000859</t>
  </si>
  <si>
    <t>მაღრაძე იაგო ი/მ</t>
  </si>
  <si>
    <t>SPRINTER 316 CDI</t>
  </si>
  <si>
    <t>2015</t>
  </si>
  <si>
    <t>SP111RI</t>
  </si>
  <si>
    <t>40001001162</t>
  </si>
  <si>
    <t>ოთარაშვილი ნოდარი ი/მ</t>
  </si>
  <si>
    <t>906 KA 35</t>
  </si>
  <si>
    <t>2006</t>
  </si>
  <si>
    <t>MR010BI</t>
  </si>
  <si>
    <t>37001006729</t>
  </si>
  <si>
    <t>შარაშენიძე მერაბ ი/მ</t>
  </si>
  <si>
    <t>შ.პ.ს. ,,ახალი კაპიტალი"</t>
  </si>
  <si>
    <t>ოფისის იჯარა/კომუნალური</t>
  </si>
  <si>
    <t>PORTEK IC VE DIS TICARET MURAT KAHR IMAN</t>
  </si>
  <si>
    <t>მაისურების მოწოდება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</si>
  <si>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</si>
  <si>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</si>
  <si>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ირინა თავაძე</t>
  </si>
  <si>
    <t>სიების დაზუსტება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</si>
  <si>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</si>
  <si>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</si>
  <si>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</si>
  <si>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</si>
  <si>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</si>
  <si>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</si>
  <si>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</si>
  <si>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</si>
  <si>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</si>
  <si>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</si>
  <si>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</si>
  <si>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</si>
  <si>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</si>
  <si>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</si>
  <si>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</si>
  <si>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</si>
  <si>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</si>
  <si>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</si>
  <si>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ნოდარ ცეცხლაძე</t>
  </si>
  <si>
    <t>61009023503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</si>
  <si>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</si>
  <si>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</si>
  <si>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</si>
  <si>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</si>
  <si>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</si>
  <si>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</si>
  <si>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</si>
  <si>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</si>
  <si>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</si>
  <si>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</si>
  <si>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</si>
  <si>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</si>
  <si>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</si>
  <si>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</si>
  <si>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</si>
  <si>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</si>
  <si>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</si>
  <si>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</si>
  <si>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</si>
  <si>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</si>
  <si>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</si>
  <si>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</si>
  <si>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ეკატერინე ზოიძე</t>
  </si>
  <si>
    <t>61009007589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</si>
  <si>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</si>
  <si>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</si>
  <si>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</si>
  <si>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</si>
  <si>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</si>
  <si>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</si>
  <si>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</si>
  <si>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</si>
  <si>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</si>
  <si>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</si>
  <si>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</si>
  <si>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</si>
  <si>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</si>
  <si>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</si>
  <si>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</si>
  <si>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</si>
  <si>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</si>
  <si>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</si>
  <si>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</si>
  <si>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</si>
  <si>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</si>
  <si>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</si>
  <si>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</si>
  <si>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</si>
  <si>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</si>
  <si>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</si>
  <si>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</si>
  <si>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</si>
  <si>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</si>
  <si>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შპს „ერგი პლიუსი“</t>
  </si>
  <si>
    <t>ბეჭედი და ფაქსი</t>
  </si>
  <si>
    <t>TMD Holdings, LLC</t>
  </si>
  <si>
    <t>დისკების მოწოდება</t>
  </si>
  <si>
    <t>ფოლადაშვილი სვეტლანა</t>
  </si>
  <si>
    <t>01013013356</t>
  </si>
  <si>
    <t>გვრიტიშვილი ელეონორა</t>
  </si>
  <si>
    <t>01008010173</t>
  </si>
  <si>
    <t>ნაკუდაიძე ბელა</t>
  </si>
  <si>
    <t>31001014526</t>
  </si>
  <si>
    <t>კორძაძე ლიდა</t>
  </si>
  <si>
    <t>37001009073</t>
  </si>
  <si>
    <t>YALCIN TRANS ULUS NAK</t>
  </si>
  <si>
    <t>ბუშტები, მაისურები</t>
  </si>
  <si>
    <t xml:space="preserve">შპს პოლიგრაფ ექსტრა </t>
  </si>
  <si>
    <t>404957070</t>
  </si>
  <si>
    <t>ბეჭდვითი მომსახურეობა</t>
  </si>
  <si>
    <t>ფიფია მარინე</t>
  </si>
  <si>
    <t>19001094964</t>
  </si>
  <si>
    <t>კორდინატორის მომსახურება</t>
  </si>
  <si>
    <t>შენგელია ლერი</t>
  </si>
  <si>
    <t>62006007723</t>
  </si>
  <si>
    <t>შპს ძველი უბანი</t>
  </si>
  <si>
    <t>202055122</t>
  </si>
  <si>
    <t>იჯარა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</si>
  <si>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</si>
  <si>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</si>
  <si>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</si>
  <si>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</si>
  <si>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</si>
  <si>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</si>
  <si>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</si>
  <si>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</si>
  <si>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Shanghai ZhinQun Trading Co. LTD</t>
  </si>
  <si>
    <t>სილიკონის სამაჯურები</t>
  </si>
  <si>
    <t>ჯანბერიძე ქეთევან</t>
  </si>
  <si>
    <t>01025007106</t>
  </si>
  <si>
    <t>შპს კანცლერი</t>
  </si>
  <si>
    <t>215135191</t>
  </si>
  <si>
    <t>შტამპის ღირებულება</t>
  </si>
  <si>
    <t>შპს „ელიტა ბურჯი“</t>
  </si>
  <si>
    <t>206120437</t>
  </si>
  <si>
    <t>სასცენო მოწყობილობით მომსახურება</t>
  </si>
  <si>
    <t>08.13.2012</t>
  </si>
  <si>
    <t>ნიკოლოზ მესაბლიშვილი</t>
  </si>
  <si>
    <t>ოფისის იჯარა</t>
  </si>
  <si>
    <t>26.06.2014</t>
  </si>
  <si>
    <t>შპს რუსთაველი ფროფერთი</t>
  </si>
  <si>
    <t>404406166</t>
  </si>
  <si>
    <t>21.06.2014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</si>
  <si>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</si>
  <si>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</si>
  <si>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</si>
  <si>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</si>
  <si>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</si>
  <si>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</si>
  <si>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</si>
  <si>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</si>
  <si>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</si>
  <si>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</si>
  <si>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03.07.2014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</si>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</sst>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11"/>
      <color indexed="8"/>
      <name val="Sylfaen"/>
      <family val="1"/>
    </font>
    <font>
      <sz val="11"/>
      <color theme="1"/>
      <name val="ა"/>
      <charset val="1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</borders>
  <cellStyleXfs count="19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41" xfId="0" applyFont="1" applyFill="1" applyBorder="1" applyAlignment="1">
      <alignment vertical="center"/>
    </xf>
    <xf numFmtId="0" fontId="33" fillId="0" borderId="1" xfId="15" applyFont="1" applyBorder="1" applyAlignment="1" applyProtection="1">
      <alignment vertical="center" wrapText="1"/>
      <protection locked="0"/>
    </xf>
    <xf numFmtId="49" fontId="35" fillId="0" borderId="42" xfId="0" applyNumberFormat="1" applyFont="1" applyBorder="1" applyAlignment="1">
      <alignment horizontal="left" wrapText="1"/>
    </xf>
    <xf numFmtId="49" fontId="35" fillId="0" borderId="43" xfId="0" applyNumberFormat="1" applyFont="1" applyBorder="1" applyAlignment="1">
      <alignment horizontal="left" wrapText="1"/>
    </xf>
    <xf numFmtId="49" fontId="35" fillId="0" borderId="44" xfId="0" applyNumberFormat="1" applyFont="1" applyBorder="1" applyAlignment="1">
      <alignment horizontal="left" wrapText="1"/>
    </xf>
    <xf numFmtId="0" fontId="16" fillId="0" borderId="1" xfId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5" borderId="1" xfId="1" applyNumberFormat="1" applyFont="1" applyFill="1" applyBorder="1" applyAlignment="1" applyProtection="1">
      <alignment horizontal="center"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top"/>
      <protection locked="0"/>
    </xf>
    <xf numFmtId="0" fontId="21" fillId="5" borderId="1" xfId="0" applyFont="1" applyFill="1" applyBorder="1" applyAlignment="1" applyProtection="1">
      <alignment horizontal="center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1" fontId="16" fillId="0" borderId="1" xfId="0" applyNumberFormat="1" applyFont="1" applyBorder="1" applyProtection="1">
      <protection locked="0"/>
    </xf>
    <xf numFmtId="1" fontId="21" fillId="5" borderId="1" xfId="0" applyNumberFormat="1" applyFont="1" applyFill="1" applyBorder="1" applyAlignment="1" applyProtection="1">
      <alignment horizontal="right" vertical="center" wrapText="1"/>
    </xf>
    <xf numFmtId="1" fontId="21" fillId="5" borderId="1" xfId="0" applyNumberFormat="1" applyFont="1" applyFill="1" applyBorder="1" applyProtection="1"/>
    <xf numFmtId="1" fontId="16" fillId="0" borderId="0" xfId="0" applyNumberFormat="1" applyFont="1" applyProtection="1">
      <protection locked="0"/>
    </xf>
    <xf numFmtId="0" fontId="25" fillId="5" borderId="2" xfId="2" applyFont="1" applyFill="1" applyBorder="1" applyAlignment="1" applyProtection="1">
      <alignment horizontal="center" vertical="top" wrapText="1"/>
    </xf>
    <xf numFmtId="1" fontId="25" fillId="5" borderId="2" xfId="2" applyNumberFormat="1" applyFont="1" applyFill="1" applyBorder="1" applyAlignment="1" applyProtection="1">
      <alignment horizontal="center" vertical="top" wrapText="1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8" xfId="2" applyFont="1" applyFill="1" applyBorder="1" applyAlignment="1" applyProtection="1">
      <alignment horizontal="right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5" fillId="0" borderId="45" xfId="2" applyNumberFormat="1" applyFont="1" applyFill="1" applyBorder="1" applyAlignment="1" applyProtection="1">
      <alignment horizontal="center" vertical="top" wrapText="1"/>
      <protection locked="0"/>
    </xf>
    <xf numFmtId="14" fontId="36" fillId="0" borderId="33" xfId="16" applyNumberFormat="1" applyFont="1" applyBorder="1" applyAlignment="1" applyProtection="1">
      <alignment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 wrapText="1"/>
    </xf>
    <xf numFmtId="1" fontId="25" fillId="2" borderId="1" xfId="2" applyNumberFormat="1" applyFont="1" applyFill="1" applyBorder="1" applyAlignment="1" applyProtection="1">
      <alignment horizontal="center" vertical="top" wrapText="1"/>
    </xf>
    <xf numFmtId="14" fontId="36" fillId="2" borderId="1" xfId="16" applyNumberFormat="1" applyFont="1" applyFill="1" applyBorder="1" applyAlignment="1" applyProtection="1">
      <alignment wrapText="1"/>
      <protection locked="0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0" fontId="36" fillId="0" borderId="33" xfId="16" applyFont="1" applyBorder="1" applyAlignment="1" applyProtection="1">
      <alignment wrapText="1"/>
      <protection locked="0"/>
    </xf>
    <xf numFmtId="0" fontId="36" fillId="0" borderId="1" xfId="16" applyFont="1" applyBorder="1" applyAlignment="1" applyProtection="1">
      <alignment wrapText="1"/>
      <protection locked="0"/>
    </xf>
    <xf numFmtId="1" fontId="18" fillId="0" borderId="1" xfId="4" applyNumberFormat="1" applyFont="1" applyBorder="1" applyAlignment="1" applyProtection="1">
      <alignment vertical="center" wrapText="1"/>
      <protection locked="0"/>
    </xf>
    <xf numFmtId="4" fontId="37" fillId="0" borderId="1" xfId="0" applyNumberFormat="1" applyFont="1" applyFill="1" applyBorder="1" applyAlignment="1">
      <alignment wrapText="1"/>
    </xf>
    <xf numFmtId="0" fontId="18" fillId="0" borderId="1" xfId="17" applyFont="1" applyFill="1" applyBorder="1" applyAlignment="1" applyProtection="1">
      <alignment vertical="center" wrapText="1"/>
      <protection locked="0"/>
    </xf>
    <xf numFmtId="0" fontId="23" fillId="0" borderId="1" xfId="17" applyFont="1" applyFill="1" applyBorder="1" applyAlignment="1" applyProtection="1">
      <alignment horizontal="center" vertical="center" wrapText="1"/>
      <protection locked="0"/>
    </xf>
    <xf numFmtId="14" fontId="23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7" applyFont="1" applyBorder="1" applyAlignment="1" applyProtection="1">
      <alignment vertical="center" wrapText="1"/>
      <protection locked="0"/>
    </xf>
    <xf numFmtId="0" fontId="18" fillId="0" borderId="1" xfId="17" applyFont="1" applyBorder="1" applyAlignment="1" applyProtection="1">
      <alignment horizontal="center" vertical="center" wrapText="1"/>
      <protection locked="0"/>
    </xf>
    <xf numFmtId="0" fontId="18" fillId="0" borderId="1" xfId="17" applyFont="1" applyFill="1" applyBorder="1" applyAlignment="1" applyProtection="1">
      <alignment horizontal="center" vertical="center" wrapText="1"/>
      <protection locked="0"/>
    </xf>
    <xf numFmtId="14" fontId="26" fillId="0" borderId="2" xfId="16" applyNumberFormat="1" applyFont="1" applyBorder="1" applyAlignment="1" applyProtection="1">
      <alignment horizontal="center" wrapText="1"/>
      <protection locked="0"/>
    </xf>
    <xf numFmtId="14" fontId="26" fillId="0" borderId="2" xfId="16" applyNumberFormat="1" applyFont="1" applyFill="1" applyBorder="1" applyAlignment="1" applyProtection="1">
      <alignment horizont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18" applyFont="1" applyFill="1" applyBorder="1" applyAlignment="1" applyProtection="1">
      <alignment vertical="center" wrapText="1"/>
      <protection locked="0"/>
    </xf>
    <xf numFmtId="49" fontId="18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vertical="center" wrapText="1"/>
      <protection locked="0"/>
    </xf>
    <xf numFmtId="0" fontId="18" fillId="7" borderId="5" xfId="18" applyFont="1" applyFill="1" applyBorder="1" applyAlignment="1" applyProtection="1">
      <alignment horizontal="center" vertical="center" wrapText="1"/>
    </xf>
    <xf numFmtId="0" fontId="18" fillId="2" borderId="1" xfId="18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1" xfId="18" applyFont="1" applyBorder="1" applyAlignment="1" applyProtection="1">
      <alignment horizontal="center" vertical="center" wrapText="1"/>
      <protection locked="0"/>
    </xf>
    <xf numFmtId="49" fontId="18" fillId="7" borderId="2" xfId="18" applyNumberFormat="1" applyFont="1" applyFill="1" applyBorder="1" applyAlignment="1" applyProtection="1">
      <alignment horizontal="center" vertical="center" wrapText="1"/>
    </xf>
    <xf numFmtId="0" fontId="18" fillId="0" borderId="2" xfId="18" applyFont="1" applyBorder="1" applyAlignment="1" applyProtection="1">
      <alignment horizontal="center" vertical="center" wrapText="1"/>
      <protection locked="0"/>
    </xf>
    <xf numFmtId="0" fontId="18" fillId="7" borderId="1" xfId="18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8" fillId="0" borderId="1" xfId="18" applyNumberFormat="1" applyFont="1" applyBorder="1" applyAlignment="1" applyProtection="1">
      <alignment horizontal="center" vertical="center" wrapText="1"/>
      <protection locked="0"/>
    </xf>
    <xf numFmtId="167" fontId="38" fillId="0" borderId="1" xfId="16" applyNumberFormat="1" applyFont="1" applyFill="1" applyBorder="1" applyAlignment="1" applyProtection="1">
      <alignment horizontal="center" vertical="center"/>
      <protection locked="0"/>
    </xf>
    <xf numFmtId="1" fontId="39" fillId="0" borderId="1" xfId="2" applyNumberFormat="1" applyFont="1" applyFill="1" applyBorder="1" applyAlignment="1" applyProtection="1">
      <alignment horizontal="left" vertical="top" wrapText="1"/>
      <protection locked="0"/>
    </xf>
    <xf numFmtId="49" fontId="39" fillId="0" borderId="1" xfId="2" applyNumberFormat="1" applyFont="1" applyFill="1" applyBorder="1" applyAlignment="1" applyProtection="1">
      <alignment horizontal="left" vertical="top" wrapText="1"/>
      <protection locked="0"/>
    </xf>
    <xf numFmtId="0" fontId="39" fillId="0" borderId="1" xfId="2" applyFont="1" applyFill="1" applyBorder="1" applyAlignment="1" applyProtection="1">
      <alignment horizontal="left" vertical="top" wrapText="1"/>
      <protection locked="0"/>
    </xf>
    <xf numFmtId="49" fontId="40" fillId="0" borderId="1" xfId="0" applyNumberFormat="1" applyFont="1" applyFill="1" applyBorder="1" applyAlignment="1" applyProtection="1">
      <alignment horizontal="left" vertical="top"/>
      <protection locked="0"/>
    </xf>
    <xf numFmtId="0" fontId="40" fillId="0" borderId="1" xfId="1" applyFont="1" applyFill="1" applyBorder="1" applyAlignment="1" applyProtection="1">
      <alignment horizontal="left" vertical="top" wrapText="1"/>
    </xf>
    <xf numFmtId="0" fontId="40" fillId="0" borderId="1" xfId="0" applyFont="1" applyFill="1" applyBorder="1" applyAlignment="1">
      <alignment horizontal="left" vertical="top"/>
    </xf>
    <xf numFmtId="0" fontId="40" fillId="0" borderId="1" xfId="0" applyNumberFormat="1" applyFont="1" applyFill="1" applyBorder="1" applyAlignment="1" applyProtection="1">
      <alignment horizontal="left" vertical="top"/>
      <protection locked="0"/>
    </xf>
    <xf numFmtId="0" fontId="40" fillId="0" borderId="1" xfId="0" applyNumberFormat="1" applyFont="1" applyFill="1" applyBorder="1" applyAlignment="1">
      <alignment horizontal="left" vertical="top"/>
    </xf>
    <xf numFmtId="0" fontId="40" fillId="0" borderId="1" xfId="0" applyFont="1" applyFill="1" applyBorder="1" applyAlignment="1" applyProtection="1">
      <alignment horizontal="left" vertical="top"/>
      <protection locked="0"/>
    </xf>
    <xf numFmtId="0" fontId="39" fillId="0" borderId="1" xfId="2" applyNumberFormat="1" applyFont="1" applyFill="1" applyBorder="1" applyAlignment="1" applyProtection="1">
      <alignment horizontal="left" vertical="top" wrapText="1"/>
      <protection locked="0"/>
    </xf>
    <xf numFmtId="0" fontId="39" fillId="0" borderId="1" xfId="0" applyFont="1" applyFill="1" applyBorder="1" applyAlignment="1">
      <alignment horizontal="left" vertical="top" wrapText="1"/>
    </xf>
    <xf numFmtId="49" fontId="39" fillId="0" borderId="1" xfId="0" applyNumberFormat="1" applyFont="1" applyFill="1" applyBorder="1" applyAlignment="1">
      <alignment horizontal="left" vertical="top" wrapText="1"/>
    </xf>
    <xf numFmtId="2" fontId="40" fillId="0" borderId="1" xfId="2" applyNumberFormat="1" applyFont="1" applyFill="1" applyBorder="1" applyAlignment="1" applyProtection="1">
      <alignment horizontal="left" vertical="top" wrapText="1"/>
      <protection locked="0"/>
    </xf>
    <xf numFmtId="0" fontId="40" fillId="0" borderId="1" xfId="2" applyFont="1" applyFill="1" applyBorder="1" applyAlignment="1" applyProtection="1">
      <alignment horizontal="left" vertical="top" wrapText="1"/>
      <protection locked="0"/>
    </xf>
    <xf numFmtId="0" fontId="40" fillId="0" borderId="1" xfId="2" applyFont="1" applyFill="1" applyBorder="1" applyAlignment="1" applyProtection="1">
      <alignment horizontal="left" vertical="top"/>
      <protection locked="0"/>
    </xf>
    <xf numFmtId="14" fontId="40" fillId="0" borderId="1" xfId="3" applyNumberFormat="1" applyFont="1" applyFill="1" applyBorder="1" applyAlignment="1" applyProtection="1">
      <alignment horizontal="center" vertical="center"/>
      <protection locked="0"/>
    </xf>
    <xf numFmtId="4" fontId="39" fillId="0" borderId="1" xfId="2" applyNumberFormat="1" applyFont="1" applyFill="1" applyBorder="1" applyAlignment="1" applyProtection="1">
      <alignment horizontal="left" vertical="top" wrapText="1"/>
      <protection locked="0"/>
    </xf>
    <xf numFmtId="1" fontId="39" fillId="0" borderId="7" xfId="2" applyNumberFormat="1" applyFont="1" applyFill="1" applyBorder="1" applyAlignment="1" applyProtection="1">
      <alignment horizontal="left" vertical="top" wrapText="1"/>
      <protection locked="0"/>
    </xf>
    <xf numFmtId="167" fontId="38" fillId="0" borderId="35" xfId="16" applyNumberFormat="1" applyFont="1" applyFill="1" applyBorder="1" applyAlignment="1" applyProtection="1">
      <alignment horizontal="center" vertical="center"/>
      <protection locked="0"/>
    </xf>
    <xf numFmtId="1" fontId="39" fillId="0" borderId="9" xfId="2" applyNumberFormat="1" applyFont="1" applyFill="1" applyBorder="1" applyAlignment="1" applyProtection="1">
      <alignment horizontal="left" vertical="top" wrapText="1"/>
      <protection locked="0"/>
    </xf>
    <xf numFmtId="49" fontId="39" fillId="0" borderId="35" xfId="2" applyNumberFormat="1" applyFont="1" applyFill="1" applyBorder="1" applyAlignment="1" applyProtection="1">
      <alignment horizontal="left" vertical="top" wrapText="1"/>
      <protection locked="0"/>
    </xf>
    <xf numFmtId="0" fontId="39" fillId="0" borderId="35" xfId="2" applyFont="1" applyFill="1" applyBorder="1" applyAlignment="1" applyProtection="1">
      <alignment horizontal="left" vertical="top" wrapText="1"/>
      <protection locked="0"/>
    </xf>
    <xf numFmtId="4" fontId="39" fillId="0" borderId="35" xfId="2" applyNumberFormat="1" applyFont="1" applyFill="1" applyBorder="1" applyAlignment="1" applyProtection="1">
      <alignment horizontal="left" vertical="top" wrapText="1"/>
      <protection locked="0"/>
    </xf>
    <xf numFmtId="14" fontId="10" fillId="0" borderId="1" xfId="3" applyNumberFormat="1" applyFill="1" applyBorder="1" applyAlignment="1" applyProtection="1">
      <alignment horizontal="center" vertical="center"/>
      <protection locked="0"/>
    </xf>
    <xf numFmtId="49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1" fontId="23" fillId="0" borderId="3" xfId="2" applyNumberFormat="1" applyFont="1" applyFill="1" applyBorder="1" applyAlignment="1" applyProtection="1">
      <alignment horizontal="lef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8" fillId="0" borderId="3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5" xfId="18" applyFont="1" applyFill="1" applyBorder="1" applyAlignment="1" applyProtection="1">
      <alignment horizontal="center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" fontId="18" fillId="0" borderId="35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</cellXfs>
  <cellStyles count="19">
    <cellStyle name="Normal" xfId="0" builtinId="0"/>
    <cellStyle name="Normal 2" xfId="2"/>
    <cellStyle name="Normal 3" xfId="3"/>
    <cellStyle name="Normal 4" xfId="4"/>
    <cellStyle name="Normal 4 2" xfId="17"/>
    <cellStyle name="Normal 4 2 2" xfId="18"/>
    <cellStyle name="Normal 5" xfId="5"/>
    <cellStyle name="Normal 5 2" xfId="6"/>
    <cellStyle name="Normal 5 2 2" xfId="7"/>
    <cellStyle name="Normal 5 2 2 2" xfId="14"/>
    <cellStyle name="Normal 5 2 2 2 2" xfId="16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A7" zoomScale="80" zoomScaleNormal="100" zoomScaleSheetLayoutView="80" workbookViewId="0">
      <selection activeCell="F11" sqref="F11"/>
    </sheetView>
  </sheetViews>
  <sheetFormatPr defaultRowHeight="15"/>
  <cols>
    <col min="1" max="1" width="6.28515625" style="291" bestFit="1" customWidth="1"/>
    <col min="2" max="2" width="13.140625" style="291" customWidth="1"/>
    <col min="3" max="3" width="17.85546875" style="291" customWidth="1"/>
    <col min="4" max="4" width="15.140625" style="291" customWidth="1"/>
    <col min="5" max="5" width="24.5703125" style="291" customWidth="1"/>
    <col min="6" max="8" width="19.140625" style="292" customWidth="1"/>
    <col min="9" max="9" width="16.42578125" style="291" bestFit="1" customWidth="1"/>
    <col min="10" max="10" width="17.42578125" style="291" customWidth="1"/>
    <col min="11" max="11" width="13.140625" style="291" bestFit="1" customWidth="1"/>
    <col min="12" max="12" width="15.28515625" style="291" customWidth="1"/>
    <col min="13" max="16384" width="9.140625" style="291"/>
  </cols>
  <sheetData>
    <row r="1" spans="1:12" s="302" customFormat="1">
      <c r="A1" s="369" t="s">
        <v>307</v>
      </c>
      <c r="B1" s="354"/>
      <c r="C1" s="354"/>
      <c r="D1" s="354"/>
      <c r="E1" s="355"/>
      <c r="F1" s="349"/>
      <c r="G1" s="355"/>
      <c r="H1" s="368"/>
      <c r="I1" s="354"/>
      <c r="J1" s="355"/>
      <c r="K1" s="355"/>
      <c r="L1" s="367" t="s">
        <v>109</v>
      </c>
    </row>
    <row r="2" spans="1:12" s="302" customFormat="1">
      <c r="A2" s="366" t="s">
        <v>140</v>
      </c>
      <c r="B2" s="354"/>
      <c r="C2" s="354"/>
      <c r="D2" s="354"/>
      <c r="E2" s="355"/>
      <c r="F2" s="349"/>
      <c r="G2" s="355"/>
      <c r="H2" s="365"/>
      <c r="I2" s="354"/>
      <c r="J2" s="355"/>
      <c r="K2" s="355"/>
      <c r="L2" s="364" t="s">
        <v>516</v>
      </c>
    </row>
    <row r="3" spans="1:12" s="302" customFormat="1">
      <c r="A3" s="363"/>
      <c r="B3" s="354"/>
      <c r="C3" s="362"/>
      <c r="D3" s="361"/>
      <c r="E3" s="355"/>
      <c r="F3" s="360"/>
      <c r="G3" s="355"/>
      <c r="H3" s="355"/>
      <c r="I3" s="349"/>
      <c r="J3" s="354"/>
      <c r="K3" s="354"/>
      <c r="L3" s="353"/>
    </row>
    <row r="4" spans="1:12" s="302" customFormat="1">
      <c r="A4" s="400" t="s">
        <v>274</v>
      </c>
      <c r="B4" s="349"/>
      <c r="C4" s="349"/>
      <c r="D4" s="404" t="s">
        <v>515</v>
      </c>
      <c r="E4" s="392"/>
      <c r="F4" s="301"/>
      <c r="G4" s="294"/>
      <c r="H4" s="393"/>
      <c r="I4" s="392"/>
      <c r="J4" s="394"/>
      <c r="K4" s="294"/>
      <c r="L4" s="395"/>
    </row>
    <row r="5" spans="1:12" s="302" customFormat="1" ht="15.75" thickBot="1">
      <c r="A5" s="359"/>
      <c r="B5" s="355"/>
      <c r="C5" s="358"/>
      <c r="D5" s="357"/>
      <c r="E5" s="355"/>
      <c r="F5" s="356"/>
      <c r="G5" s="356"/>
      <c r="H5" s="356"/>
      <c r="I5" s="355"/>
      <c r="J5" s="354"/>
      <c r="K5" s="354"/>
      <c r="L5" s="353"/>
    </row>
    <row r="6" spans="1:12" ht="15.75" thickBot="1">
      <c r="A6" s="352"/>
      <c r="B6" s="351"/>
      <c r="C6" s="350"/>
      <c r="D6" s="350"/>
      <c r="E6" s="350"/>
      <c r="F6" s="349"/>
      <c r="G6" s="349"/>
      <c r="H6" s="349"/>
      <c r="I6" s="501" t="s">
        <v>475</v>
      </c>
      <c r="J6" s="502"/>
      <c r="K6" s="503"/>
      <c r="L6" s="348"/>
    </row>
    <row r="7" spans="1:12" s="336" customFormat="1" ht="51.75" thickBot="1">
      <c r="A7" s="347" t="s">
        <v>64</v>
      </c>
      <c r="B7" s="346" t="s">
        <v>141</v>
      </c>
      <c r="C7" s="346" t="s">
        <v>474</v>
      </c>
      <c r="D7" s="345" t="s">
        <v>280</v>
      </c>
      <c r="E7" s="344" t="s">
        <v>473</v>
      </c>
      <c r="F7" s="343" t="s">
        <v>472</v>
      </c>
      <c r="G7" s="342" t="s">
        <v>228</v>
      </c>
      <c r="H7" s="341" t="s">
        <v>225</v>
      </c>
      <c r="I7" s="340" t="s">
        <v>471</v>
      </c>
      <c r="J7" s="339" t="s">
        <v>277</v>
      </c>
      <c r="K7" s="338" t="s">
        <v>229</v>
      </c>
      <c r="L7" s="337" t="s">
        <v>230</v>
      </c>
    </row>
    <row r="8" spans="1:12" s="330" customFormat="1" ht="15.75" thickBot="1">
      <c r="A8" s="334">
        <v>1</v>
      </c>
      <c r="B8" s="333">
        <v>2</v>
      </c>
      <c r="C8" s="335">
        <v>3</v>
      </c>
      <c r="D8" s="335">
        <v>4</v>
      </c>
      <c r="E8" s="334">
        <v>5</v>
      </c>
      <c r="F8" s="333">
        <v>6</v>
      </c>
      <c r="G8" s="335">
        <v>7</v>
      </c>
      <c r="H8" s="333">
        <v>8</v>
      </c>
      <c r="I8" s="334">
        <v>9</v>
      </c>
      <c r="J8" s="333">
        <v>10</v>
      </c>
      <c r="K8" s="332">
        <v>11</v>
      </c>
      <c r="L8" s="331">
        <v>12</v>
      </c>
    </row>
    <row r="9" spans="1:12" ht="27">
      <c r="A9" s="329">
        <v>1</v>
      </c>
      <c r="B9" s="322" t="s">
        <v>517</v>
      </c>
      <c r="C9" s="321" t="s">
        <v>231</v>
      </c>
      <c r="D9" s="328">
        <v>20</v>
      </c>
      <c r="E9" s="405" t="s">
        <v>518</v>
      </c>
      <c r="F9" s="406" t="s">
        <v>519</v>
      </c>
      <c r="G9" s="407" t="s">
        <v>520</v>
      </c>
      <c r="H9" s="408" t="s">
        <v>521</v>
      </c>
      <c r="I9" s="327"/>
      <c r="J9" s="326"/>
      <c r="K9" s="325"/>
      <c r="L9" s="324"/>
    </row>
    <row r="10" spans="1:12">
      <c r="A10" s="323">
        <v>2</v>
      </c>
      <c r="B10" s="322"/>
      <c r="C10" s="321"/>
      <c r="D10" s="320"/>
      <c r="E10" s="319"/>
      <c r="F10" s="318"/>
      <c r="G10" s="318"/>
      <c r="H10" s="318"/>
      <c r="I10" s="317"/>
      <c r="J10" s="316"/>
      <c r="K10" s="315"/>
      <c r="L10" s="314"/>
    </row>
    <row r="11" spans="1:12">
      <c r="A11" s="323">
        <v>3</v>
      </c>
      <c r="B11" s="322"/>
      <c r="C11" s="321"/>
      <c r="D11" s="320"/>
      <c r="E11" s="319"/>
      <c r="F11" s="356"/>
      <c r="G11" s="318"/>
      <c r="H11" s="318"/>
      <c r="I11" s="317"/>
      <c r="J11" s="316"/>
      <c r="K11" s="315"/>
      <c r="L11" s="314"/>
    </row>
    <row r="12" spans="1:12">
      <c r="A12" s="323">
        <v>4</v>
      </c>
      <c r="B12" s="322"/>
      <c r="C12" s="321"/>
      <c r="D12" s="320"/>
      <c r="E12" s="319"/>
      <c r="F12" s="318"/>
      <c r="G12" s="318"/>
      <c r="H12" s="318"/>
      <c r="I12" s="317"/>
      <c r="J12" s="316"/>
      <c r="K12" s="315"/>
      <c r="L12" s="314"/>
    </row>
    <row r="13" spans="1:12">
      <c r="A13" s="323">
        <v>5</v>
      </c>
      <c r="B13" s="322"/>
      <c r="C13" s="321"/>
      <c r="D13" s="320"/>
      <c r="E13" s="319"/>
      <c r="F13" s="318"/>
      <c r="G13" s="318"/>
      <c r="H13" s="318"/>
      <c r="I13" s="317"/>
      <c r="J13" s="316"/>
      <c r="K13" s="315"/>
      <c r="L13" s="314"/>
    </row>
    <row r="14" spans="1:12">
      <c r="A14" s="323">
        <v>6</v>
      </c>
      <c r="B14" s="322"/>
      <c r="C14" s="321"/>
      <c r="D14" s="320"/>
      <c r="E14" s="319"/>
      <c r="F14" s="318"/>
      <c r="G14" s="318"/>
      <c r="H14" s="318"/>
      <c r="I14" s="317"/>
      <c r="J14" s="316"/>
      <c r="K14" s="315"/>
      <c r="L14" s="314"/>
    </row>
    <row r="15" spans="1:12">
      <c r="A15" s="323">
        <v>7</v>
      </c>
      <c r="B15" s="322"/>
      <c r="C15" s="321"/>
      <c r="D15" s="320"/>
      <c r="E15" s="319"/>
      <c r="F15" s="318"/>
      <c r="G15" s="318"/>
      <c r="H15" s="318"/>
      <c r="I15" s="317"/>
      <c r="J15" s="316"/>
      <c r="K15" s="315"/>
      <c r="L15" s="314"/>
    </row>
    <row r="16" spans="1:12">
      <c r="A16" s="323">
        <v>8</v>
      </c>
      <c r="B16" s="322"/>
      <c r="C16" s="321"/>
      <c r="D16" s="320"/>
      <c r="E16" s="319"/>
      <c r="F16" s="318"/>
      <c r="G16" s="318"/>
      <c r="H16" s="318"/>
      <c r="I16" s="317"/>
      <c r="J16" s="316"/>
      <c r="K16" s="315"/>
      <c r="L16" s="314"/>
    </row>
    <row r="17" spans="1:12">
      <c r="A17" s="323">
        <v>9</v>
      </c>
      <c r="B17" s="322"/>
      <c r="C17" s="321"/>
      <c r="D17" s="320"/>
      <c r="E17" s="319"/>
      <c r="F17" s="318"/>
      <c r="G17" s="318"/>
      <c r="H17" s="318"/>
      <c r="I17" s="317"/>
      <c r="J17" s="316"/>
      <c r="K17" s="315"/>
      <c r="L17" s="314"/>
    </row>
    <row r="18" spans="1:12">
      <c r="A18" s="323">
        <v>10</v>
      </c>
      <c r="B18" s="322"/>
      <c r="C18" s="321"/>
      <c r="D18" s="320"/>
      <c r="E18" s="319"/>
      <c r="F18" s="318"/>
      <c r="G18" s="318"/>
      <c r="H18" s="318"/>
      <c r="I18" s="317"/>
      <c r="J18" s="316"/>
      <c r="K18" s="315"/>
      <c r="L18" s="314"/>
    </row>
    <row r="19" spans="1:12">
      <c r="A19" s="323">
        <v>11</v>
      </c>
      <c r="B19" s="322"/>
      <c r="C19" s="321"/>
      <c r="D19" s="320"/>
      <c r="E19" s="319"/>
      <c r="F19" s="318"/>
      <c r="G19" s="318"/>
      <c r="H19" s="318"/>
      <c r="I19" s="317"/>
      <c r="J19" s="316"/>
      <c r="K19" s="315"/>
      <c r="L19" s="314"/>
    </row>
    <row r="20" spans="1:12">
      <c r="A20" s="323">
        <v>12</v>
      </c>
      <c r="B20" s="322"/>
      <c r="C20" s="321"/>
      <c r="D20" s="320"/>
      <c r="E20" s="319"/>
      <c r="F20" s="318"/>
      <c r="G20" s="318"/>
      <c r="H20" s="318"/>
      <c r="I20" s="317"/>
      <c r="J20" s="316"/>
      <c r="K20" s="315"/>
      <c r="L20" s="314"/>
    </row>
    <row r="21" spans="1:12">
      <c r="A21" s="323">
        <v>13</v>
      </c>
      <c r="B21" s="322"/>
      <c r="C21" s="321"/>
      <c r="D21" s="320"/>
      <c r="E21" s="319"/>
      <c r="F21" s="318"/>
      <c r="G21" s="318"/>
      <c r="H21" s="318"/>
      <c r="I21" s="317"/>
      <c r="J21" s="316"/>
      <c r="K21" s="315"/>
      <c r="L21" s="314"/>
    </row>
    <row r="22" spans="1:12">
      <c r="A22" s="323">
        <v>14</v>
      </c>
      <c r="B22" s="322"/>
      <c r="C22" s="321"/>
      <c r="D22" s="320"/>
      <c r="E22" s="319"/>
      <c r="F22" s="318"/>
      <c r="G22" s="318"/>
      <c r="H22" s="318"/>
      <c r="I22" s="317"/>
      <c r="J22" s="316"/>
      <c r="K22" s="315"/>
      <c r="L22" s="314"/>
    </row>
    <row r="23" spans="1:12">
      <c r="A23" s="323">
        <v>15</v>
      </c>
      <c r="B23" s="322"/>
      <c r="C23" s="321"/>
      <c r="D23" s="320"/>
      <c r="E23" s="319"/>
      <c r="F23" s="318"/>
      <c r="G23" s="318"/>
      <c r="H23" s="318"/>
      <c r="I23" s="317"/>
      <c r="J23" s="316"/>
      <c r="K23" s="315"/>
      <c r="L23" s="314"/>
    </row>
    <row r="24" spans="1:12">
      <c r="A24" s="323">
        <v>16</v>
      </c>
      <c r="B24" s="322"/>
      <c r="C24" s="321"/>
      <c r="D24" s="320"/>
      <c r="E24" s="319"/>
      <c r="F24" s="318"/>
      <c r="G24" s="318"/>
      <c r="H24" s="318"/>
      <c r="I24" s="317"/>
      <c r="J24" s="316"/>
      <c r="K24" s="315"/>
      <c r="L24" s="314"/>
    </row>
    <row r="25" spans="1:12">
      <c r="A25" s="323">
        <v>17</v>
      </c>
      <c r="B25" s="322"/>
      <c r="C25" s="321"/>
      <c r="D25" s="320"/>
      <c r="E25" s="319"/>
      <c r="F25" s="318"/>
      <c r="G25" s="318"/>
      <c r="H25" s="318"/>
      <c r="I25" s="317"/>
      <c r="J25" s="316"/>
      <c r="K25" s="315"/>
      <c r="L25" s="314"/>
    </row>
    <row r="26" spans="1:12">
      <c r="A26" s="323">
        <v>18</v>
      </c>
      <c r="B26" s="322"/>
      <c r="C26" s="321"/>
      <c r="D26" s="320"/>
      <c r="E26" s="319"/>
      <c r="F26" s="318"/>
      <c r="G26" s="318"/>
      <c r="H26" s="318"/>
      <c r="I26" s="317"/>
      <c r="J26" s="316"/>
      <c r="K26" s="315"/>
      <c r="L26" s="314"/>
    </row>
    <row r="27" spans="1:12">
      <c r="A27" s="323">
        <v>19</v>
      </c>
      <c r="B27" s="322"/>
      <c r="C27" s="321"/>
      <c r="D27" s="320"/>
      <c r="E27" s="319"/>
      <c r="F27" s="318"/>
      <c r="G27" s="318"/>
      <c r="H27" s="318"/>
      <c r="I27" s="317"/>
      <c r="J27" s="316"/>
      <c r="K27" s="315"/>
      <c r="L27" s="314"/>
    </row>
    <row r="28" spans="1:12" ht="15.75" thickBot="1">
      <c r="A28" s="313" t="s">
        <v>276</v>
      </c>
      <c r="B28" s="312"/>
      <c r="C28" s="311"/>
      <c r="D28" s="310"/>
      <c r="E28" s="309"/>
      <c r="F28" s="308"/>
      <c r="G28" s="308"/>
      <c r="H28" s="308"/>
      <c r="I28" s="307"/>
      <c r="J28" s="306"/>
      <c r="K28" s="305"/>
      <c r="L28" s="304"/>
    </row>
    <row r="29" spans="1:12">
      <c r="A29" s="294"/>
      <c r="B29" s="295"/>
      <c r="C29" s="294"/>
      <c r="D29" s="295"/>
      <c r="E29" s="294"/>
      <c r="F29" s="295"/>
      <c r="G29" s="294"/>
      <c r="H29" s="295"/>
      <c r="I29" s="294"/>
      <c r="J29" s="295"/>
      <c r="K29" s="294"/>
      <c r="L29" s="295"/>
    </row>
    <row r="30" spans="1:12">
      <c r="A30" s="294"/>
      <c r="B30" s="301"/>
      <c r="C30" s="294"/>
      <c r="D30" s="301"/>
      <c r="E30" s="294"/>
      <c r="F30" s="301"/>
      <c r="G30" s="294"/>
      <c r="H30" s="301"/>
      <c r="I30" s="294"/>
      <c r="J30" s="301"/>
      <c r="K30" s="294"/>
      <c r="L30" s="301"/>
    </row>
    <row r="31" spans="1:12" s="302" customFormat="1">
      <c r="A31" s="500" t="s">
        <v>433</v>
      </c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</row>
    <row r="32" spans="1:12" s="303" customFormat="1" ht="12.75">
      <c r="A32" s="500" t="s">
        <v>470</v>
      </c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</row>
    <row r="33" spans="1:12" s="303" customFormat="1" ht="12.75">
      <c r="A33" s="500"/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</row>
    <row r="34" spans="1:12" s="302" customFormat="1">
      <c r="A34" s="500" t="s">
        <v>469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</row>
    <row r="35" spans="1:12" s="302" customFormat="1">
      <c r="A35" s="500"/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</row>
    <row r="36" spans="1:12" s="302" customFormat="1">
      <c r="A36" s="500" t="s">
        <v>468</v>
      </c>
      <c r="B36" s="500"/>
      <c r="C36" s="500"/>
      <c r="D36" s="500"/>
      <c r="E36" s="500"/>
      <c r="F36" s="500"/>
      <c r="G36" s="500"/>
      <c r="H36" s="500"/>
      <c r="I36" s="500"/>
      <c r="J36" s="500"/>
      <c r="K36" s="500"/>
      <c r="L36" s="500"/>
    </row>
    <row r="37" spans="1:12" s="302" customFormat="1">
      <c r="A37" s="294"/>
      <c r="B37" s="295"/>
      <c r="C37" s="294"/>
      <c r="D37" s="295"/>
      <c r="E37" s="294"/>
      <c r="F37" s="295"/>
      <c r="G37" s="294"/>
      <c r="H37" s="295"/>
      <c r="I37" s="294"/>
      <c r="J37" s="295"/>
      <c r="K37" s="294"/>
      <c r="L37" s="295"/>
    </row>
    <row r="38" spans="1:12" s="302" customFormat="1">
      <c r="A38" s="294"/>
      <c r="B38" s="301"/>
      <c r="C38" s="294"/>
      <c r="D38" s="301"/>
      <c r="E38" s="294"/>
      <c r="F38" s="301"/>
      <c r="G38" s="294"/>
      <c r="H38" s="301"/>
      <c r="I38" s="294"/>
      <c r="J38" s="301"/>
      <c r="K38" s="294"/>
      <c r="L38" s="301"/>
    </row>
    <row r="39" spans="1:12" s="302" customFormat="1">
      <c r="A39" s="294"/>
      <c r="B39" s="295"/>
      <c r="C39" s="294"/>
      <c r="D39" s="295"/>
      <c r="E39" s="294"/>
      <c r="F39" s="295"/>
      <c r="G39" s="294"/>
      <c r="H39" s="295"/>
      <c r="I39" s="294"/>
      <c r="J39" s="295"/>
      <c r="K39" s="294"/>
      <c r="L39" s="295"/>
    </row>
    <row r="40" spans="1:12">
      <c r="A40" s="294"/>
      <c r="B40" s="301"/>
      <c r="C40" s="294"/>
      <c r="D40" s="301"/>
      <c r="E40" s="294"/>
      <c r="F40" s="301"/>
      <c r="G40" s="294"/>
      <c r="H40" s="301"/>
      <c r="I40" s="294"/>
      <c r="J40" s="301"/>
      <c r="K40" s="294"/>
      <c r="L40" s="301"/>
    </row>
    <row r="41" spans="1:12" s="296" customFormat="1">
      <c r="A41" s="506" t="s">
        <v>107</v>
      </c>
      <c r="B41" s="506"/>
      <c r="C41" s="295"/>
      <c r="D41" s="294"/>
      <c r="E41" s="295"/>
      <c r="F41" s="295"/>
      <c r="G41" s="294"/>
      <c r="H41" s="295"/>
      <c r="I41" s="295"/>
      <c r="J41" s="294"/>
      <c r="K41" s="295"/>
      <c r="L41" s="294"/>
    </row>
    <row r="42" spans="1:12" s="296" customFormat="1">
      <c r="A42" s="295"/>
      <c r="B42" s="294"/>
      <c r="C42" s="299"/>
      <c r="D42" s="300"/>
      <c r="E42" s="299"/>
      <c r="F42" s="295"/>
      <c r="G42" s="294"/>
      <c r="H42" s="298"/>
      <c r="I42" s="295"/>
      <c r="J42" s="294"/>
      <c r="K42" s="295"/>
      <c r="L42" s="294"/>
    </row>
    <row r="43" spans="1:12" s="296" customFormat="1" ht="15" customHeight="1">
      <c r="A43" s="295"/>
      <c r="B43" s="294"/>
      <c r="C43" s="499" t="s">
        <v>268</v>
      </c>
      <c r="D43" s="499"/>
      <c r="E43" s="499"/>
      <c r="F43" s="295"/>
      <c r="G43" s="294"/>
      <c r="H43" s="504" t="s">
        <v>467</v>
      </c>
      <c r="I43" s="297"/>
      <c r="J43" s="294"/>
      <c r="K43" s="295"/>
      <c r="L43" s="294"/>
    </row>
    <row r="44" spans="1:12" s="296" customFormat="1">
      <c r="A44" s="295"/>
      <c r="B44" s="294"/>
      <c r="C44" s="295"/>
      <c r="D44" s="294"/>
      <c r="E44" s="295"/>
      <c r="F44" s="295"/>
      <c r="G44" s="294"/>
      <c r="H44" s="505"/>
      <c r="I44" s="297"/>
      <c r="J44" s="294"/>
      <c r="K44" s="295"/>
      <c r="L44" s="294"/>
    </row>
    <row r="45" spans="1:12" s="293" customFormat="1">
      <c r="A45" s="295"/>
      <c r="B45" s="294"/>
      <c r="C45" s="499" t="s">
        <v>139</v>
      </c>
      <c r="D45" s="499"/>
      <c r="E45" s="499"/>
      <c r="F45" s="295"/>
      <c r="G45" s="294"/>
      <c r="H45" s="295"/>
      <c r="I45" s="295"/>
      <c r="J45" s="294"/>
      <c r="K45" s="295"/>
      <c r="L45" s="294"/>
    </row>
    <row r="46" spans="1:12" s="293" customFormat="1">
      <c r="E46" s="291"/>
    </row>
    <row r="47" spans="1:12" s="293" customFormat="1">
      <c r="E47" s="291"/>
    </row>
    <row r="48" spans="1:12" s="293" customFormat="1">
      <c r="E48" s="291"/>
    </row>
    <row r="49" spans="5:5" s="293" customFormat="1">
      <c r="E49" s="291"/>
    </row>
    <row r="50" spans="5:5" s="293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10 G9:H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509" t="s">
        <v>109</v>
      </c>
      <c r="D1" s="509"/>
      <c r="E1" s="153"/>
    </row>
    <row r="2" spans="1:12">
      <c r="A2" s="77" t="s">
        <v>140</v>
      </c>
      <c r="B2" s="115"/>
      <c r="C2" s="507" t="s">
        <v>516</v>
      </c>
      <c r="D2" s="508"/>
      <c r="E2" s="153"/>
    </row>
    <row r="3" spans="1:12">
      <c r="A3" s="77"/>
      <c r="B3" s="115"/>
      <c r="C3" s="371"/>
      <c r="D3" s="371"/>
      <c r="E3" s="153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12"/>
      <c r="C5" s="58"/>
      <c r="D5" s="58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0"/>
      <c r="B7" s="370"/>
      <c r="C7" s="79"/>
      <c r="D7" s="79"/>
      <c r="E7" s="154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4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5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5"/>
    </row>
    <row r="12" spans="1:12" ht="16.5" customHeight="1">
      <c r="A12" s="16" t="s">
        <v>31</v>
      </c>
      <c r="B12" s="16" t="s">
        <v>0</v>
      </c>
      <c r="C12" s="32"/>
      <c r="D12" s="33"/>
      <c r="E12" s="153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3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3"/>
    </row>
    <row r="15" spans="1:12" ht="17.25" customHeight="1">
      <c r="A15" s="17" t="s">
        <v>98</v>
      </c>
      <c r="B15" s="17" t="s">
        <v>61</v>
      </c>
      <c r="C15" s="34"/>
      <c r="D15" s="35"/>
      <c r="E15" s="153"/>
    </row>
    <row r="16" spans="1:12" ht="17.25" customHeight="1">
      <c r="A16" s="17" t="s">
        <v>99</v>
      </c>
      <c r="B16" s="17" t="s">
        <v>62</v>
      </c>
      <c r="C16" s="34"/>
      <c r="D16" s="35"/>
      <c r="E16" s="153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3"/>
    </row>
    <row r="18" spans="1:5" ht="30">
      <c r="A18" s="17" t="s">
        <v>12</v>
      </c>
      <c r="B18" s="17" t="s">
        <v>250</v>
      </c>
      <c r="C18" s="36"/>
      <c r="D18" s="37"/>
      <c r="E18" s="153"/>
    </row>
    <row r="19" spans="1:5">
      <c r="A19" s="17" t="s">
        <v>13</v>
      </c>
      <c r="B19" s="17" t="s">
        <v>14</v>
      </c>
      <c r="C19" s="36"/>
      <c r="D19" s="38"/>
      <c r="E19" s="153"/>
    </row>
    <row r="20" spans="1:5" ht="30">
      <c r="A20" s="17" t="s">
        <v>281</v>
      </c>
      <c r="B20" s="17" t="s">
        <v>22</v>
      </c>
      <c r="C20" s="36"/>
      <c r="D20" s="39"/>
      <c r="E20" s="153"/>
    </row>
    <row r="21" spans="1:5">
      <c r="A21" s="17" t="s">
        <v>282</v>
      </c>
      <c r="B21" s="17" t="s">
        <v>15</v>
      </c>
      <c r="C21" s="36"/>
      <c r="D21" s="39"/>
      <c r="E21" s="153"/>
    </row>
    <row r="22" spans="1:5">
      <c r="A22" s="17" t="s">
        <v>283</v>
      </c>
      <c r="B22" s="17" t="s">
        <v>16</v>
      </c>
      <c r="C22" s="36"/>
      <c r="D22" s="39"/>
      <c r="E22" s="153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3"/>
    </row>
    <row r="24" spans="1:5" ht="16.5" customHeight="1">
      <c r="A24" s="18" t="s">
        <v>285</v>
      </c>
      <c r="B24" s="18" t="s">
        <v>18</v>
      </c>
      <c r="C24" s="36"/>
      <c r="D24" s="39"/>
      <c r="E24" s="153"/>
    </row>
    <row r="25" spans="1:5" ht="16.5" customHeight="1">
      <c r="A25" s="18" t="s">
        <v>286</v>
      </c>
      <c r="B25" s="18" t="s">
        <v>19</v>
      </c>
      <c r="C25" s="36"/>
      <c r="D25" s="39"/>
      <c r="E25" s="153"/>
    </row>
    <row r="26" spans="1:5" ht="16.5" customHeight="1">
      <c r="A26" s="18" t="s">
        <v>287</v>
      </c>
      <c r="B26" s="18" t="s">
        <v>20</v>
      </c>
      <c r="C26" s="36"/>
      <c r="D26" s="39"/>
      <c r="E26" s="153"/>
    </row>
    <row r="27" spans="1:5" ht="16.5" customHeight="1">
      <c r="A27" s="18" t="s">
        <v>288</v>
      </c>
      <c r="B27" s="18" t="s">
        <v>23</v>
      </c>
      <c r="C27" s="36"/>
      <c r="D27" s="40"/>
      <c r="E27" s="153"/>
    </row>
    <row r="28" spans="1:5">
      <c r="A28" s="17" t="s">
        <v>289</v>
      </c>
      <c r="B28" s="17" t="s">
        <v>21</v>
      </c>
      <c r="C28" s="36"/>
      <c r="D28" s="40"/>
      <c r="E28" s="153"/>
    </row>
    <row r="29" spans="1:5">
      <c r="A29" s="16" t="s">
        <v>34</v>
      </c>
      <c r="B29" s="16" t="s">
        <v>3</v>
      </c>
      <c r="C29" s="32"/>
      <c r="D29" s="33"/>
      <c r="E29" s="153"/>
    </row>
    <row r="30" spans="1:5">
      <c r="A30" s="16" t="s">
        <v>35</v>
      </c>
      <c r="B30" s="16" t="s">
        <v>4</v>
      </c>
      <c r="C30" s="32"/>
      <c r="D30" s="33"/>
      <c r="E30" s="153"/>
    </row>
    <row r="31" spans="1:5">
      <c r="A31" s="16" t="s">
        <v>36</v>
      </c>
      <c r="B31" s="16" t="s">
        <v>5</v>
      </c>
      <c r="C31" s="32"/>
      <c r="D31" s="33"/>
      <c r="E31" s="153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3"/>
    </row>
    <row r="33" spans="1:5">
      <c r="A33" s="17" t="s">
        <v>290</v>
      </c>
      <c r="B33" s="17" t="s">
        <v>56</v>
      </c>
      <c r="C33" s="32"/>
      <c r="D33" s="33"/>
      <c r="E33" s="153"/>
    </row>
    <row r="34" spans="1:5">
      <c r="A34" s="17" t="s">
        <v>291</v>
      </c>
      <c r="B34" s="17" t="s">
        <v>55</v>
      </c>
      <c r="C34" s="32"/>
      <c r="D34" s="33"/>
      <c r="E34" s="153"/>
    </row>
    <row r="35" spans="1:5">
      <c r="A35" s="16" t="s">
        <v>38</v>
      </c>
      <c r="B35" s="16" t="s">
        <v>49</v>
      </c>
      <c r="C35" s="32"/>
      <c r="D35" s="33"/>
      <c r="E35" s="153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3"/>
    </row>
    <row r="37" spans="1:5">
      <c r="A37" s="17" t="s">
        <v>355</v>
      </c>
      <c r="B37" s="17" t="s">
        <v>359</v>
      </c>
      <c r="C37" s="32"/>
      <c r="D37" s="32"/>
      <c r="E37" s="153"/>
    </row>
    <row r="38" spans="1:5">
      <c r="A38" s="17" t="s">
        <v>356</v>
      </c>
      <c r="B38" s="17" t="s">
        <v>360</v>
      </c>
      <c r="C38" s="32"/>
      <c r="D38" s="32"/>
      <c r="E38" s="153"/>
    </row>
    <row r="39" spans="1:5">
      <c r="A39" s="17" t="s">
        <v>357</v>
      </c>
      <c r="B39" s="17" t="s">
        <v>363</v>
      </c>
      <c r="C39" s="32"/>
      <c r="D39" s="33"/>
      <c r="E39" s="153"/>
    </row>
    <row r="40" spans="1:5">
      <c r="A40" s="17" t="s">
        <v>362</v>
      </c>
      <c r="B40" s="17" t="s">
        <v>364</v>
      </c>
      <c r="C40" s="32"/>
      <c r="D40" s="33"/>
      <c r="E40" s="153"/>
    </row>
    <row r="41" spans="1:5">
      <c r="A41" s="17" t="s">
        <v>365</v>
      </c>
      <c r="B41" s="17" t="s">
        <v>499</v>
      </c>
      <c r="C41" s="32"/>
      <c r="D41" s="33"/>
      <c r="E41" s="153"/>
    </row>
    <row r="42" spans="1:5">
      <c r="A42" s="17" t="s">
        <v>500</v>
      </c>
      <c r="B42" s="17" t="s">
        <v>361</v>
      </c>
      <c r="C42" s="32"/>
      <c r="D42" s="33"/>
      <c r="E42" s="153"/>
    </row>
    <row r="43" spans="1:5" ht="30">
      <c r="A43" s="16" t="s">
        <v>40</v>
      </c>
      <c r="B43" s="16" t="s">
        <v>28</v>
      </c>
      <c r="C43" s="32"/>
      <c r="D43" s="33"/>
      <c r="E43" s="153"/>
    </row>
    <row r="44" spans="1:5">
      <c r="A44" s="16" t="s">
        <v>41</v>
      </c>
      <c r="B44" s="16" t="s">
        <v>24</v>
      </c>
      <c r="C44" s="32"/>
      <c r="D44" s="33"/>
      <c r="E44" s="153"/>
    </row>
    <row r="45" spans="1:5">
      <c r="A45" s="16" t="s">
        <v>42</v>
      </c>
      <c r="B45" s="16" t="s">
        <v>25</v>
      </c>
      <c r="C45" s="32"/>
      <c r="D45" s="33"/>
      <c r="E45" s="153"/>
    </row>
    <row r="46" spans="1:5">
      <c r="A46" s="16" t="s">
        <v>43</v>
      </c>
      <c r="B46" s="16" t="s">
        <v>26</v>
      </c>
      <c r="C46" s="32"/>
      <c r="D46" s="33"/>
      <c r="E46" s="153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3"/>
    </row>
    <row r="48" spans="1:5">
      <c r="A48" s="98" t="s">
        <v>371</v>
      </c>
      <c r="B48" s="98" t="s">
        <v>374</v>
      </c>
      <c r="C48" s="32"/>
      <c r="D48" s="33"/>
      <c r="E48" s="153"/>
    </row>
    <row r="49" spans="1:5">
      <c r="A49" s="98" t="s">
        <v>372</v>
      </c>
      <c r="B49" s="98" t="s">
        <v>373</v>
      </c>
      <c r="C49" s="32"/>
      <c r="D49" s="33"/>
      <c r="E49" s="153"/>
    </row>
    <row r="50" spans="1:5">
      <c r="A50" s="98" t="s">
        <v>375</v>
      </c>
      <c r="B50" s="98" t="s">
        <v>376</v>
      </c>
      <c r="C50" s="32"/>
      <c r="D50" s="33"/>
      <c r="E50" s="153"/>
    </row>
    <row r="51" spans="1:5" ht="26.25" customHeight="1">
      <c r="A51" s="16" t="s">
        <v>45</v>
      </c>
      <c r="B51" s="16" t="s">
        <v>29</v>
      </c>
      <c r="C51" s="32"/>
      <c r="D51" s="33"/>
      <c r="E51" s="153"/>
    </row>
    <row r="52" spans="1:5">
      <c r="A52" s="16" t="s">
        <v>46</v>
      </c>
      <c r="B52" s="16" t="s">
        <v>6</v>
      </c>
      <c r="C52" s="32"/>
      <c r="D52" s="33"/>
      <c r="E52" s="153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3"/>
    </row>
    <row r="54" spans="1:5" ht="30">
      <c r="A54" s="16" t="s">
        <v>50</v>
      </c>
      <c r="B54" s="16" t="s">
        <v>48</v>
      </c>
      <c r="C54" s="32"/>
      <c r="D54" s="33"/>
      <c r="E54" s="153"/>
    </row>
    <row r="55" spans="1:5">
      <c r="A55" s="16" t="s">
        <v>51</v>
      </c>
      <c r="B55" s="16" t="s">
        <v>47</v>
      </c>
      <c r="C55" s="32"/>
      <c r="D55" s="33"/>
      <c r="E55" s="153"/>
    </row>
    <row r="56" spans="1:5">
      <c r="A56" s="14">
        <v>1.4</v>
      </c>
      <c r="B56" s="14" t="s">
        <v>417</v>
      </c>
      <c r="C56" s="32"/>
      <c r="D56" s="33"/>
      <c r="E56" s="153"/>
    </row>
    <row r="57" spans="1:5">
      <c r="A57" s="14">
        <v>1.5</v>
      </c>
      <c r="B57" s="14" t="s">
        <v>7</v>
      </c>
      <c r="C57" s="36"/>
      <c r="D57" s="39"/>
      <c r="E57" s="153"/>
    </row>
    <row r="58" spans="1:5">
      <c r="A58" s="14">
        <v>1.6</v>
      </c>
      <c r="B58" s="44" t="s">
        <v>8</v>
      </c>
      <c r="C58" s="85">
        <f>SUM(C59:C63)</f>
        <v>0</v>
      </c>
      <c r="D58" s="85">
        <f>SUM(D59:D63)</f>
        <v>0</v>
      </c>
      <c r="E58" s="153"/>
    </row>
    <row r="59" spans="1:5">
      <c r="A59" s="16" t="s">
        <v>297</v>
      </c>
      <c r="B59" s="45" t="s">
        <v>52</v>
      </c>
      <c r="C59" s="36"/>
      <c r="D59" s="39"/>
      <c r="E59" s="153"/>
    </row>
    <row r="60" spans="1:5" ht="30">
      <c r="A60" s="16" t="s">
        <v>298</v>
      </c>
      <c r="B60" s="45" t="s">
        <v>54</v>
      </c>
      <c r="C60" s="36"/>
      <c r="D60" s="39"/>
      <c r="E60" s="153"/>
    </row>
    <row r="61" spans="1:5">
      <c r="A61" s="16" t="s">
        <v>299</v>
      </c>
      <c r="B61" s="45" t="s">
        <v>53</v>
      </c>
      <c r="C61" s="39"/>
      <c r="D61" s="39"/>
      <c r="E61" s="153"/>
    </row>
    <row r="62" spans="1:5">
      <c r="A62" s="16" t="s">
        <v>300</v>
      </c>
      <c r="B62" s="45" t="s">
        <v>27</v>
      </c>
      <c r="C62" s="36"/>
      <c r="D62" s="39"/>
      <c r="E62" s="153"/>
    </row>
    <row r="63" spans="1:5">
      <c r="A63" s="16" t="s">
        <v>337</v>
      </c>
      <c r="B63" s="218" t="s">
        <v>338</v>
      </c>
      <c r="C63" s="36"/>
      <c r="D63" s="219"/>
      <c r="E63" s="153"/>
    </row>
    <row r="64" spans="1:5">
      <c r="A64" s="13">
        <v>2</v>
      </c>
      <c r="B64" s="46" t="s">
        <v>106</v>
      </c>
      <c r="C64" s="282"/>
      <c r="D64" s="119">
        <f>SUM(D65:D70)</f>
        <v>0</v>
      </c>
      <c r="E64" s="153"/>
    </row>
    <row r="65" spans="1:5">
      <c r="A65" s="15">
        <v>2.1</v>
      </c>
      <c r="B65" s="47" t="s">
        <v>100</v>
      </c>
      <c r="C65" s="282"/>
      <c r="D65" s="41"/>
      <c r="E65" s="153"/>
    </row>
    <row r="66" spans="1:5">
      <c r="A66" s="15">
        <v>2.2000000000000002</v>
      </c>
      <c r="B66" s="47" t="s">
        <v>104</v>
      </c>
      <c r="C66" s="284"/>
      <c r="D66" s="42"/>
      <c r="E66" s="153"/>
    </row>
    <row r="67" spans="1:5">
      <c r="A67" s="15">
        <v>2.2999999999999998</v>
      </c>
      <c r="B67" s="47" t="s">
        <v>103</v>
      </c>
      <c r="C67" s="284"/>
      <c r="D67" s="42"/>
      <c r="E67" s="153"/>
    </row>
    <row r="68" spans="1:5">
      <c r="A68" s="15">
        <v>2.4</v>
      </c>
      <c r="B68" s="47" t="s">
        <v>105</v>
      </c>
      <c r="C68" s="284"/>
      <c r="D68" s="42"/>
      <c r="E68" s="153"/>
    </row>
    <row r="69" spans="1:5">
      <c r="A69" s="15">
        <v>2.5</v>
      </c>
      <c r="B69" s="47" t="s">
        <v>101</v>
      </c>
      <c r="C69" s="284"/>
      <c r="D69" s="42"/>
      <c r="E69" s="153"/>
    </row>
    <row r="70" spans="1:5">
      <c r="A70" s="15">
        <v>2.6</v>
      </c>
      <c r="B70" s="47" t="s">
        <v>102</v>
      </c>
      <c r="C70" s="284"/>
      <c r="D70" s="42"/>
      <c r="E70" s="153"/>
    </row>
    <row r="71" spans="1:5" s="2" customFormat="1">
      <c r="A71" s="13">
        <v>3</v>
      </c>
      <c r="B71" s="280" t="s">
        <v>451</v>
      </c>
      <c r="C71" s="283"/>
      <c r="D71" s="281"/>
      <c r="E71" s="106"/>
    </row>
    <row r="72" spans="1:5" s="2" customFormat="1">
      <c r="A72" s="13">
        <v>4</v>
      </c>
      <c r="B72" s="13" t="s">
        <v>252</v>
      </c>
      <c r="C72" s="283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78" t="s">
        <v>279</v>
      </c>
      <c r="C75" s="8"/>
      <c r="D75" s="86"/>
      <c r="E75" s="106"/>
    </row>
    <row r="76" spans="1:5" s="2" customFormat="1">
      <c r="A76" s="380"/>
      <c r="B76" s="380"/>
      <c r="C76" s="12"/>
      <c r="D76" s="12"/>
      <c r="E76" s="106"/>
    </row>
    <row r="77" spans="1:5" s="2" customFormat="1">
      <c r="A77" s="512" t="s">
        <v>501</v>
      </c>
      <c r="B77" s="512"/>
      <c r="C77" s="512"/>
      <c r="D77" s="512"/>
      <c r="E77" s="106"/>
    </row>
    <row r="78" spans="1:5" s="2" customFormat="1">
      <c r="A78" s="380"/>
      <c r="B78" s="380"/>
      <c r="C78" s="12"/>
      <c r="D78" s="12"/>
      <c r="E78" s="106"/>
    </row>
    <row r="79" spans="1:5" s="22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502</v>
      </c>
      <c r="D83" s="12"/>
      <c r="E83"/>
      <c r="F83"/>
      <c r="G83"/>
      <c r="H83"/>
      <c r="I83"/>
    </row>
    <row r="84" spans="1:9" s="2" customFormat="1">
      <c r="A84"/>
      <c r="B84" s="520" t="s">
        <v>503</v>
      </c>
      <c r="C84" s="520"/>
      <c r="D84" s="520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520" t="s">
        <v>505</v>
      </c>
      <c r="C86" s="520"/>
      <c r="D86" s="520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509" t="s">
        <v>109</v>
      </c>
      <c r="D1" s="509"/>
      <c r="E1" s="92"/>
    </row>
    <row r="2" spans="1:5" s="6" customFormat="1">
      <c r="A2" s="75" t="s">
        <v>328</v>
      </c>
      <c r="B2" s="78"/>
      <c r="C2" s="507" t="s">
        <v>516</v>
      </c>
      <c r="D2" s="507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3"/>
      <c r="B26" s="43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2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89"/>
      <c r="H1" s="289"/>
      <c r="I1" s="509" t="s">
        <v>109</v>
      </c>
      <c r="J1" s="509"/>
    </row>
    <row r="2" spans="1:10" ht="15">
      <c r="A2" s="77" t="s">
        <v>140</v>
      </c>
      <c r="B2" s="75"/>
      <c r="C2" s="78"/>
      <c r="D2" s="78"/>
      <c r="E2" s="78"/>
      <c r="F2" s="78"/>
      <c r="G2" s="289"/>
      <c r="H2" s="289"/>
      <c r="I2" s="507" t="s">
        <v>516</v>
      </c>
      <c r="J2" s="507"/>
    </row>
    <row r="3" spans="1:10" ht="15">
      <c r="A3" s="77"/>
      <c r="B3" s="77"/>
      <c r="C3" s="75"/>
      <c r="D3" s="75"/>
      <c r="E3" s="75"/>
      <c r="F3" s="75"/>
      <c r="G3" s="289"/>
      <c r="H3" s="289"/>
      <c r="I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8"/>
      <c r="B7" s="288"/>
      <c r="C7" s="288"/>
      <c r="D7" s="288"/>
      <c r="E7" s="288"/>
      <c r="F7" s="288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477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ht="15">
      <c r="A29" s="231"/>
      <c r="B29" s="231"/>
      <c r="C29" s="186"/>
      <c r="D29" s="186"/>
      <c r="E29" s="186"/>
      <c r="F29" s="186"/>
      <c r="G29" s="186"/>
      <c r="H29" s="186"/>
      <c r="I29" s="186"/>
    </row>
    <row r="30" spans="1:9" ht="15">
      <c r="A30" s="231"/>
      <c r="B30" s="231"/>
      <c r="C30" s="186"/>
      <c r="D30" s="186"/>
      <c r="E30" s="186"/>
      <c r="F30" s="186"/>
      <c r="G30" s="186"/>
      <c r="H30" s="186"/>
      <c r="I30" s="186"/>
    </row>
    <row r="31" spans="1:9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509" t="s">
        <v>109</v>
      </c>
      <c r="H1" s="509"/>
      <c r="I1" s="385"/>
    </row>
    <row r="2" spans="1:9" ht="15">
      <c r="A2" s="77" t="s">
        <v>140</v>
      </c>
      <c r="B2" s="78"/>
      <c r="C2" s="78"/>
      <c r="D2" s="78"/>
      <c r="E2" s="78"/>
      <c r="F2" s="78"/>
      <c r="G2" s="507" t="s">
        <v>516</v>
      </c>
      <c r="H2" s="507"/>
      <c r="I2" s="77"/>
    </row>
    <row r="3" spans="1:9" ht="15">
      <c r="A3" s="77"/>
      <c r="B3" s="77"/>
      <c r="C3" s="77"/>
      <c r="D3" s="77"/>
      <c r="E3" s="77"/>
      <c r="F3" s="77"/>
      <c r="G3" s="289"/>
      <c r="H3" s="289"/>
      <c r="I3" s="385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8"/>
      <c r="B7" s="288"/>
      <c r="C7" s="288"/>
      <c r="D7" s="288"/>
      <c r="E7" s="288"/>
      <c r="F7" s="288"/>
      <c r="G7" s="79"/>
      <c r="H7" s="79"/>
      <c r="I7" s="385"/>
    </row>
    <row r="8" spans="1:9" ht="45">
      <c r="A8" s="381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2"/>
      <c r="B9" s="383"/>
      <c r="C9" s="99"/>
      <c r="D9" s="99"/>
      <c r="E9" s="99"/>
      <c r="F9" s="99"/>
      <c r="G9" s="99"/>
      <c r="H9" s="4"/>
      <c r="I9" s="4"/>
    </row>
    <row r="10" spans="1:9" ht="15">
      <c r="A10" s="382"/>
      <c r="B10" s="383"/>
      <c r="C10" s="99"/>
      <c r="D10" s="99"/>
      <c r="E10" s="99"/>
      <c r="F10" s="99"/>
      <c r="G10" s="99"/>
      <c r="H10" s="4"/>
      <c r="I10" s="4"/>
    </row>
    <row r="11" spans="1:9" ht="15">
      <c r="A11" s="382"/>
      <c r="B11" s="383"/>
      <c r="C11" s="88"/>
      <c r="D11" s="88"/>
      <c r="E11" s="88"/>
      <c r="F11" s="88"/>
      <c r="G11" s="88"/>
      <c r="H11" s="4"/>
      <c r="I11" s="4"/>
    </row>
    <row r="12" spans="1:9" ht="15">
      <c r="A12" s="382"/>
      <c r="B12" s="383"/>
      <c r="C12" s="88"/>
      <c r="D12" s="88"/>
      <c r="E12" s="88"/>
      <c r="F12" s="88"/>
      <c r="G12" s="88"/>
      <c r="H12" s="4"/>
      <c r="I12" s="4"/>
    </row>
    <row r="13" spans="1:9" ht="15">
      <c r="A13" s="382"/>
      <c r="B13" s="383"/>
      <c r="C13" s="88"/>
      <c r="D13" s="88"/>
      <c r="E13" s="88"/>
      <c r="F13" s="88"/>
      <c r="G13" s="88"/>
      <c r="H13" s="4"/>
      <c r="I13" s="4"/>
    </row>
    <row r="14" spans="1:9" ht="15">
      <c r="A14" s="382"/>
      <c r="B14" s="383"/>
      <c r="C14" s="88"/>
      <c r="D14" s="88"/>
      <c r="E14" s="88"/>
      <c r="F14" s="88"/>
      <c r="G14" s="88"/>
      <c r="H14" s="4"/>
      <c r="I14" s="4"/>
    </row>
    <row r="15" spans="1:9" ht="15">
      <c r="A15" s="382"/>
      <c r="B15" s="383"/>
      <c r="C15" s="88"/>
      <c r="D15" s="88"/>
      <c r="E15" s="88"/>
      <c r="F15" s="88"/>
      <c r="G15" s="88"/>
      <c r="H15" s="4"/>
      <c r="I15" s="4"/>
    </row>
    <row r="16" spans="1:9" ht="15">
      <c r="A16" s="382"/>
      <c r="B16" s="383"/>
      <c r="C16" s="88"/>
      <c r="D16" s="88"/>
      <c r="E16" s="88"/>
      <c r="F16" s="88"/>
      <c r="G16" s="88"/>
      <c r="H16" s="4"/>
      <c r="I16" s="4"/>
    </row>
    <row r="17" spans="1:9" ht="15">
      <c r="A17" s="382"/>
      <c r="B17" s="383"/>
      <c r="C17" s="88"/>
      <c r="D17" s="88"/>
      <c r="E17" s="88"/>
      <c r="F17" s="88"/>
      <c r="G17" s="88"/>
      <c r="H17" s="4"/>
      <c r="I17" s="4"/>
    </row>
    <row r="18" spans="1:9" ht="15">
      <c r="A18" s="382"/>
      <c r="B18" s="383"/>
      <c r="C18" s="88"/>
      <c r="D18" s="88"/>
      <c r="E18" s="88"/>
      <c r="F18" s="88"/>
      <c r="G18" s="88"/>
      <c r="H18" s="4"/>
      <c r="I18" s="4"/>
    </row>
    <row r="19" spans="1:9" ht="15">
      <c r="A19" s="382"/>
      <c r="B19" s="383"/>
      <c r="C19" s="88"/>
      <c r="D19" s="88"/>
      <c r="E19" s="88"/>
      <c r="F19" s="88"/>
      <c r="G19" s="88"/>
      <c r="H19" s="4"/>
      <c r="I19" s="4"/>
    </row>
    <row r="20" spans="1:9" ht="15">
      <c r="A20" s="382"/>
      <c r="B20" s="383"/>
      <c r="C20" s="88"/>
      <c r="D20" s="88"/>
      <c r="E20" s="88"/>
      <c r="F20" s="88"/>
      <c r="G20" s="88"/>
      <c r="H20" s="4"/>
      <c r="I20" s="4"/>
    </row>
    <row r="21" spans="1:9" ht="15">
      <c r="A21" s="382"/>
      <c r="B21" s="383"/>
      <c r="C21" s="88"/>
      <c r="D21" s="88"/>
      <c r="E21" s="88"/>
      <c r="F21" s="88"/>
      <c r="G21" s="88"/>
      <c r="H21" s="4"/>
      <c r="I21" s="4"/>
    </row>
    <row r="22" spans="1:9" ht="15">
      <c r="A22" s="382"/>
      <c r="B22" s="383"/>
      <c r="C22" s="88"/>
      <c r="D22" s="88"/>
      <c r="E22" s="88"/>
      <c r="F22" s="88"/>
      <c r="G22" s="88"/>
      <c r="H22" s="4"/>
      <c r="I22" s="4"/>
    </row>
    <row r="23" spans="1:9" ht="15">
      <c r="A23" s="382"/>
      <c r="B23" s="383"/>
      <c r="C23" s="88"/>
      <c r="D23" s="88"/>
      <c r="E23" s="88"/>
      <c r="F23" s="88"/>
      <c r="G23" s="88"/>
      <c r="H23" s="4"/>
      <c r="I23" s="4"/>
    </row>
    <row r="24" spans="1:9" ht="15">
      <c r="A24" s="382"/>
      <c r="B24" s="383"/>
      <c r="C24" s="88"/>
      <c r="D24" s="88"/>
      <c r="E24" s="88"/>
      <c r="F24" s="88"/>
      <c r="G24" s="88"/>
      <c r="H24" s="4"/>
      <c r="I24" s="4"/>
    </row>
    <row r="25" spans="1:9" ht="15">
      <c r="A25" s="382"/>
      <c r="B25" s="383"/>
      <c r="C25" s="88"/>
      <c r="D25" s="88"/>
      <c r="E25" s="88"/>
      <c r="F25" s="88"/>
      <c r="G25" s="88"/>
      <c r="H25" s="4"/>
      <c r="I25" s="4"/>
    </row>
    <row r="26" spans="1:9" ht="15">
      <c r="A26" s="382"/>
      <c r="B26" s="383"/>
      <c r="C26" s="88"/>
      <c r="D26" s="88"/>
      <c r="E26" s="88"/>
      <c r="F26" s="88"/>
      <c r="G26" s="88"/>
      <c r="H26" s="4"/>
      <c r="I26" s="4"/>
    </row>
    <row r="27" spans="1:9" ht="15">
      <c r="A27" s="382"/>
      <c r="B27" s="383"/>
      <c r="C27" s="88"/>
      <c r="D27" s="88"/>
      <c r="E27" s="88"/>
      <c r="F27" s="88"/>
      <c r="G27" s="88"/>
      <c r="H27" s="4"/>
      <c r="I27" s="4"/>
    </row>
    <row r="28" spans="1:9" ht="15">
      <c r="A28" s="382"/>
      <c r="B28" s="383"/>
      <c r="C28" s="88"/>
      <c r="D28" s="88"/>
      <c r="E28" s="88"/>
      <c r="F28" s="88"/>
      <c r="G28" s="88"/>
      <c r="H28" s="4"/>
      <c r="I28" s="4"/>
    </row>
    <row r="29" spans="1:9" ht="15">
      <c r="A29" s="382"/>
      <c r="B29" s="383"/>
      <c r="C29" s="88"/>
      <c r="D29" s="88"/>
      <c r="E29" s="88"/>
      <c r="F29" s="88"/>
      <c r="G29" s="88"/>
      <c r="H29" s="4"/>
      <c r="I29" s="4"/>
    </row>
    <row r="30" spans="1:9" ht="15">
      <c r="A30" s="382"/>
      <c r="B30" s="383"/>
      <c r="C30" s="88"/>
      <c r="D30" s="88"/>
      <c r="E30" s="88"/>
      <c r="F30" s="88"/>
      <c r="G30" s="88"/>
      <c r="H30" s="4"/>
      <c r="I30" s="4"/>
    </row>
    <row r="31" spans="1:9" ht="15">
      <c r="A31" s="382"/>
      <c r="B31" s="383"/>
      <c r="C31" s="88"/>
      <c r="D31" s="88"/>
      <c r="E31" s="88"/>
      <c r="F31" s="88"/>
      <c r="G31" s="88"/>
      <c r="H31" s="4"/>
      <c r="I31" s="4"/>
    </row>
    <row r="32" spans="1:9" ht="15">
      <c r="A32" s="382"/>
      <c r="B32" s="383"/>
      <c r="C32" s="88"/>
      <c r="D32" s="88"/>
      <c r="E32" s="88"/>
      <c r="F32" s="88"/>
      <c r="G32" s="88"/>
      <c r="H32" s="4"/>
      <c r="I32" s="4"/>
    </row>
    <row r="33" spans="1:9" ht="15">
      <c r="A33" s="382"/>
      <c r="B33" s="383"/>
      <c r="C33" s="88"/>
      <c r="D33" s="88"/>
      <c r="E33" s="88"/>
      <c r="F33" s="88"/>
      <c r="G33" s="88"/>
      <c r="H33" s="4"/>
      <c r="I33" s="4"/>
    </row>
    <row r="34" spans="1:9" ht="15">
      <c r="A34" s="382"/>
      <c r="B34" s="384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217" t="s">
        <v>479</v>
      </c>
      <c r="B36" s="43"/>
      <c r="C36" s="43"/>
      <c r="D36" s="43"/>
      <c r="E36" s="43"/>
      <c r="F36" s="43"/>
      <c r="G36" s="2"/>
      <c r="H36" s="2"/>
    </row>
    <row r="37" spans="1:9" ht="15">
      <c r="A37" s="217"/>
      <c r="B37" s="43"/>
      <c r="C37" s="43"/>
      <c r="D37" s="43"/>
      <c r="E37" s="43"/>
      <c r="F37" s="43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509" t="s">
        <v>109</v>
      </c>
      <c r="H1" s="509"/>
    </row>
    <row r="2" spans="1:10" ht="15">
      <c r="A2" s="77" t="s">
        <v>140</v>
      </c>
      <c r="B2" s="75"/>
      <c r="C2" s="78"/>
      <c r="D2" s="78"/>
      <c r="E2" s="78"/>
      <c r="F2" s="78"/>
      <c r="G2" s="507" t="s">
        <v>516</v>
      </c>
      <c r="H2" s="507"/>
    </row>
    <row r="3" spans="1:10" ht="15">
      <c r="A3" s="77"/>
      <c r="B3" s="77"/>
      <c r="C3" s="77"/>
      <c r="D3" s="77"/>
      <c r="E3" s="77"/>
      <c r="F3" s="77"/>
      <c r="G3" s="289"/>
      <c r="H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8"/>
      <c r="B7" s="288"/>
      <c r="C7" s="288"/>
      <c r="D7" s="288"/>
      <c r="E7" s="288"/>
      <c r="F7" s="288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481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/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14" t="s">
        <v>482</v>
      </c>
      <c r="B2" s="514"/>
      <c r="C2" s="514"/>
      <c r="D2" s="514"/>
      <c r="E2" s="372"/>
      <c r="F2" s="78"/>
      <c r="G2" s="78"/>
      <c r="H2" s="78"/>
      <c r="I2" s="78"/>
      <c r="J2" s="289"/>
      <c r="K2" s="290"/>
      <c r="L2" s="290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89"/>
      <c r="K3" s="507" t="s">
        <v>516</v>
      </c>
      <c r="L3" s="507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9"/>
      <c r="K4" s="289"/>
      <c r="L4" s="289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8"/>
      <c r="B8" s="288"/>
      <c r="C8" s="288"/>
      <c r="D8" s="288"/>
      <c r="E8" s="288"/>
      <c r="F8" s="288"/>
      <c r="G8" s="288"/>
      <c r="H8" s="288"/>
      <c r="I8" s="288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3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3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3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3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3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3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3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3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3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3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3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3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3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3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3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3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3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3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3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3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3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3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3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3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3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3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>
      <c r="A37" s="231" t="s">
        <v>494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>
      <c r="A38" s="231" t="s">
        <v>495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>
      <c r="A39" s="217" t="s">
        <v>496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519" t="s">
        <v>514</v>
      </c>
      <c r="B41" s="519"/>
      <c r="C41" s="519"/>
      <c r="D41" s="519"/>
      <c r="E41" s="519"/>
      <c r="F41" s="519"/>
      <c r="G41" s="519"/>
      <c r="H41" s="519"/>
      <c r="I41" s="519"/>
      <c r="J41" s="519"/>
      <c r="K41" s="519"/>
    </row>
    <row r="42" spans="1:12" ht="15" customHeight="1">
      <c r="A42" s="519"/>
      <c r="B42" s="519"/>
      <c r="C42" s="519"/>
      <c r="D42" s="519"/>
      <c r="E42" s="519"/>
      <c r="F42" s="519"/>
      <c r="G42" s="519"/>
      <c r="H42" s="519"/>
      <c r="I42" s="519"/>
      <c r="J42" s="519"/>
      <c r="K42" s="519"/>
    </row>
    <row r="43" spans="1:12" ht="12.75" customHeight="1">
      <c r="A43" s="403"/>
      <c r="B43" s="403"/>
      <c r="C43" s="403"/>
      <c r="D43" s="403"/>
      <c r="E43" s="403"/>
      <c r="F43" s="403"/>
      <c r="G43" s="403"/>
      <c r="H43" s="403"/>
      <c r="I43" s="403"/>
      <c r="J43" s="403"/>
      <c r="K43" s="403"/>
    </row>
    <row r="44" spans="1:12" ht="15">
      <c r="A44" s="515" t="s">
        <v>107</v>
      </c>
      <c r="B44" s="515"/>
      <c r="C44" s="374"/>
      <c r="D44" s="375"/>
      <c r="E44" s="375"/>
      <c r="F44" s="374"/>
      <c r="G44" s="374"/>
      <c r="H44" s="374"/>
      <c r="I44" s="374"/>
      <c r="J44" s="374"/>
      <c r="K44" s="186"/>
    </row>
    <row r="45" spans="1:12" ht="15">
      <c r="A45" s="374"/>
      <c r="B45" s="375"/>
      <c r="C45" s="374"/>
      <c r="D45" s="375"/>
      <c r="E45" s="375"/>
      <c r="F45" s="374"/>
      <c r="G45" s="374"/>
      <c r="H45" s="374"/>
      <c r="I45" s="374"/>
      <c r="J45" s="376"/>
      <c r="K45" s="186"/>
    </row>
    <row r="46" spans="1:12" ht="15" customHeight="1">
      <c r="A46" s="374"/>
      <c r="B46" s="375"/>
      <c r="C46" s="516" t="s">
        <v>268</v>
      </c>
      <c r="D46" s="516"/>
      <c r="E46" s="377"/>
      <c r="F46" s="378"/>
      <c r="G46" s="517" t="s">
        <v>498</v>
      </c>
      <c r="H46" s="517"/>
      <c r="I46" s="517"/>
      <c r="J46" s="379"/>
      <c r="K46" s="186"/>
    </row>
    <row r="47" spans="1:12" ht="15">
      <c r="A47" s="374"/>
      <c r="B47" s="375"/>
      <c r="C47" s="374"/>
      <c r="D47" s="375"/>
      <c r="E47" s="375"/>
      <c r="F47" s="374"/>
      <c r="G47" s="518"/>
      <c r="H47" s="518"/>
      <c r="I47" s="518"/>
      <c r="J47" s="379"/>
      <c r="K47" s="186"/>
    </row>
    <row r="48" spans="1:12" ht="15">
      <c r="A48" s="374"/>
      <c r="B48" s="375"/>
      <c r="C48" s="513" t="s">
        <v>139</v>
      </c>
      <c r="D48" s="513"/>
      <c r="E48" s="377"/>
      <c r="F48" s="378"/>
      <c r="G48" s="374"/>
      <c r="H48" s="374"/>
      <c r="I48" s="374"/>
      <c r="J48" s="374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521" t="s">
        <v>109</v>
      </c>
      <c r="D1" s="521"/>
    </row>
    <row r="2" spans="1:5">
      <c r="A2" s="75" t="s">
        <v>459</v>
      </c>
      <c r="B2" s="77"/>
      <c r="C2" s="507" t="s">
        <v>516</v>
      </c>
      <c r="D2" s="508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მ.პ.გ. ქართული ოცნება - დემოკრატიული საქართველო</v>
      </c>
      <c r="B6" s="121"/>
      <c r="C6" s="121"/>
      <c r="D6" s="58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2"/>
      <c r="D15" s="33"/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2"/>
      <c r="D18" s="33"/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2"/>
      <c r="D21" s="33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509" t="s">
        <v>109</v>
      </c>
      <c r="D1" s="509"/>
      <c r="E1" s="92"/>
    </row>
    <row r="2" spans="1:5" s="6" customFormat="1">
      <c r="A2" s="75" t="s">
        <v>457</v>
      </c>
      <c r="B2" s="78"/>
      <c r="C2" s="507" t="s">
        <v>516</v>
      </c>
      <c r="D2" s="507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3"/>
      <c r="B18" s="43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2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3" zoomScale="80" zoomScaleNormal="100" zoomScaleSheetLayoutView="80" workbookViewId="0">
      <selection activeCell="I35" sqref="I35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75" t="s">
        <v>224</v>
      </c>
      <c r="B1" s="122"/>
      <c r="C1" s="522" t="s">
        <v>198</v>
      </c>
      <c r="D1" s="522"/>
      <c r="E1" s="106"/>
    </row>
    <row r="2" spans="1:8">
      <c r="A2" s="77" t="s">
        <v>140</v>
      </c>
      <c r="B2" s="122"/>
      <c r="C2" s="78"/>
      <c r="D2" s="364" t="s">
        <v>516</v>
      </c>
      <c r="E2" s="106"/>
    </row>
    <row r="3" spans="1:8">
      <c r="A3" s="117"/>
      <c r="B3" s="122"/>
      <c r="C3" s="78"/>
      <c r="D3" s="78"/>
      <c r="E3" s="106"/>
    </row>
    <row r="4" spans="1: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8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58"/>
      <c r="E5" s="109"/>
    </row>
    <row r="6" spans="1:8">
      <c r="A6" s="78"/>
      <c r="B6" s="77"/>
      <c r="C6" s="77"/>
      <c r="D6" s="77"/>
      <c r="E6" s="109"/>
    </row>
    <row r="7" spans="1:8">
      <c r="A7" s="116"/>
      <c r="B7" s="123"/>
      <c r="C7" s="124"/>
      <c r="D7" s="124"/>
      <c r="E7" s="106"/>
    </row>
    <row r="8" spans="1:8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8">
      <c r="A9" s="48"/>
      <c r="B9" s="49"/>
      <c r="C9" s="158"/>
      <c r="D9" s="158"/>
      <c r="E9" s="106"/>
    </row>
    <row r="10" spans="1:8">
      <c r="A10" s="50" t="s">
        <v>191</v>
      </c>
      <c r="B10" s="51"/>
      <c r="C10" s="423">
        <f>SUM(C11,C34)</f>
        <v>2268667.0999999996</v>
      </c>
      <c r="D10" s="423">
        <f>SUM(D11,D34)</f>
        <v>2271000.46</v>
      </c>
      <c r="E10" s="106"/>
      <c r="G10" s="425">
        <f>C10+'ფორმა N2'!C9+'ფორმა N3'!C9-'ფორმა N4'!C11-'ფორმა N5'!C9</f>
        <v>2270145.5099999998</v>
      </c>
      <c r="H10" s="425">
        <f>G10+G47-D10</f>
        <v>4.9999999813735485E-2</v>
      </c>
    </row>
    <row r="11" spans="1:8">
      <c r="A11" s="52" t="s">
        <v>192</v>
      </c>
      <c r="B11" s="53"/>
      <c r="C11" s="424">
        <f>SUM(C12:C32)</f>
        <v>1916418.89</v>
      </c>
      <c r="D11" s="424">
        <f>SUM(D12:D32)</f>
        <v>1917824.25</v>
      </c>
      <c r="E11" s="106"/>
    </row>
    <row r="12" spans="1:8">
      <c r="A12" s="56">
        <v>1110</v>
      </c>
      <c r="B12" s="55" t="s">
        <v>142</v>
      </c>
      <c r="C12" s="8"/>
      <c r="D12" s="422"/>
      <c r="E12" s="106"/>
    </row>
    <row r="13" spans="1:8">
      <c r="A13" s="56">
        <v>1120</v>
      </c>
      <c r="B13" s="55" t="s">
        <v>143</v>
      </c>
      <c r="C13" s="8"/>
      <c r="D13" s="422"/>
      <c r="E13" s="106"/>
    </row>
    <row r="14" spans="1:8">
      <c r="A14" s="56">
        <v>1211</v>
      </c>
      <c r="B14" s="55" t="s">
        <v>144</v>
      </c>
      <c r="C14" s="422">
        <v>391631.6</v>
      </c>
      <c r="D14" s="422">
        <v>1379815</v>
      </c>
      <c r="E14" s="106"/>
      <c r="G14" s="425">
        <f>C14+C18+C21+'ფორმა N2'!D9+'ფორმა N3'!D9-'ფორმა N4'!D11-'ფორმა N5'!D9</f>
        <v>1380137.05</v>
      </c>
      <c r="H14" s="425">
        <f>G14-D14-D18-D21+4</f>
        <v>-0.26999999995342705</v>
      </c>
    </row>
    <row r="15" spans="1:8">
      <c r="A15" s="56">
        <v>1212</v>
      </c>
      <c r="B15" s="55" t="s">
        <v>145</v>
      </c>
      <c r="C15" s="422"/>
      <c r="D15" s="422"/>
      <c r="E15" s="106"/>
    </row>
    <row r="16" spans="1:8">
      <c r="A16" s="56">
        <v>1213</v>
      </c>
      <c r="B16" s="55" t="s">
        <v>146</v>
      </c>
      <c r="C16" s="422"/>
      <c r="D16" s="422"/>
      <c r="E16" s="106"/>
    </row>
    <row r="17" spans="1:5">
      <c r="A17" s="56">
        <v>1214</v>
      </c>
      <c r="B17" s="55" t="s">
        <v>147</v>
      </c>
      <c r="C17" s="422"/>
      <c r="D17" s="422"/>
      <c r="E17" s="106"/>
    </row>
    <row r="18" spans="1:5">
      <c r="A18" s="56">
        <v>1215</v>
      </c>
      <c r="B18" s="55" t="s">
        <v>148</v>
      </c>
      <c r="C18" s="422">
        <f>226.86+1017390</f>
        <v>1017616.86</v>
      </c>
      <c r="D18" s="422">
        <v>206.32</v>
      </c>
      <c r="E18" s="106"/>
    </row>
    <row r="19" spans="1:5">
      <c r="A19" s="56">
        <v>1300</v>
      </c>
      <c r="B19" s="55" t="s">
        <v>149</v>
      </c>
      <c r="C19" s="422"/>
      <c r="D19" s="422"/>
      <c r="E19" s="106"/>
    </row>
    <row r="20" spans="1:5">
      <c r="A20" s="56">
        <v>1410</v>
      </c>
      <c r="B20" s="55" t="s">
        <v>150</v>
      </c>
      <c r="C20" s="422"/>
      <c r="D20" s="422"/>
      <c r="E20" s="106"/>
    </row>
    <row r="21" spans="1:5">
      <c r="A21" s="56">
        <v>1421</v>
      </c>
      <c r="B21" s="55" t="s">
        <v>151</v>
      </c>
      <c r="C21" s="422">
        <v>120</v>
      </c>
      <c r="D21" s="422">
        <v>120</v>
      </c>
      <c r="E21" s="106"/>
    </row>
    <row r="22" spans="1:5">
      <c r="A22" s="56">
        <v>1422</v>
      </c>
      <c r="B22" s="55" t="s">
        <v>152</v>
      </c>
      <c r="C22" s="422"/>
      <c r="D22" s="422"/>
      <c r="E22" s="106"/>
    </row>
    <row r="23" spans="1:5">
      <c r="A23" s="56">
        <v>1423</v>
      </c>
      <c r="B23" s="55" t="s">
        <v>153</v>
      </c>
      <c r="C23" s="422"/>
      <c r="D23" s="422"/>
      <c r="E23" s="106"/>
    </row>
    <row r="24" spans="1:5">
      <c r="A24" s="56">
        <v>1431</v>
      </c>
      <c r="B24" s="55" t="s">
        <v>154</v>
      </c>
      <c r="C24" s="422"/>
      <c r="D24" s="422"/>
      <c r="E24" s="106"/>
    </row>
    <row r="25" spans="1:5">
      <c r="A25" s="56">
        <v>1432</v>
      </c>
      <c r="B25" s="55" t="s">
        <v>155</v>
      </c>
      <c r="C25" s="422"/>
      <c r="D25" s="422"/>
      <c r="E25" s="106"/>
    </row>
    <row r="26" spans="1:5">
      <c r="A26" s="56">
        <v>1433</v>
      </c>
      <c r="B26" s="55" t="s">
        <v>156</v>
      </c>
      <c r="C26" s="422">
        <v>9199.7199999999993</v>
      </c>
      <c r="D26" s="422">
        <v>9199.7199999999993</v>
      </c>
      <c r="E26" s="106"/>
    </row>
    <row r="27" spans="1:5">
      <c r="A27" s="56">
        <v>1441</v>
      </c>
      <c r="B27" s="55" t="s">
        <v>157</v>
      </c>
      <c r="C27" s="422">
        <f>3600+6894.21</f>
        <v>10494.21</v>
      </c>
      <c r="D27" s="422">
        <f>1800+22493.81</f>
        <v>24293.81</v>
      </c>
      <c r="E27" s="106"/>
    </row>
    <row r="28" spans="1:5">
      <c r="A28" s="56">
        <v>1442</v>
      </c>
      <c r="B28" s="55" t="s">
        <v>158</v>
      </c>
      <c r="C28" s="422">
        <f>486256.5+1100</f>
        <v>487356.5</v>
      </c>
      <c r="D28" s="422">
        <f>503089.4+1100</f>
        <v>504189.4</v>
      </c>
      <c r="E28" s="106"/>
    </row>
    <row r="29" spans="1:5">
      <c r="A29" s="56">
        <v>1443</v>
      </c>
      <c r="B29" s="55" t="s">
        <v>159</v>
      </c>
      <c r="C29" s="422"/>
      <c r="D29" s="422"/>
      <c r="E29" s="106"/>
    </row>
    <row r="30" spans="1:5">
      <c r="A30" s="56">
        <v>1444</v>
      </c>
      <c r="B30" s="55" t="s">
        <v>160</v>
      </c>
      <c r="C30" s="422"/>
      <c r="D30" s="422"/>
      <c r="E30" s="106"/>
    </row>
    <row r="31" spans="1:5">
      <c r="A31" s="56">
        <v>1445</v>
      </c>
      <c r="B31" s="55" t="s">
        <v>161</v>
      </c>
      <c r="C31" s="422"/>
      <c r="D31" s="422"/>
      <c r="E31" s="106"/>
    </row>
    <row r="32" spans="1:5">
      <c r="A32" s="56">
        <v>1446</v>
      </c>
      <c r="B32" s="55" t="s">
        <v>162</v>
      </c>
      <c r="C32" s="422"/>
      <c r="D32" s="422"/>
      <c r="E32" s="106"/>
    </row>
    <row r="33" spans="1:7">
      <c r="A33" s="29"/>
      <c r="E33" s="106"/>
    </row>
    <row r="34" spans="1:7">
      <c r="A34" s="57" t="s">
        <v>193</v>
      </c>
      <c r="B34" s="55"/>
      <c r="C34" s="424">
        <f>SUM(C35:C42)</f>
        <v>352248.20999999996</v>
      </c>
      <c r="D34" s="424">
        <f>SUM(D35:D42)</f>
        <v>353176.20999999996</v>
      </c>
      <c r="E34" s="106"/>
    </row>
    <row r="35" spans="1:7">
      <c r="A35" s="56">
        <v>2110</v>
      </c>
      <c r="B35" s="55" t="s">
        <v>100</v>
      </c>
      <c r="C35" s="422"/>
      <c r="D35" s="422"/>
      <c r="E35" s="106"/>
    </row>
    <row r="36" spans="1:7">
      <c r="A36" s="56">
        <v>2120</v>
      </c>
      <c r="B36" s="55" t="s">
        <v>163</v>
      </c>
      <c r="C36" s="422">
        <f>320904.8-470.42</f>
        <v>320434.38</v>
      </c>
      <c r="D36" s="422">
        <f>321832.8-470.42</f>
        <v>321362.38</v>
      </c>
      <c r="E36" s="106"/>
    </row>
    <row r="37" spans="1:7">
      <c r="A37" s="56">
        <v>2130</v>
      </c>
      <c r="B37" s="55" t="s">
        <v>101</v>
      </c>
      <c r="C37" s="422"/>
      <c r="D37" s="422"/>
      <c r="E37" s="106"/>
    </row>
    <row r="38" spans="1:7">
      <c r="A38" s="56">
        <v>2140</v>
      </c>
      <c r="B38" s="55" t="s">
        <v>412</v>
      </c>
      <c r="C38" s="422"/>
      <c r="D38" s="422"/>
      <c r="E38" s="106"/>
    </row>
    <row r="39" spans="1:7">
      <c r="A39" s="56">
        <v>2150</v>
      </c>
      <c r="B39" s="55" t="s">
        <v>416</v>
      </c>
      <c r="C39" s="422">
        <v>470.42</v>
      </c>
      <c r="D39" s="422">
        <v>470.42</v>
      </c>
      <c r="E39" s="106"/>
    </row>
    <row r="40" spans="1:7">
      <c r="A40" s="56">
        <v>2220</v>
      </c>
      <c r="B40" s="55" t="s">
        <v>102</v>
      </c>
      <c r="C40" s="422">
        <v>31343.41</v>
      </c>
      <c r="D40" s="422">
        <v>31343.41</v>
      </c>
      <c r="E40" s="106"/>
    </row>
    <row r="41" spans="1:7">
      <c r="A41" s="56">
        <v>2300</v>
      </c>
      <c r="B41" s="55" t="s">
        <v>164</v>
      </c>
      <c r="C41" s="422"/>
      <c r="D41" s="422"/>
      <c r="E41" s="106"/>
    </row>
    <row r="42" spans="1:7">
      <c r="A42" s="56">
        <v>2400</v>
      </c>
      <c r="B42" s="55" t="s">
        <v>165</v>
      </c>
      <c r="C42" s="422"/>
      <c r="D42" s="422"/>
      <c r="E42" s="106"/>
    </row>
    <row r="43" spans="1:7">
      <c r="A43" s="30"/>
      <c r="E43" s="106"/>
    </row>
    <row r="44" spans="1:7">
      <c r="A44" s="54" t="s">
        <v>197</v>
      </c>
      <c r="B44" s="55"/>
      <c r="C44" s="424">
        <f>SUM(C45,C64)</f>
        <v>2268666.71</v>
      </c>
      <c r="D44" s="424">
        <f>SUM(D45,D64)</f>
        <v>2271000.11</v>
      </c>
      <c r="E44" s="106"/>
    </row>
    <row r="45" spans="1:7">
      <c r="A45" s="57" t="s">
        <v>194</v>
      </c>
      <c r="B45" s="55"/>
      <c r="C45" s="424">
        <f>SUM(C46:C61)</f>
        <v>1376053.91</v>
      </c>
      <c r="D45" s="424">
        <f>SUM(D46:D61)</f>
        <v>1376908.91</v>
      </c>
      <c r="E45" s="106"/>
    </row>
    <row r="46" spans="1:7">
      <c r="A46" s="56">
        <v>3100</v>
      </c>
      <c r="B46" s="55" t="s">
        <v>166</v>
      </c>
      <c r="C46" s="422"/>
      <c r="D46" s="422"/>
      <c r="E46" s="106"/>
    </row>
    <row r="47" spans="1:7">
      <c r="A47" s="56">
        <v>3210</v>
      </c>
      <c r="B47" s="55" t="s">
        <v>167</v>
      </c>
      <c r="C47" s="422">
        <f>1346341+3614.78+9545.82+15648.16+812.5</f>
        <v>1375962.26</v>
      </c>
      <c r="D47" s="422">
        <f>1348896+4414.78+9545.82+13148.16+812.5</f>
        <v>1376817.26</v>
      </c>
      <c r="E47" s="106"/>
      <c r="G47" s="425">
        <f>D47-C47</f>
        <v>855</v>
      </c>
    </row>
    <row r="48" spans="1:7">
      <c r="A48" s="56">
        <v>3221</v>
      </c>
      <c r="B48" s="55" t="s">
        <v>168</v>
      </c>
      <c r="C48" s="422"/>
      <c r="D48" s="422"/>
      <c r="E48" s="106"/>
    </row>
    <row r="49" spans="1:5">
      <c r="A49" s="56">
        <v>3222</v>
      </c>
      <c r="B49" s="55" t="s">
        <v>169</v>
      </c>
      <c r="C49" s="422"/>
      <c r="D49" s="422"/>
      <c r="E49" s="106"/>
    </row>
    <row r="50" spans="1:5">
      <c r="A50" s="56">
        <v>3223</v>
      </c>
      <c r="B50" s="55" t="s">
        <v>170</v>
      </c>
      <c r="C50" s="422"/>
      <c r="D50" s="422"/>
      <c r="E50" s="106"/>
    </row>
    <row r="51" spans="1:5">
      <c r="A51" s="56">
        <v>3224</v>
      </c>
      <c r="B51" s="55" t="s">
        <v>171</v>
      </c>
      <c r="C51" s="422"/>
      <c r="D51" s="422"/>
      <c r="E51" s="106"/>
    </row>
    <row r="52" spans="1:5">
      <c r="A52" s="56">
        <v>3231</v>
      </c>
      <c r="B52" s="55" t="s">
        <v>172</v>
      </c>
      <c r="C52" s="422"/>
      <c r="D52" s="422"/>
      <c r="E52" s="106"/>
    </row>
    <row r="53" spans="1:5">
      <c r="A53" s="56">
        <v>3232</v>
      </c>
      <c r="B53" s="55" t="s">
        <v>173</v>
      </c>
      <c r="C53" s="422"/>
      <c r="D53" s="422"/>
      <c r="E53" s="106"/>
    </row>
    <row r="54" spans="1:5">
      <c r="A54" s="56">
        <v>3234</v>
      </c>
      <c r="B54" s="55" t="s">
        <v>174</v>
      </c>
      <c r="C54" s="422">
        <v>91.65</v>
      </c>
      <c r="D54" s="422">
        <v>91.65</v>
      </c>
      <c r="E54" s="106"/>
    </row>
    <row r="55" spans="1:5" ht="30">
      <c r="A55" s="56">
        <v>3236</v>
      </c>
      <c r="B55" s="55" t="s">
        <v>189</v>
      </c>
      <c r="C55" s="422"/>
      <c r="D55" s="422"/>
      <c r="E55" s="106"/>
    </row>
    <row r="56" spans="1:5" ht="45">
      <c r="A56" s="56">
        <v>3237</v>
      </c>
      <c r="B56" s="55" t="s">
        <v>175</v>
      </c>
      <c r="C56" s="422"/>
      <c r="D56" s="422"/>
      <c r="E56" s="106"/>
    </row>
    <row r="57" spans="1:5">
      <c r="A57" s="56">
        <v>3241</v>
      </c>
      <c r="B57" s="55" t="s">
        <v>176</v>
      </c>
      <c r="C57" s="422"/>
      <c r="D57" s="422"/>
      <c r="E57" s="106"/>
    </row>
    <row r="58" spans="1:5">
      <c r="A58" s="56">
        <v>3242</v>
      </c>
      <c r="B58" s="55" t="s">
        <v>177</v>
      </c>
      <c r="C58" s="422"/>
      <c r="D58" s="422"/>
      <c r="E58" s="106"/>
    </row>
    <row r="59" spans="1:5">
      <c r="A59" s="56">
        <v>3243</v>
      </c>
      <c r="B59" s="55" t="s">
        <v>178</v>
      </c>
      <c r="C59" s="422"/>
      <c r="D59" s="422"/>
      <c r="E59" s="106"/>
    </row>
    <row r="60" spans="1:5">
      <c r="A60" s="56">
        <v>3245</v>
      </c>
      <c r="B60" s="55" t="s">
        <v>179</v>
      </c>
      <c r="C60" s="422"/>
      <c r="D60" s="422"/>
      <c r="E60" s="106"/>
    </row>
    <row r="61" spans="1:5">
      <c r="A61" s="56">
        <v>3246</v>
      </c>
      <c r="B61" s="55" t="s">
        <v>180</v>
      </c>
      <c r="C61" s="422"/>
      <c r="D61" s="422"/>
      <c r="E61" s="106"/>
    </row>
    <row r="62" spans="1:5">
      <c r="A62" s="30"/>
      <c r="E62" s="106"/>
    </row>
    <row r="63" spans="1:5">
      <c r="A63" s="31"/>
      <c r="E63" s="106"/>
    </row>
    <row r="64" spans="1:5">
      <c r="A64" s="57" t="s">
        <v>195</v>
      </c>
      <c r="B64" s="55"/>
      <c r="C64" s="86">
        <f>SUM(C65:C67)</f>
        <v>892612.8</v>
      </c>
      <c r="D64" s="86">
        <f>SUM(D65:D67)</f>
        <v>894091.2</v>
      </c>
      <c r="E64" s="106"/>
    </row>
    <row r="65" spans="1:5">
      <c r="A65" s="56">
        <v>5100</v>
      </c>
      <c r="B65" s="55" t="s">
        <v>255</v>
      </c>
      <c r="C65" s="8"/>
      <c r="D65" s="8"/>
      <c r="E65" s="106"/>
    </row>
    <row r="66" spans="1:5">
      <c r="A66" s="56">
        <v>5220</v>
      </c>
      <c r="B66" s="55" t="s">
        <v>436</v>
      </c>
      <c r="C66" s="8"/>
      <c r="D66" s="8"/>
      <c r="E66" s="106"/>
    </row>
    <row r="67" spans="1:5">
      <c r="A67" s="56">
        <v>5230</v>
      </c>
      <c r="B67" s="55" t="s">
        <v>437</v>
      </c>
      <c r="C67" s="8">
        <v>892612.8</v>
      </c>
      <c r="D67" s="8">
        <v>894091.2</v>
      </c>
      <c r="E67" s="106"/>
    </row>
    <row r="68" spans="1:5">
      <c r="A68" s="30"/>
      <c r="E68" s="106"/>
    </row>
    <row r="69" spans="1:5">
      <c r="A69" s="2"/>
      <c r="E69" s="106"/>
    </row>
    <row r="70" spans="1:5">
      <c r="A70" s="54" t="s">
        <v>196</v>
      </c>
      <c r="B70" s="55"/>
      <c r="C70" s="8"/>
      <c r="D70" s="8"/>
      <c r="E70" s="106"/>
    </row>
    <row r="71" spans="1:5" ht="30">
      <c r="A71" s="56">
        <v>1</v>
      </c>
      <c r="B71" s="55" t="s">
        <v>181</v>
      </c>
      <c r="C71" s="8"/>
      <c r="D71" s="8"/>
      <c r="E71" s="106"/>
    </row>
    <row r="72" spans="1:5">
      <c r="A72" s="56">
        <v>2</v>
      </c>
      <c r="B72" s="55" t="s">
        <v>182</v>
      </c>
      <c r="C72" s="8"/>
      <c r="D72" s="8"/>
      <c r="E72" s="106"/>
    </row>
    <row r="73" spans="1:5">
      <c r="A73" s="56">
        <v>3</v>
      </c>
      <c r="B73" s="55" t="s">
        <v>183</v>
      </c>
      <c r="C73" s="8"/>
      <c r="D73" s="8"/>
      <c r="E73" s="106"/>
    </row>
    <row r="74" spans="1:5">
      <c r="A74" s="56">
        <v>4</v>
      </c>
      <c r="B74" s="55" t="s">
        <v>367</v>
      </c>
      <c r="C74" s="8"/>
      <c r="D74" s="8"/>
      <c r="E74" s="106"/>
    </row>
    <row r="75" spans="1:5">
      <c r="A75" s="56">
        <v>5</v>
      </c>
      <c r="B75" s="55" t="s">
        <v>184</v>
      </c>
      <c r="C75" s="8"/>
      <c r="D75" s="8"/>
      <c r="E75" s="106"/>
    </row>
    <row r="76" spans="1:5">
      <c r="A76" s="56">
        <v>6</v>
      </c>
      <c r="B76" s="55" t="s">
        <v>185</v>
      </c>
      <c r="C76" s="8"/>
      <c r="D76" s="8"/>
      <c r="E76" s="106"/>
    </row>
    <row r="77" spans="1:5">
      <c r="A77" s="56">
        <v>7</v>
      </c>
      <c r="B77" s="55" t="s">
        <v>186</v>
      </c>
      <c r="C77" s="8"/>
      <c r="D77" s="8"/>
      <c r="E77" s="106"/>
    </row>
    <row r="78" spans="1:5">
      <c r="A78" s="56">
        <v>8</v>
      </c>
      <c r="B78" s="55" t="s">
        <v>187</v>
      </c>
      <c r="C78" s="8"/>
      <c r="D78" s="8"/>
      <c r="E78" s="106"/>
    </row>
    <row r="79" spans="1:5">
      <c r="A79" s="56">
        <v>9</v>
      </c>
      <c r="B79" s="55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2"/>
  <sheetViews>
    <sheetView showGridLines="0" view="pageBreakPreview" zoomScale="80" zoomScaleNormal="100" zoomScaleSheetLayoutView="80" workbookViewId="0">
      <selection activeCell="G15" sqref="G1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509" t="s">
        <v>109</v>
      </c>
      <c r="J1" s="509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507" t="s">
        <v>516</v>
      </c>
      <c r="J2" s="508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6"/>
      <c r="G4" s="77"/>
      <c r="H4" s="77"/>
      <c r="I4" s="77"/>
      <c r="J4" s="77"/>
      <c r="K4" s="106"/>
    </row>
    <row r="5" spans="1:11">
      <c r="A5" s="224" t="str">
        <f>'ფორმა N1'!D4</f>
        <v>მ.პ.გ. ქართული ოცნება - დემოკრატიული საქართველო</v>
      </c>
      <c r="B5" s="398"/>
      <c r="C5" s="398"/>
      <c r="D5" s="398"/>
      <c r="E5" s="398"/>
      <c r="F5" s="399"/>
      <c r="G5" s="398"/>
      <c r="H5" s="398"/>
      <c r="I5" s="398"/>
      <c r="J5" s="398"/>
      <c r="K5" s="106"/>
    </row>
    <row r="6" spans="1:11">
      <c r="A6" s="78"/>
      <c r="B6" s="78"/>
      <c r="C6" s="77"/>
      <c r="D6" s="77"/>
      <c r="E6" s="77"/>
      <c r="F6" s="126"/>
      <c r="G6" s="77"/>
      <c r="H6" s="77"/>
      <c r="I6" s="77"/>
      <c r="J6" s="77"/>
      <c r="K6" s="106"/>
    </row>
    <row r="7" spans="1:11">
      <c r="A7" s="127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6" customFormat="1" ht="45">
      <c r="A8" s="129" t="s">
        <v>64</v>
      </c>
      <c r="B8" s="129" t="s">
        <v>111</v>
      </c>
      <c r="C8" s="130" t="s">
        <v>113</v>
      </c>
      <c r="D8" s="130" t="s">
        <v>275</v>
      </c>
      <c r="E8" s="130" t="s">
        <v>112</v>
      </c>
      <c r="F8" s="128" t="s">
        <v>256</v>
      </c>
      <c r="G8" s="128" t="s">
        <v>294</v>
      </c>
      <c r="H8" s="128" t="s">
        <v>295</v>
      </c>
      <c r="I8" s="128" t="s">
        <v>257</v>
      </c>
      <c r="J8" s="131" t="s">
        <v>114</v>
      </c>
      <c r="K8" s="106"/>
    </row>
    <row r="9" spans="1:11" s="26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6" customFormat="1" ht="30">
      <c r="A10" s="160">
        <v>1</v>
      </c>
      <c r="B10" s="437" t="s">
        <v>541</v>
      </c>
      <c r="C10" s="430" t="s">
        <v>531</v>
      </c>
      <c r="D10" s="431" t="s">
        <v>532</v>
      </c>
      <c r="E10" s="432" t="s">
        <v>533</v>
      </c>
      <c r="F10" s="161">
        <v>391631.6</v>
      </c>
      <c r="G10" s="433">
        <v>1181441.5900000001</v>
      </c>
      <c r="H10" s="433">
        <v>193258.23999999999</v>
      </c>
      <c r="I10" s="161">
        <f>F10+G10-H10</f>
        <v>1379814.95</v>
      </c>
      <c r="J10" s="161"/>
      <c r="K10" s="106"/>
    </row>
    <row r="11" spans="1:11" s="26" customFormat="1" ht="30">
      <c r="A11" s="160">
        <v>2</v>
      </c>
      <c r="B11" s="438" t="s">
        <v>541</v>
      </c>
      <c r="C11" s="428" t="s">
        <v>534</v>
      </c>
      <c r="D11" s="434" t="s">
        <v>535</v>
      </c>
      <c r="E11" s="435" t="s">
        <v>533</v>
      </c>
      <c r="F11" s="161">
        <v>1017390.05</v>
      </c>
      <c r="G11" s="433">
        <v>0</v>
      </c>
      <c r="H11" s="433">
        <v>1017390.05</v>
      </c>
      <c r="I11" s="161">
        <v>0</v>
      </c>
      <c r="J11" s="161"/>
      <c r="K11" s="106"/>
    </row>
    <row r="12" spans="1:11" s="26" customFormat="1" ht="30">
      <c r="A12" s="160">
        <v>3</v>
      </c>
      <c r="B12" s="438" t="s">
        <v>541</v>
      </c>
      <c r="C12" s="428" t="s">
        <v>534</v>
      </c>
      <c r="D12" s="434" t="s">
        <v>536</v>
      </c>
      <c r="E12" s="435" t="s">
        <v>533</v>
      </c>
      <c r="F12" s="161">
        <v>0</v>
      </c>
      <c r="G12" s="433">
        <v>0</v>
      </c>
      <c r="H12" s="433">
        <v>0</v>
      </c>
      <c r="I12" s="161">
        <f>F12+G12-H12</f>
        <v>0</v>
      </c>
      <c r="J12" s="161"/>
      <c r="K12" s="106"/>
    </row>
    <row r="13" spans="1:11" s="26" customFormat="1" ht="30">
      <c r="A13" s="160">
        <v>4</v>
      </c>
      <c r="B13" s="438" t="s">
        <v>541</v>
      </c>
      <c r="C13" s="430" t="s">
        <v>537</v>
      </c>
      <c r="D13" s="431" t="s">
        <v>532</v>
      </c>
      <c r="E13" s="435" t="s">
        <v>538</v>
      </c>
      <c r="F13" s="161">
        <v>0</v>
      </c>
      <c r="G13" s="433">
        <v>0</v>
      </c>
      <c r="H13" s="433">
        <v>0</v>
      </c>
      <c r="I13" s="161">
        <v>0</v>
      </c>
      <c r="J13" s="161"/>
      <c r="K13" s="106"/>
    </row>
    <row r="14" spans="1:11" s="26" customFormat="1" ht="30">
      <c r="A14" s="160">
        <v>5</v>
      </c>
      <c r="B14" s="438" t="s">
        <v>541</v>
      </c>
      <c r="C14" s="428" t="s">
        <v>539</v>
      </c>
      <c r="D14" s="434" t="s">
        <v>535</v>
      </c>
      <c r="E14" s="435" t="s">
        <v>538</v>
      </c>
      <c r="F14" s="161">
        <v>226.86</v>
      </c>
      <c r="G14" s="433">
        <v>0</v>
      </c>
      <c r="H14" s="433">
        <v>20.54</v>
      </c>
      <c r="I14" s="161">
        <f>F14+G14-H14</f>
        <v>206.32000000000002</v>
      </c>
      <c r="J14" s="161"/>
      <c r="K14" s="106"/>
    </row>
    <row r="15" spans="1:11" s="26" customFormat="1" ht="30">
      <c r="A15" s="160">
        <v>6</v>
      </c>
      <c r="B15" s="438" t="s">
        <v>541</v>
      </c>
      <c r="C15" s="428" t="s">
        <v>540</v>
      </c>
      <c r="D15" s="434" t="s">
        <v>536</v>
      </c>
      <c r="E15" s="435" t="s">
        <v>538</v>
      </c>
      <c r="F15" s="436">
        <v>0</v>
      </c>
      <c r="G15" s="429">
        <v>0</v>
      </c>
      <c r="H15" s="429">
        <v>0</v>
      </c>
      <c r="I15" s="429">
        <f>F15+G15-H15</f>
        <v>0</v>
      </c>
      <c r="J15" s="161"/>
      <c r="K15" s="106"/>
    </row>
    <row r="16" spans="1:11" s="26" customFormat="1">
      <c r="A16" s="160">
        <v>7</v>
      </c>
      <c r="B16" s="426"/>
      <c r="C16" s="427"/>
      <c r="D16" s="161"/>
      <c r="E16" s="427"/>
      <c r="F16" s="161"/>
      <c r="G16" s="161"/>
      <c r="H16" s="161"/>
      <c r="I16" s="161"/>
      <c r="J16" s="161"/>
      <c r="K16" s="106"/>
    </row>
    <row r="17" spans="1:11" s="26" customFormat="1" ht="15.75">
      <c r="A17" s="160">
        <v>8</v>
      </c>
      <c r="B17" s="62"/>
      <c r="C17" s="159"/>
      <c r="D17" s="428"/>
      <c r="E17" s="157"/>
      <c r="F17" s="429"/>
      <c r="G17" s="429"/>
      <c r="H17" s="429"/>
      <c r="I17" s="429"/>
      <c r="J17" s="429"/>
      <c r="K17" s="106"/>
    </row>
    <row r="18" spans="1:11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1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1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235" t="s">
        <v>107</v>
      </c>
      <c r="C22" s="105"/>
      <c r="D22" s="105"/>
      <c r="E22" s="105"/>
      <c r="F22" s="236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2"/>
      <c r="G23" s="102"/>
      <c r="H23" s="102"/>
      <c r="I23" s="102"/>
      <c r="J23" s="102"/>
    </row>
    <row r="24" spans="1:11">
      <c r="A24" s="105"/>
      <c r="B24" s="105"/>
      <c r="C24" s="286"/>
      <c r="D24" s="105"/>
      <c r="E24" s="105"/>
      <c r="F24" s="286"/>
      <c r="G24" s="287"/>
      <c r="H24" s="287"/>
      <c r="I24" s="102"/>
      <c r="J24" s="102"/>
    </row>
    <row r="25" spans="1:11">
      <c r="A25" s="102"/>
      <c r="B25" s="105"/>
      <c r="C25" s="237" t="s">
        <v>268</v>
      </c>
      <c r="D25" s="237"/>
      <c r="E25" s="105"/>
      <c r="F25" s="105" t="s">
        <v>273</v>
      </c>
      <c r="G25" s="102"/>
      <c r="H25" s="102"/>
      <c r="I25" s="102"/>
      <c r="J25" s="102"/>
    </row>
    <row r="26" spans="1:11">
      <c r="A26" s="102"/>
      <c r="B26" s="105"/>
      <c r="C26" s="238" t="s">
        <v>139</v>
      </c>
      <c r="D26" s="105"/>
      <c r="E26" s="105"/>
      <c r="F26" s="105" t="s">
        <v>269</v>
      </c>
      <c r="G26" s="102"/>
      <c r="H26" s="102"/>
      <c r="I26" s="102"/>
      <c r="J26" s="102"/>
    </row>
    <row r="27" spans="1:11" customFormat="1">
      <c r="A27" s="102"/>
      <c r="B27" s="105"/>
      <c r="C27" s="105"/>
      <c r="D27" s="238"/>
      <c r="E27" s="102"/>
      <c r="F27" s="102"/>
      <c r="G27" s="102"/>
      <c r="H27" s="102"/>
      <c r="I27" s="102"/>
      <c r="J27" s="102"/>
    </row>
    <row r="28" spans="1:11" customFormat="1" ht="12.7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1" customFormat="1" ht="12.75"/>
    <row r="30" spans="1:11" customFormat="1" ht="12.75"/>
    <row r="31" spans="1:11" customFormat="1" ht="12.75"/>
    <row r="32" spans="1:11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7 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7 E10:E15"/>
    <dataValidation allowBlank="1" showInputMessage="1" showErrorMessage="1" prompt="თვე/დღე/წელი" sqref="J17"/>
  </dataValidations>
  <printOptions gridLines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G18" sqref="G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509" t="s">
        <v>109</v>
      </c>
      <c r="D1" s="509"/>
      <c r="E1" s="109"/>
    </row>
    <row r="2" spans="1:7">
      <c r="A2" s="77" t="s">
        <v>140</v>
      </c>
      <c r="B2" s="77"/>
      <c r="C2" s="507" t="s">
        <v>516</v>
      </c>
      <c r="D2" s="508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1" t="str">
        <f>'ფორმა N1'!D4</f>
        <v>მ.პ.გ. ქართული ოცნება - დემოკრატიული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2">
        <v>1</v>
      </c>
      <c r="B9" s="242" t="s">
        <v>65</v>
      </c>
      <c r="C9" s="86">
        <f>SUM(C10,C26)</f>
        <v>173440</v>
      </c>
      <c r="D9" s="86">
        <f>SUM(D10,D26)</f>
        <v>173440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173440</v>
      </c>
      <c r="D10" s="86">
        <f>SUM(D11,D12,D16,D19,D24,D25)</f>
        <v>173440</v>
      </c>
      <c r="E10" s="109"/>
    </row>
    <row r="11" spans="1:7" s="9" customFormat="1" ht="16.5" customHeight="1">
      <c r="A11" s="89" t="s">
        <v>30</v>
      </c>
      <c r="B11" s="89" t="s">
        <v>79</v>
      </c>
      <c r="C11" s="8">
        <v>20</v>
      </c>
      <c r="D11" s="8">
        <v>20</v>
      </c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173420</v>
      </c>
      <c r="D16" s="108">
        <f>SUM(D17:D18)</f>
        <v>173420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173420</v>
      </c>
      <c r="D17" s="8">
        <v>173420</v>
      </c>
      <c r="E17" s="109"/>
    </row>
    <row r="18" spans="1:5" s="3" customFormat="1" ht="30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77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49" t="s">
        <v>98</v>
      </c>
      <c r="B28" s="249" t="s">
        <v>309</v>
      </c>
      <c r="C28" s="8"/>
      <c r="D28" s="8"/>
      <c r="E28" s="109"/>
    </row>
    <row r="29" spans="1:5">
      <c r="A29" s="249" t="s">
        <v>99</v>
      </c>
      <c r="B29" s="249" t="s">
        <v>312</v>
      </c>
      <c r="C29" s="8"/>
      <c r="D29" s="8"/>
      <c r="E29" s="109"/>
    </row>
    <row r="30" spans="1:5">
      <c r="A30" s="249" t="s">
        <v>455</v>
      </c>
      <c r="B30" s="249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49" t="s">
        <v>12</v>
      </c>
      <c r="B32" s="249" t="s">
        <v>509</v>
      </c>
      <c r="C32" s="8"/>
      <c r="D32" s="8"/>
      <c r="E32" s="109"/>
    </row>
    <row r="33" spans="1:9">
      <c r="A33" s="249" t="s">
        <v>13</v>
      </c>
      <c r="B33" s="249" t="s">
        <v>510</v>
      </c>
      <c r="C33" s="8"/>
      <c r="D33" s="8"/>
      <c r="E33" s="109"/>
    </row>
    <row r="34" spans="1:9">
      <c r="A34" s="249" t="s">
        <v>281</v>
      </c>
      <c r="B34" s="249" t="s">
        <v>511</v>
      </c>
      <c r="C34" s="8"/>
      <c r="D34" s="8"/>
      <c r="E34" s="109"/>
    </row>
    <row r="35" spans="1:9">
      <c r="A35" s="89" t="s">
        <v>34</v>
      </c>
      <c r="B35" s="263" t="s">
        <v>452</v>
      </c>
      <c r="C35" s="8"/>
      <c r="D35" s="8"/>
      <c r="E35" s="109"/>
    </row>
    <row r="36" spans="1:9">
      <c r="D36" s="26"/>
      <c r="E36" s="110"/>
      <c r="F36" s="26"/>
    </row>
    <row r="37" spans="1:9">
      <c r="A37" s="1"/>
      <c r="D37" s="26"/>
      <c r="E37" s="110"/>
      <c r="F37" s="26"/>
    </row>
    <row r="38" spans="1:9">
      <c r="D38" s="26"/>
      <c r="E38" s="110"/>
      <c r="F38" s="26"/>
    </row>
    <row r="39" spans="1:9">
      <c r="D39" s="26"/>
      <c r="E39" s="110"/>
      <c r="F39" s="26"/>
    </row>
    <row r="40" spans="1:9">
      <c r="A40" s="70" t="s">
        <v>107</v>
      </c>
      <c r="D40" s="26"/>
      <c r="E40" s="110"/>
      <c r="F40" s="26"/>
    </row>
    <row r="41" spans="1:9">
      <c r="D41" s="26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6"/>
      <c r="E46" s="110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364" t="s">
        <v>516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7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7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7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7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7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7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7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7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7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7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7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7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7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7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7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7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7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7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7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7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7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7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7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7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7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7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7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7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7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7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N25" sqref="N25"/>
    </sheetView>
  </sheetViews>
  <sheetFormatPr defaultRowHeight="1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>
      <c r="A1" s="137" t="s">
        <v>304</v>
      </c>
      <c r="B1" s="138"/>
      <c r="C1" s="138"/>
      <c r="D1" s="138"/>
      <c r="E1" s="138"/>
      <c r="F1" s="79"/>
      <c r="G1" s="79"/>
      <c r="H1" s="79"/>
      <c r="I1" s="521" t="s">
        <v>109</v>
      </c>
      <c r="J1" s="521"/>
      <c r="K1" s="144"/>
    </row>
    <row r="2" spans="1:12" s="22" customFormat="1">
      <c r="A2" s="106" t="s">
        <v>140</v>
      </c>
      <c r="B2" s="138"/>
      <c r="C2" s="138"/>
      <c r="D2" s="138"/>
      <c r="E2" s="138"/>
      <c r="F2" s="139"/>
      <c r="G2" s="140"/>
      <c r="H2" s="140"/>
      <c r="I2" s="507" t="s">
        <v>516</v>
      </c>
      <c r="J2" s="508"/>
      <c r="K2" s="144"/>
    </row>
    <row r="3" spans="1:12" s="22" customFormat="1">
      <c r="A3" s="138"/>
      <c r="B3" s="138"/>
      <c r="C3" s="138"/>
      <c r="D3" s="138"/>
      <c r="E3" s="138"/>
      <c r="F3" s="139"/>
      <c r="G3" s="140"/>
      <c r="H3" s="140"/>
      <c r="I3" s="141"/>
      <c r="J3" s="76"/>
      <c r="K3" s="144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6"/>
      <c r="J4" s="77"/>
      <c r="K4" s="106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21"/>
      <c r="F5" s="58"/>
      <c r="G5" s="58"/>
      <c r="H5" s="58"/>
      <c r="I5" s="132"/>
      <c r="J5" s="58"/>
      <c r="K5" s="106"/>
    </row>
    <row r="6" spans="1:12" s="22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23" t="s">
        <v>220</v>
      </c>
      <c r="C7" s="523"/>
      <c r="D7" s="523" t="s">
        <v>292</v>
      </c>
      <c r="E7" s="523"/>
      <c r="F7" s="523" t="s">
        <v>293</v>
      </c>
      <c r="G7" s="523"/>
      <c r="H7" s="156" t="s">
        <v>279</v>
      </c>
      <c r="I7" s="523" t="s">
        <v>223</v>
      </c>
      <c r="J7" s="523"/>
      <c r="K7" s="145"/>
    </row>
    <row r="8" spans="1:1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>
      <c r="A9" s="59" t="s">
        <v>116</v>
      </c>
      <c r="B9" s="83">
        <f>SUM(B10,B14,B17)</f>
        <v>3573</v>
      </c>
      <c r="C9" s="83">
        <f>SUM(C10,C14,C17)</f>
        <v>320904.15999999997</v>
      </c>
      <c r="D9" s="83">
        <f t="shared" ref="D9:J9" si="0">SUM(D10,D14,D17)</f>
        <v>2</v>
      </c>
      <c r="E9" s="83">
        <f>SUM(E10,E14,E17)</f>
        <v>928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3575</v>
      </c>
      <c r="J9" s="83">
        <f t="shared" si="0"/>
        <v>321832.15999999997</v>
      </c>
      <c r="K9" s="145"/>
    </row>
    <row r="10" spans="1:12">
      <c r="A10" s="60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>
      <c r="A11" s="60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5"/>
    </row>
    <row r="12" spans="1:12">
      <c r="A12" s="60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5"/>
    </row>
    <row r="13" spans="1:12">
      <c r="A13" s="60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5"/>
    </row>
    <row r="14" spans="1:12">
      <c r="A14" s="60" t="s">
        <v>121</v>
      </c>
      <c r="B14" s="133">
        <f>SUM(B15:B16)</f>
        <v>3572</v>
      </c>
      <c r="C14" s="133">
        <f>SUM(C15:C16)</f>
        <v>320434</v>
      </c>
      <c r="D14" s="133">
        <f t="shared" ref="D14:J14" si="2">SUM(D15:D16)</f>
        <v>2</v>
      </c>
      <c r="E14" s="133">
        <f>SUM(E15:E16)</f>
        <v>928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3574</v>
      </c>
      <c r="J14" s="133">
        <f t="shared" si="2"/>
        <v>321362</v>
      </c>
      <c r="K14" s="145"/>
    </row>
    <row r="15" spans="1:12">
      <c r="A15" s="60" t="s">
        <v>122</v>
      </c>
      <c r="B15" s="25">
        <v>11</v>
      </c>
      <c r="C15" s="439">
        <v>225663.32</v>
      </c>
      <c r="D15" s="25"/>
      <c r="E15" s="25"/>
      <c r="F15" s="25"/>
      <c r="G15" s="25"/>
      <c r="H15" s="25"/>
      <c r="I15" s="25">
        <f>B15+D15-F15</f>
        <v>11</v>
      </c>
      <c r="J15" s="439">
        <f>C15+E15-G15-H15</f>
        <v>225663.32</v>
      </c>
      <c r="K15" s="145"/>
    </row>
    <row r="16" spans="1:12">
      <c r="A16" s="60" t="s">
        <v>123</v>
      </c>
      <c r="B16" s="25">
        <v>3561</v>
      </c>
      <c r="C16" s="439">
        <f>320434-225663.32</f>
        <v>94770.68</v>
      </c>
      <c r="D16" s="25">
        <v>2</v>
      </c>
      <c r="E16" s="25">
        <v>928</v>
      </c>
      <c r="F16" s="25"/>
      <c r="G16" s="25"/>
      <c r="H16" s="25"/>
      <c r="I16" s="25">
        <f>B16+D16-F16</f>
        <v>3563</v>
      </c>
      <c r="J16" s="439">
        <f>C16+E16-G16-H16</f>
        <v>95698.68</v>
      </c>
      <c r="K16" s="145"/>
    </row>
    <row r="17" spans="1:11">
      <c r="A17" s="60" t="s">
        <v>124</v>
      </c>
      <c r="B17" s="133">
        <f>SUM(B18:B19,B22,B23)</f>
        <v>1</v>
      </c>
      <c r="C17" s="133">
        <f>SUM(C18:C19,C22,C23)</f>
        <v>470.16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1</v>
      </c>
      <c r="J17" s="133">
        <f t="shared" si="3"/>
        <v>470.16</v>
      </c>
      <c r="K17" s="145"/>
    </row>
    <row r="18" spans="1:11">
      <c r="A18" s="60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5"/>
    </row>
    <row r="19" spans="1:11">
      <c r="A19" s="60" t="s">
        <v>126</v>
      </c>
      <c r="B19" s="133">
        <f>SUM(B20:B21)</f>
        <v>1</v>
      </c>
      <c r="C19" s="133">
        <f>SUM(C20:C21)</f>
        <v>470.16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1</v>
      </c>
      <c r="J19" s="133">
        <f t="shared" si="4"/>
        <v>470.16</v>
      </c>
      <c r="K19" s="145"/>
    </row>
    <row r="20" spans="1:11">
      <c r="A20" s="60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5"/>
    </row>
    <row r="21" spans="1:11">
      <c r="A21" s="60" t="s">
        <v>128</v>
      </c>
      <c r="B21" s="25">
        <v>1</v>
      </c>
      <c r="C21" s="439">
        <v>470.16</v>
      </c>
      <c r="D21" s="25"/>
      <c r="E21" s="25"/>
      <c r="F21" s="25"/>
      <c r="G21" s="25"/>
      <c r="H21" s="25"/>
      <c r="I21" s="25">
        <f>B21+D21-F21</f>
        <v>1</v>
      </c>
      <c r="J21" s="439">
        <f>C21+E21-G21-H21</f>
        <v>470.16</v>
      </c>
      <c r="K21" s="145"/>
    </row>
    <row r="22" spans="1:11">
      <c r="A22" s="60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5"/>
    </row>
    <row r="23" spans="1:11">
      <c r="A23" s="60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5"/>
    </row>
    <row r="24" spans="1:11">
      <c r="A24" s="59" t="s">
        <v>131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5"/>
    </row>
    <row r="25" spans="1:11">
      <c r="A25" s="60" t="s">
        <v>258</v>
      </c>
      <c r="B25" s="25"/>
      <c r="C25" s="25"/>
      <c r="D25" s="25"/>
      <c r="E25" s="25"/>
      <c r="F25" s="25"/>
      <c r="G25" s="25"/>
      <c r="H25" s="25"/>
      <c r="I25" s="25"/>
      <c r="J25" s="25"/>
      <c r="K25" s="145"/>
    </row>
    <row r="26" spans="1:11">
      <c r="A26" s="60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45"/>
    </row>
    <row r="27" spans="1:11">
      <c r="A27" s="60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45"/>
    </row>
    <row r="28" spans="1:11">
      <c r="A28" s="60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45"/>
    </row>
    <row r="29" spans="1:11">
      <c r="A29" s="60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45"/>
    </row>
    <row r="30" spans="1:11">
      <c r="A30" s="60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45"/>
    </row>
    <row r="31" spans="1:11">
      <c r="A31" s="60" t="s">
        <v>264</v>
      </c>
      <c r="B31" s="25"/>
      <c r="C31" s="25"/>
      <c r="D31" s="25"/>
      <c r="E31" s="25"/>
      <c r="F31" s="25"/>
      <c r="G31" s="25"/>
      <c r="H31" s="25"/>
      <c r="I31" s="25"/>
      <c r="J31" s="25"/>
      <c r="K31" s="145"/>
    </row>
    <row r="32" spans="1:11">
      <c r="A32" s="59" t="s">
        <v>132</v>
      </c>
      <c r="B32" s="83">
        <f>SUM(B33:B35)</f>
        <v>20460</v>
      </c>
      <c r="C32" s="83">
        <f>SUM(C33:C35)</f>
        <v>31343.41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20460</v>
      </c>
      <c r="J32" s="83">
        <f t="shared" si="6"/>
        <v>31343.41</v>
      </c>
      <c r="K32" s="145"/>
    </row>
    <row r="33" spans="1:11">
      <c r="A33" s="60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45"/>
    </row>
    <row r="34" spans="1:11">
      <c r="A34" s="60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45"/>
    </row>
    <row r="35" spans="1:11">
      <c r="A35" s="60" t="s">
        <v>267</v>
      </c>
      <c r="B35" s="25">
        <v>20460</v>
      </c>
      <c r="C35" s="439">
        <v>31343.41</v>
      </c>
      <c r="D35" s="25"/>
      <c r="E35" s="25"/>
      <c r="F35" s="25"/>
      <c r="G35" s="25"/>
      <c r="H35" s="25"/>
      <c r="I35" s="25">
        <f>B35+D35-F35</f>
        <v>20460</v>
      </c>
      <c r="J35" s="439">
        <f>C35+E35-G35-H35</f>
        <v>31343.41</v>
      </c>
      <c r="K35" s="145"/>
    </row>
    <row r="36" spans="1:11">
      <c r="A36" s="59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5"/>
    </row>
    <row r="37" spans="1:11">
      <c r="A37" s="60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5"/>
    </row>
    <row r="38" spans="1:11">
      <c r="A38" s="60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5"/>
    </row>
    <row r="39" spans="1:11">
      <c r="A39" s="60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0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5"/>
    </row>
    <row r="41" spans="1:11">
      <c r="A41" s="60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5"/>
    </row>
    <row r="42" spans="1:11">
      <c r="A42" s="60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5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ht="12.75"/>
    <row r="45" spans="1:11" s="22" customFormat="1">
      <c r="A45" s="24"/>
    </row>
    <row r="46" spans="1:11" s="2" customFormat="1">
      <c r="A46" s="72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1"/>
      <c r="C48" s="71"/>
      <c r="F48" s="71"/>
      <c r="G48" s="74"/>
      <c r="H48" s="71"/>
      <c r="I48"/>
      <c r="J48"/>
    </row>
    <row r="49" spans="1:10" s="2" customFormat="1">
      <c r="B49" s="70" t="s">
        <v>268</v>
      </c>
      <c r="F49" s="12" t="s">
        <v>273</v>
      </c>
      <c r="G49" s="73"/>
      <c r="I49"/>
      <c r="J49"/>
    </row>
    <row r="50" spans="1:10" s="2" customFormat="1">
      <c r="B50" s="66" t="s">
        <v>139</v>
      </c>
      <c r="F50" s="2" t="s">
        <v>269</v>
      </c>
      <c r="G50"/>
      <c r="I50"/>
      <c r="J50"/>
    </row>
    <row r="51" spans="1:10" customFormat="1">
      <c r="A51" s="2"/>
      <c r="B51" s="24"/>
      <c r="H51" s="24"/>
    </row>
    <row r="52" spans="1:10" s="2" customFormat="1">
      <c r="A52" s="11"/>
      <c r="B52" s="11"/>
      <c r="C52" s="11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"/>
    </sheetView>
  </sheetViews>
  <sheetFormatPr defaultRowHeight="1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4"/>
  </cols>
  <sheetData>
    <row r="1" spans="1:12" s="22" customFormat="1">
      <c r="A1" s="137" t="s">
        <v>305</v>
      </c>
      <c r="B1" s="138"/>
      <c r="C1" s="138"/>
      <c r="D1" s="138"/>
      <c r="E1" s="138"/>
      <c r="F1" s="138"/>
      <c r="G1" s="144"/>
      <c r="H1" s="101" t="s">
        <v>198</v>
      </c>
      <c r="I1" s="144"/>
      <c r="J1" s="67"/>
      <c r="K1" s="67"/>
      <c r="L1" s="67"/>
    </row>
    <row r="2" spans="1:12" s="22" customFormat="1">
      <c r="A2" s="106" t="s">
        <v>140</v>
      </c>
      <c r="B2" s="138"/>
      <c r="C2" s="138"/>
      <c r="D2" s="138"/>
      <c r="E2" s="138"/>
      <c r="F2" s="138"/>
      <c r="G2" s="146"/>
      <c r="H2" s="364" t="s">
        <v>516</v>
      </c>
      <c r="I2" s="146"/>
      <c r="J2" s="67"/>
      <c r="K2" s="67"/>
      <c r="L2" s="67"/>
    </row>
    <row r="3" spans="1:12" s="22" customFormat="1">
      <c r="A3" s="138"/>
      <c r="B3" s="138"/>
      <c r="C3" s="138"/>
      <c r="D3" s="138"/>
      <c r="E3" s="138"/>
      <c r="F3" s="138"/>
      <c r="G3" s="146"/>
      <c r="H3" s="141"/>
      <c r="I3" s="146"/>
      <c r="J3" s="67"/>
      <c r="K3" s="67"/>
      <c r="L3" s="67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8"/>
      <c r="F4" s="138"/>
      <c r="G4" s="138"/>
      <c r="H4" s="138"/>
      <c r="I4" s="144"/>
      <c r="J4" s="64"/>
      <c r="K4" s="64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4"/>
      <c r="J5" s="64"/>
      <c r="K5" s="64"/>
      <c r="L5" s="12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44"/>
      <c r="J6" s="64"/>
      <c r="K6" s="64"/>
      <c r="L6" s="64"/>
    </row>
    <row r="7" spans="1:12" ht="30">
      <c r="A7" s="134" t="s">
        <v>64</v>
      </c>
      <c r="B7" s="134" t="s">
        <v>379</v>
      </c>
      <c r="C7" s="136" t="s">
        <v>380</v>
      </c>
      <c r="D7" s="136" t="s">
        <v>235</v>
      </c>
      <c r="E7" s="136" t="s">
        <v>240</v>
      </c>
      <c r="F7" s="136" t="s">
        <v>241</v>
      </c>
      <c r="G7" s="136" t="s">
        <v>242</v>
      </c>
      <c r="H7" s="136" t="s">
        <v>243</v>
      </c>
      <c r="I7" s="144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.75">
      <c r="A9" s="68">
        <v>1</v>
      </c>
      <c r="B9" s="25"/>
      <c r="C9" s="25"/>
      <c r="D9" s="25"/>
      <c r="E9" s="25"/>
      <c r="F9" s="25"/>
      <c r="G9" s="157"/>
      <c r="H9" s="25"/>
      <c r="I9" s="144"/>
    </row>
    <row r="10" spans="1:12" ht="15.75">
      <c r="A10" s="68">
        <v>2</v>
      </c>
      <c r="B10" s="25"/>
      <c r="C10" s="25"/>
      <c r="D10" s="25"/>
      <c r="E10" s="25"/>
      <c r="F10" s="25"/>
      <c r="G10" s="157"/>
      <c r="H10" s="25"/>
      <c r="I10" s="144"/>
    </row>
    <row r="11" spans="1:12" ht="15.75">
      <c r="A11" s="68">
        <v>3</v>
      </c>
      <c r="B11" s="25"/>
      <c r="C11" s="25"/>
      <c r="D11" s="25"/>
      <c r="E11" s="25"/>
      <c r="F11" s="25"/>
      <c r="G11" s="157"/>
      <c r="H11" s="25"/>
      <c r="I11" s="144"/>
    </row>
    <row r="12" spans="1:12" ht="15.75">
      <c r="A12" s="68">
        <v>4</v>
      </c>
      <c r="B12" s="25"/>
      <c r="C12" s="25"/>
      <c r="D12" s="25"/>
      <c r="E12" s="25"/>
      <c r="F12" s="25"/>
      <c r="G12" s="157"/>
      <c r="H12" s="25"/>
      <c r="I12" s="144"/>
    </row>
    <row r="13" spans="1:12" ht="15.75">
      <c r="A13" s="68">
        <v>5</v>
      </c>
      <c r="B13" s="25"/>
      <c r="C13" s="25"/>
      <c r="D13" s="25"/>
      <c r="E13" s="25"/>
      <c r="F13" s="25"/>
      <c r="G13" s="157"/>
      <c r="H13" s="25"/>
      <c r="I13" s="144"/>
    </row>
    <row r="14" spans="1:12" ht="15.75">
      <c r="A14" s="68">
        <v>6</v>
      </c>
      <c r="B14" s="25"/>
      <c r="C14" s="25"/>
      <c r="D14" s="25"/>
      <c r="E14" s="25"/>
      <c r="F14" s="25"/>
      <c r="G14" s="157"/>
      <c r="H14" s="25"/>
      <c r="I14" s="144"/>
    </row>
    <row r="15" spans="1:12" s="22" customFormat="1">
      <c r="A15" s="68">
        <v>7</v>
      </c>
      <c r="B15" s="25"/>
      <c r="C15" s="25"/>
      <c r="D15" s="25"/>
      <c r="E15" s="25"/>
      <c r="F15" s="25"/>
      <c r="G15" s="157"/>
      <c r="H15" s="25"/>
      <c r="I15" s="144"/>
      <c r="J15" s="64"/>
      <c r="K15" s="64"/>
      <c r="L15" s="64"/>
    </row>
    <row r="16" spans="1:12" s="22" customFormat="1">
      <c r="A16" s="68">
        <v>8</v>
      </c>
      <c r="B16" s="25"/>
      <c r="C16" s="25"/>
      <c r="D16" s="25"/>
      <c r="E16" s="25"/>
      <c r="F16" s="25"/>
      <c r="G16" s="157"/>
      <c r="H16" s="25"/>
      <c r="I16" s="144"/>
      <c r="J16" s="64"/>
      <c r="K16" s="64"/>
      <c r="L16" s="64"/>
    </row>
    <row r="17" spans="1:12" s="22" customFormat="1">
      <c r="A17" s="68">
        <v>9</v>
      </c>
      <c r="B17" s="25"/>
      <c r="C17" s="25"/>
      <c r="D17" s="25"/>
      <c r="E17" s="25"/>
      <c r="F17" s="25"/>
      <c r="G17" s="157"/>
      <c r="H17" s="25"/>
      <c r="I17" s="144"/>
      <c r="J17" s="64"/>
      <c r="K17" s="64"/>
      <c r="L17" s="64"/>
    </row>
    <row r="18" spans="1:12" s="22" customFormat="1">
      <c r="A18" s="68">
        <v>10</v>
      </c>
      <c r="B18" s="25"/>
      <c r="C18" s="25"/>
      <c r="D18" s="25"/>
      <c r="E18" s="25"/>
      <c r="F18" s="25"/>
      <c r="G18" s="157"/>
      <c r="H18" s="25"/>
      <c r="I18" s="144"/>
      <c r="J18" s="64"/>
      <c r="K18" s="64"/>
      <c r="L18" s="64"/>
    </row>
    <row r="19" spans="1:12" s="22" customFormat="1">
      <c r="A19" s="68">
        <v>11</v>
      </c>
      <c r="B19" s="25"/>
      <c r="C19" s="25"/>
      <c r="D19" s="25"/>
      <c r="E19" s="25"/>
      <c r="F19" s="25"/>
      <c r="G19" s="157"/>
      <c r="H19" s="25"/>
      <c r="I19" s="144"/>
      <c r="J19" s="64"/>
      <c r="K19" s="64"/>
      <c r="L19" s="64"/>
    </row>
    <row r="20" spans="1:12" s="22" customFormat="1">
      <c r="A20" s="68">
        <v>12</v>
      </c>
      <c r="B20" s="25"/>
      <c r="C20" s="25"/>
      <c r="D20" s="25"/>
      <c r="E20" s="25"/>
      <c r="F20" s="25"/>
      <c r="G20" s="157"/>
      <c r="H20" s="25"/>
      <c r="I20" s="144"/>
      <c r="J20" s="64"/>
      <c r="K20" s="64"/>
      <c r="L20" s="64"/>
    </row>
    <row r="21" spans="1:12" s="22" customFormat="1">
      <c r="A21" s="68">
        <v>13</v>
      </c>
      <c r="B21" s="25"/>
      <c r="C21" s="25"/>
      <c r="D21" s="25"/>
      <c r="E21" s="25"/>
      <c r="F21" s="25"/>
      <c r="G21" s="157"/>
      <c r="H21" s="25"/>
      <c r="I21" s="144"/>
      <c r="J21" s="64"/>
      <c r="K21" s="64"/>
      <c r="L21" s="64"/>
    </row>
    <row r="22" spans="1:12" s="22" customFormat="1">
      <c r="A22" s="68">
        <v>14</v>
      </c>
      <c r="B22" s="25"/>
      <c r="C22" s="25"/>
      <c r="D22" s="25"/>
      <c r="E22" s="25"/>
      <c r="F22" s="25"/>
      <c r="G22" s="157"/>
      <c r="H22" s="25"/>
      <c r="I22" s="144"/>
      <c r="J22" s="64"/>
      <c r="K22" s="64"/>
      <c r="L22" s="64"/>
    </row>
    <row r="23" spans="1:12" s="22" customFormat="1">
      <c r="A23" s="68">
        <v>15</v>
      </c>
      <c r="B23" s="25"/>
      <c r="C23" s="25"/>
      <c r="D23" s="25"/>
      <c r="E23" s="25"/>
      <c r="F23" s="25"/>
      <c r="G23" s="157"/>
      <c r="H23" s="25"/>
      <c r="I23" s="144"/>
      <c r="J23" s="64"/>
      <c r="K23" s="64"/>
      <c r="L23" s="64"/>
    </row>
    <row r="24" spans="1:12" s="22" customFormat="1">
      <c r="A24" s="68">
        <v>16</v>
      </c>
      <c r="B24" s="25"/>
      <c r="C24" s="25"/>
      <c r="D24" s="25"/>
      <c r="E24" s="25"/>
      <c r="F24" s="25"/>
      <c r="G24" s="157"/>
      <c r="H24" s="25"/>
      <c r="I24" s="144"/>
      <c r="J24" s="64"/>
      <c r="K24" s="64"/>
      <c r="L24" s="64"/>
    </row>
    <row r="25" spans="1:12" s="22" customFormat="1">
      <c r="A25" s="68">
        <v>17</v>
      </c>
      <c r="B25" s="25"/>
      <c r="C25" s="25"/>
      <c r="D25" s="25"/>
      <c r="E25" s="25"/>
      <c r="F25" s="25"/>
      <c r="G25" s="157"/>
      <c r="H25" s="25"/>
      <c r="I25" s="144"/>
      <c r="J25" s="64"/>
      <c r="K25" s="64"/>
      <c r="L25" s="64"/>
    </row>
    <row r="26" spans="1:12" s="22" customFormat="1">
      <c r="A26" s="68">
        <v>18</v>
      </c>
      <c r="B26" s="25"/>
      <c r="C26" s="25"/>
      <c r="D26" s="25"/>
      <c r="E26" s="25"/>
      <c r="F26" s="25"/>
      <c r="G26" s="157"/>
      <c r="H26" s="25"/>
      <c r="I26" s="144"/>
      <c r="J26" s="64"/>
      <c r="K26" s="64"/>
      <c r="L26" s="64"/>
    </row>
    <row r="27" spans="1:12" s="22" customFormat="1">
      <c r="A27" s="68" t="s">
        <v>278</v>
      </c>
      <c r="B27" s="25"/>
      <c r="C27" s="25"/>
      <c r="D27" s="25"/>
      <c r="E27" s="25"/>
      <c r="F27" s="25"/>
      <c r="G27" s="157"/>
      <c r="H27" s="25"/>
      <c r="I27" s="144"/>
      <c r="J27" s="64"/>
      <c r="K27" s="64"/>
      <c r="L27" s="64"/>
    </row>
    <row r="28" spans="1:12" s="22" customFormat="1" ht="12.75">
      <c r="J28" s="64"/>
      <c r="K28" s="64"/>
      <c r="L28" s="64"/>
    </row>
    <row r="29" spans="1:12" s="22" customFormat="1" ht="12.75"/>
    <row r="30" spans="1:12" s="22" customFormat="1">
      <c r="A30" s="24"/>
    </row>
    <row r="31" spans="1:12" s="2" customFormat="1">
      <c r="B31" s="72" t="s">
        <v>107</v>
      </c>
      <c r="E31" s="5"/>
    </row>
    <row r="32" spans="1:12" s="2" customFormat="1">
      <c r="C32" s="71"/>
      <c r="E32" s="71"/>
      <c r="F32" s="74"/>
      <c r="G32"/>
      <c r="H32"/>
      <c r="I32"/>
    </row>
    <row r="33" spans="1:9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>
      <c r="A34"/>
      <c r="C34" s="66" t="s">
        <v>139</v>
      </c>
      <c r="E34" s="2" t="s">
        <v>269</v>
      </c>
      <c r="F34"/>
      <c r="G34"/>
      <c r="H34"/>
      <c r="I34"/>
    </row>
    <row r="35" spans="1:9" customFormat="1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D22" sqref="D22"/>
    </sheetView>
  </sheetViews>
  <sheetFormatPr defaultRowHeight="1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5" customWidth="1"/>
    <col min="11" max="16384" width="9.140625" style="24"/>
  </cols>
  <sheetData>
    <row r="1" spans="1:12" s="22" customFormat="1">
      <c r="A1" s="137" t="s">
        <v>306</v>
      </c>
      <c r="B1" s="138"/>
      <c r="C1" s="138"/>
      <c r="D1" s="138"/>
      <c r="E1" s="138"/>
      <c r="F1" s="138"/>
      <c r="G1" s="138"/>
      <c r="H1" s="144"/>
      <c r="I1" s="386" t="s">
        <v>198</v>
      </c>
      <c r="J1" s="151"/>
    </row>
    <row r="2" spans="1:12" s="22" customFormat="1">
      <c r="A2" s="106" t="s">
        <v>140</v>
      </c>
      <c r="B2" s="138"/>
      <c r="C2" s="138"/>
      <c r="D2" s="138"/>
      <c r="E2" s="138"/>
      <c r="F2" s="138"/>
      <c r="G2" s="138"/>
      <c r="H2" s="144"/>
      <c r="I2" s="364" t="s">
        <v>516</v>
      </c>
      <c r="J2" s="151"/>
    </row>
    <row r="3" spans="1:12" s="22" customFormat="1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47"/>
      <c r="J4" s="105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8"/>
      <c r="J5" s="105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246</v>
      </c>
      <c r="F7" s="136" t="s">
        <v>247</v>
      </c>
      <c r="G7" s="136" t="s">
        <v>241</v>
      </c>
      <c r="H7" s="136" t="s">
        <v>242</v>
      </c>
      <c r="I7" s="136" t="s">
        <v>243</v>
      </c>
      <c r="J7" s="152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30">
      <c r="A9" s="68">
        <v>1</v>
      </c>
      <c r="B9" s="440" t="s">
        <v>542</v>
      </c>
      <c r="C9" s="441" t="s">
        <v>543</v>
      </c>
      <c r="D9" s="442" t="s">
        <v>544</v>
      </c>
      <c r="E9" s="442">
        <v>2012</v>
      </c>
      <c r="F9" s="442" t="s">
        <v>545</v>
      </c>
      <c r="G9" s="442">
        <v>66066.13</v>
      </c>
      <c r="H9" s="443" t="s">
        <v>546</v>
      </c>
      <c r="I9" s="25"/>
      <c r="J9" s="152"/>
    </row>
    <row r="10" spans="1:12" ht="15.75">
      <c r="A10" s="68">
        <v>2</v>
      </c>
      <c r="B10" s="444" t="s">
        <v>547</v>
      </c>
      <c r="C10" s="444" t="s">
        <v>548</v>
      </c>
      <c r="D10" s="445" t="s">
        <v>549</v>
      </c>
      <c r="E10" s="445">
        <v>2016</v>
      </c>
      <c r="F10" s="445" t="s">
        <v>550</v>
      </c>
      <c r="G10" s="446">
        <v>24874.959999999999</v>
      </c>
      <c r="H10" s="447">
        <v>42406</v>
      </c>
      <c r="I10" s="25"/>
      <c r="J10" s="152"/>
    </row>
    <row r="11" spans="1:12" ht="15.75">
      <c r="A11" s="68">
        <v>3</v>
      </c>
      <c r="B11" s="444" t="s">
        <v>547</v>
      </c>
      <c r="C11" s="444" t="s">
        <v>548</v>
      </c>
      <c r="D11" s="445" t="s">
        <v>549</v>
      </c>
      <c r="E11" s="445">
        <v>2016</v>
      </c>
      <c r="F11" s="445" t="s">
        <v>551</v>
      </c>
      <c r="G11" s="446">
        <v>24874.959999999999</v>
      </c>
      <c r="H11" s="447">
        <v>42406</v>
      </c>
      <c r="I11" s="25"/>
      <c r="J11" s="152"/>
    </row>
    <row r="12" spans="1:12" ht="15.75">
      <c r="A12" s="68">
        <v>4</v>
      </c>
      <c r="B12" s="444" t="s">
        <v>547</v>
      </c>
      <c r="C12" s="444" t="s">
        <v>548</v>
      </c>
      <c r="D12" s="445" t="s">
        <v>549</v>
      </c>
      <c r="E12" s="445">
        <v>2016</v>
      </c>
      <c r="F12" s="445" t="s">
        <v>552</v>
      </c>
      <c r="G12" s="446">
        <v>24874.959999999999</v>
      </c>
      <c r="H12" s="447">
        <v>42406</v>
      </c>
      <c r="I12" s="25"/>
      <c r="J12" s="152"/>
    </row>
    <row r="13" spans="1:12" ht="15.75">
      <c r="A13" s="68">
        <v>5</v>
      </c>
      <c r="B13" s="444" t="s">
        <v>547</v>
      </c>
      <c r="C13" s="444" t="s">
        <v>548</v>
      </c>
      <c r="D13" s="445" t="s">
        <v>549</v>
      </c>
      <c r="E13" s="445">
        <v>2016</v>
      </c>
      <c r="F13" s="445" t="s">
        <v>553</v>
      </c>
      <c r="G13" s="446">
        <v>24874.959999999999</v>
      </c>
      <c r="H13" s="447">
        <v>42406</v>
      </c>
      <c r="I13" s="25"/>
      <c r="J13" s="152"/>
    </row>
    <row r="14" spans="1:12" ht="15.75">
      <c r="A14" s="68">
        <v>6</v>
      </c>
      <c r="B14" s="441" t="s">
        <v>547</v>
      </c>
      <c r="C14" s="441" t="s">
        <v>548</v>
      </c>
      <c r="D14" s="446" t="s">
        <v>549</v>
      </c>
      <c r="E14" s="446">
        <v>2016</v>
      </c>
      <c r="F14" s="446" t="s">
        <v>554</v>
      </c>
      <c r="G14" s="446">
        <v>23250.45</v>
      </c>
      <c r="H14" s="448">
        <v>42649</v>
      </c>
      <c r="I14" s="25"/>
      <c r="J14" s="152"/>
    </row>
    <row r="15" spans="1:12" s="22" customFormat="1">
      <c r="A15" s="68">
        <v>7</v>
      </c>
      <c r="B15" s="441" t="s">
        <v>547</v>
      </c>
      <c r="C15" s="441" t="s">
        <v>548</v>
      </c>
      <c r="D15" s="446" t="s">
        <v>549</v>
      </c>
      <c r="E15" s="446">
        <v>2016</v>
      </c>
      <c r="F15" s="446" t="s">
        <v>555</v>
      </c>
      <c r="G15" s="446">
        <v>23250.45</v>
      </c>
      <c r="H15" s="448">
        <v>42649</v>
      </c>
      <c r="I15" s="25"/>
      <c r="J15" s="146"/>
    </row>
    <row r="16" spans="1:12" s="22" customFormat="1">
      <c r="A16" s="68">
        <v>8</v>
      </c>
      <c r="B16" s="441" t="s">
        <v>547</v>
      </c>
      <c r="C16" s="441" t="s">
        <v>548</v>
      </c>
      <c r="D16" s="446" t="s">
        <v>549</v>
      </c>
      <c r="E16" s="446">
        <v>2016</v>
      </c>
      <c r="F16" s="446" t="s">
        <v>556</v>
      </c>
      <c r="G16" s="446">
        <v>23250.45</v>
      </c>
      <c r="H16" s="448">
        <v>42649</v>
      </c>
      <c r="I16" s="25"/>
      <c r="J16" s="146"/>
    </row>
    <row r="17" spans="1:10" s="22" customFormat="1">
      <c r="A17" s="68">
        <v>9</v>
      </c>
      <c r="B17" s="441" t="s">
        <v>547</v>
      </c>
      <c r="C17" s="441" t="s">
        <v>548</v>
      </c>
      <c r="D17" s="446" t="s">
        <v>549</v>
      </c>
      <c r="E17" s="446">
        <v>2016</v>
      </c>
      <c r="F17" s="446" t="s">
        <v>557</v>
      </c>
      <c r="G17" s="446">
        <v>23250.45</v>
      </c>
      <c r="H17" s="448">
        <v>42649</v>
      </c>
      <c r="I17" s="25"/>
      <c r="J17" s="146"/>
    </row>
    <row r="18" spans="1:10" s="22" customFormat="1">
      <c r="A18" s="68">
        <v>10</v>
      </c>
      <c r="B18" s="441" t="s">
        <v>547</v>
      </c>
      <c r="C18" s="441" t="s">
        <v>548</v>
      </c>
      <c r="D18" s="446" t="s">
        <v>549</v>
      </c>
      <c r="E18" s="446">
        <v>2016</v>
      </c>
      <c r="F18" s="446" t="s">
        <v>558</v>
      </c>
      <c r="G18" s="446">
        <v>23250.45</v>
      </c>
      <c r="H18" s="448">
        <v>42649</v>
      </c>
      <c r="I18" s="25"/>
      <c r="J18" s="146"/>
    </row>
    <row r="19" spans="1:10" s="22" customFormat="1">
      <c r="A19" s="68">
        <v>11</v>
      </c>
      <c r="B19" s="441" t="s">
        <v>547</v>
      </c>
      <c r="C19" s="441" t="s">
        <v>548</v>
      </c>
      <c r="D19" s="446" t="s">
        <v>549</v>
      </c>
      <c r="E19" s="446">
        <v>2016</v>
      </c>
      <c r="F19" s="446" t="s">
        <v>559</v>
      </c>
      <c r="G19" s="446">
        <v>24757.46</v>
      </c>
      <c r="H19" s="448">
        <v>42649</v>
      </c>
      <c r="I19" s="25"/>
      <c r="J19" s="146"/>
    </row>
    <row r="20" spans="1:10" s="22" customFormat="1">
      <c r="A20" s="68">
        <v>12</v>
      </c>
      <c r="B20" s="25"/>
      <c r="C20" s="25"/>
      <c r="D20" s="25"/>
      <c r="E20" s="25"/>
      <c r="F20" s="25"/>
      <c r="G20" s="25"/>
      <c r="H20" s="157"/>
      <c r="I20" s="25"/>
      <c r="J20" s="146"/>
    </row>
    <row r="21" spans="1:10" s="22" customFormat="1">
      <c r="A21" s="68">
        <v>13</v>
      </c>
      <c r="B21" s="25"/>
      <c r="C21" s="25"/>
      <c r="D21" s="25"/>
      <c r="E21" s="25"/>
      <c r="F21" s="25"/>
      <c r="G21" s="25"/>
      <c r="H21" s="157"/>
      <c r="I21" s="25"/>
      <c r="J21" s="146"/>
    </row>
    <row r="22" spans="1:10" s="22" customFormat="1">
      <c r="A22" s="68">
        <v>14</v>
      </c>
      <c r="B22" s="25"/>
      <c r="C22" s="25"/>
      <c r="D22" s="25"/>
      <c r="E22" s="25"/>
      <c r="F22" s="25"/>
      <c r="G22" s="25"/>
      <c r="H22" s="157"/>
      <c r="I22" s="25"/>
      <c r="J22" s="146"/>
    </row>
    <row r="23" spans="1:10" s="22" customFormat="1">
      <c r="A23" s="68">
        <v>15</v>
      </c>
      <c r="B23" s="25"/>
      <c r="C23" s="25"/>
      <c r="D23" s="25"/>
      <c r="E23" s="25"/>
      <c r="F23" s="25"/>
      <c r="G23" s="25"/>
      <c r="H23" s="157"/>
      <c r="I23" s="25"/>
      <c r="J23" s="146"/>
    </row>
    <row r="24" spans="1:10" s="22" customFormat="1">
      <c r="A24" s="68">
        <v>16</v>
      </c>
      <c r="B24" s="25"/>
      <c r="C24" s="25"/>
      <c r="D24" s="25"/>
      <c r="E24" s="25"/>
      <c r="F24" s="25"/>
      <c r="G24" s="25"/>
      <c r="H24" s="157"/>
      <c r="I24" s="25"/>
      <c r="J24" s="146"/>
    </row>
    <row r="25" spans="1:10" s="22" customFormat="1">
      <c r="A25" s="68">
        <v>17</v>
      </c>
      <c r="B25" s="25"/>
      <c r="C25" s="25"/>
      <c r="D25" s="25"/>
      <c r="E25" s="25"/>
      <c r="F25" s="25"/>
      <c r="G25" s="25"/>
      <c r="H25" s="157"/>
      <c r="I25" s="25"/>
      <c r="J25" s="146"/>
    </row>
    <row r="26" spans="1:10" s="22" customFormat="1">
      <c r="A26" s="68">
        <v>18</v>
      </c>
      <c r="B26" s="25"/>
      <c r="C26" s="25"/>
      <c r="D26" s="25"/>
      <c r="E26" s="25"/>
      <c r="F26" s="25"/>
      <c r="G26" s="25"/>
      <c r="H26" s="157"/>
      <c r="I26" s="25"/>
      <c r="J26" s="146"/>
    </row>
    <row r="27" spans="1:10" s="22" customFormat="1">
      <c r="A27" s="68" t="s">
        <v>278</v>
      </c>
      <c r="B27" s="25"/>
      <c r="C27" s="25"/>
      <c r="D27" s="25"/>
      <c r="E27" s="25"/>
      <c r="F27" s="25"/>
      <c r="G27" s="25"/>
      <c r="H27" s="157"/>
      <c r="I27" s="25"/>
      <c r="J27" s="146"/>
    </row>
    <row r="28" spans="1:10" s="22" customFormat="1" ht="12.75">
      <c r="J28" s="64"/>
    </row>
    <row r="29" spans="1:10" s="22" customFormat="1" ht="12.75"/>
    <row r="30" spans="1:10" s="22" customFormat="1">
      <c r="A30" s="24"/>
    </row>
    <row r="31" spans="1:10" s="2" customFormat="1">
      <c r="B31" s="72" t="s">
        <v>107</v>
      </c>
      <c r="E31" s="5"/>
    </row>
    <row r="32" spans="1:10" s="2" customFormat="1">
      <c r="C32" s="71"/>
      <c r="E32" s="71"/>
      <c r="F32" s="74"/>
      <c r="G32" s="74"/>
      <c r="H32"/>
      <c r="I32"/>
    </row>
    <row r="33" spans="1:10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>
      <c r="A34"/>
      <c r="C34" s="66" t="s">
        <v>139</v>
      </c>
      <c r="E34" s="2" t="s">
        <v>269</v>
      </c>
      <c r="F34"/>
      <c r="G34"/>
      <c r="H34"/>
      <c r="I34"/>
    </row>
    <row r="35" spans="1:10" customFormat="1">
      <c r="B35" s="2"/>
      <c r="C35" s="24"/>
    </row>
    <row r="36" spans="1:10" customFormat="1" ht="12.75"/>
    <row r="37" spans="1:10" s="22" customFormat="1" ht="12.75">
      <c r="J37" s="64"/>
    </row>
    <row r="38" spans="1:10" s="22" customFormat="1" ht="12.75">
      <c r="J38" s="64"/>
    </row>
    <row r="39" spans="1:10" s="22" customFormat="1" ht="12.75">
      <c r="J39" s="64"/>
    </row>
    <row r="40" spans="1:10" s="22" customFormat="1" ht="12.75">
      <c r="J40" s="64"/>
    </row>
    <row r="41" spans="1:10" s="22" customFormat="1" ht="12.75">
      <c r="J41" s="64"/>
    </row>
    <row r="42" spans="1:10" s="22" customFormat="1" ht="12.75">
      <c r="J42" s="64"/>
    </row>
    <row r="43" spans="1:10" s="22" customFormat="1" ht="12.75">
      <c r="J43" s="64"/>
    </row>
    <row r="44" spans="1:10" s="22" customFormat="1" ht="12.75">
      <c r="J44" s="64"/>
    </row>
    <row r="45" spans="1:10" s="22" customFormat="1" ht="12.75">
      <c r="J45" s="64"/>
    </row>
    <row r="46" spans="1:10" s="22" customFormat="1" ht="12.75">
      <c r="J46" s="64"/>
    </row>
    <row r="47" spans="1:10" s="22" customFormat="1" ht="12.75">
      <c r="J47" s="64"/>
    </row>
    <row r="48" spans="1:10" s="22" customFormat="1" ht="12.75">
      <c r="J48" s="64"/>
    </row>
    <row r="49" spans="10:10" s="22" customFormat="1" ht="12.75">
      <c r="J49" s="64"/>
    </row>
    <row r="50" spans="10:10" s="22" customFormat="1" ht="12.75">
      <c r="J50" s="64"/>
    </row>
    <row r="51" spans="10:10" s="22" customFormat="1" ht="12.75">
      <c r="J51" s="64"/>
    </row>
    <row r="52" spans="10:10" s="22" customFormat="1" ht="12.75">
      <c r="J52" s="64"/>
    </row>
    <row r="53" spans="10:10" s="22" customFormat="1" ht="12.75">
      <c r="J53" s="64"/>
    </row>
    <row r="54" spans="10:10" s="22" customFormat="1" ht="12.75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4" t="s">
        <v>516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4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view="pageBreakPreview" topLeftCell="A85" zoomScale="80" zoomScaleNormal="80" zoomScaleSheetLayoutView="80" workbookViewId="0">
      <selection activeCell="F87" sqref="F87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7" t="s">
        <v>461</v>
      </c>
      <c r="B1" s="138"/>
      <c r="C1" s="138"/>
      <c r="D1" s="138"/>
      <c r="E1" s="138"/>
      <c r="F1" s="138"/>
      <c r="G1" s="138"/>
      <c r="H1" s="138"/>
      <c r="I1" s="138"/>
      <c r="J1" s="138"/>
      <c r="K1" s="79" t="s">
        <v>109</v>
      </c>
    </row>
    <row r="2" spans="1:11" ht="15">
      <c r="A2" s="106" t="s">
        <v>140</v>
      </c>
      <c r="B2" s="138"/>
      <c r="C2" s="138"/>
      <c r="D2" s="138"/>
      <c r="E2" s="138"/>
      <c r="F2" s="138"/>
      <c r="G2" s="138"/>
      <c r="H2" s="138"/>
      <c r="I2" s="138"/>
      <c r="J2" s="138"/>
      <c r="K2" s="364" t="s">
        <v>516</v>
      </c>
    </row>
    <row r="3" spans="1:1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38"/>
      <c r="J4" s="138"/>
      <c r="K4" s="147"/>
    </row>
    <row r="5" spans="1:11" s="187" customFormat="1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2"/>
      <c r="B6" s="143"/>
      <c r="C6" s="143"/>
      <c r="D6" s="143"/>
      <c r="E6" s="138"/>
      <c r="F6" s="138"/>
      <c r="G6" s="138"/>
      <c r="H6" s="138"/>
      <c r="I6" s="138"/>
      <c r="J6" s="138"/>
      <c r="K6" s="138"/>
    </row>
    <row r="7" spans="1:11" ht="60">
      <c r="A7" s="150" t="s">
        <v>64</v>
      </c>
      <c r="B7" s="136" t="s">
        <v>381</v>
      </c>
      <c r="C7" s="136" t="s">
        <v>382</v>
      </c>
      <c r="D7" s="136" t="s">
        <v>384</v>
      </c>
      <c r="E7" s="136" t="s">
        <v>383</v>
      </c>
      <c r="F7" s="136" t="s">
        <v>392</v>
      </c>
      <c r="G7" s="136" t="s">
        <v>393</v>
      </c>
      <c r="H7" s="136" t="s">
        <v>387</v>
      </c>
      <c r="I7" s="136" t="s">
        <v>388</v>
      </c>
      <c r="J7" s="136" t="s">
        <v>400</v>
      </c>
      <c r="K7" s="136" t="s">
        <v>389</v>
      </c>
    </row>
    <row r="8" spans="1:1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34">
        <v>10</v>
      </c>
      <c r="K8" s="136">
        <v>11</v>
      </c>
    </row>
    <row r="9" spans="1:11" ht="30">
      <c r="A9" s="449">
        <v>1</v>
      </c>
      <c r="B9" s="450" t="s">
        <v>560</v>
      </c>
      <c r="C9" s="450" t="s">
        <v>561</v>
      </c>
      <c r="D9" s="451" t="s">
        <v>562</v>
      </c>
      <c r="E9" s="452">
        <v>190</v>
      </c>
      <c r="F9" s="453">
        <v>6840</v>
      </c>
      <c r="G9" s="454"/>
      <c r="H9" s="455"/>
      <c r="I9" s="456"/>
      <c r="J9" s="457" t="s">
        <v>563</v>
      </c>
      <c r="K9" s="458" t="s">
        <v>564</v>
      </c>
    </row>
    <row r="10" spans="1:11" ht="15">
      <c r="A10" s="526">
        <v>2</v>
      </c>
      <c r="B10" s="528" t="s">
        <v>565</v>
      </c>
      <c r="C10" s="528" t="s">
        <v>561</v>
      </c>
      <c r="D10" s="530" t="s">
        <v>562</v>
      </c>
      <c r="E10" s="524">
        <v>130</v>
      </c>
      <c r="F10" s="453">
        <v>4320</v>
      </c>
      <c r="G10" s="454" t="s">
        <v>566</v>
      </c>
      <c r="H10" s="455" t="s">
        <v>567</v>
      </c>
      <c r="I10" s="456" t="s">
        <v>568</v>
      </c>
      <c r="J10" s="457"/>
      <c r="K10" s="458"/>
    </row>
    <row r="11" spans="1:11" ht="15">
      <c r="A11" s="527"/>
      <c r="B11" s="529"/>
      <c r="C11" s="529"/>
      <c r="D11" s="531"/>
      <c r="E11" s="525"/>
      <c r="F11" s="453">
        <v>960</v>
      </c>
      <c r="G11" s="454" t="s">
        <v>569</v>
      </c>
      <c r="H11" s="455" t="s">
        <v>570</v>
      </c>
      <c r="I11" s="456" t="s">
        <v>568</v>
      </c>
      <c r="J11" s="457"/>
      <c r="K11" s="458"/>
    </row>
    <row r="12" spans="1:11" ht="45">
      <c r="A12" s="449">
        <v>3</v>
      </c>
      <c r="B12" s="450" t="s">
        <v>571</v>
      </c>
      <c r="C12" s="450" t="s">
        <v>561</v>
      </c>
      <c r="D12" s="451" t="s">
        <v>562</v>
      </c>
      <c r="E12" s="452">
        <v>112.8</v>
      </c>
      <c r="F12" s="453">
        <v>2400</v>
      </c>
      <c r="G12" s="454" t="s">
        <v>572</v>
      </c>
      <c r="H12" s="455" t="s">
        <v>573</v>
      </c>
      <c r="I12" s="456" t="s">
        <v>574</v>
      </c>
      <c r="J12" s="457"/>
      <c r="K12" s="458"/>
    </row>
    <row r="13" spans="1:11" ht="45">
      <c r="A13" s="449">
        <v>4</v>
      </c>
      <c r="B13" s="450" t="s">
        <v>575</v>
      </c>
      <c r="C13" s="450" t="s">
        <v>561</v>
      </c>
      <c r="D13" s="451" t="s">
        <v>562</v>
      </c>
      <c r="E13" s="452">
        <v>364.1</v>
      </c>
      <c r="F13" s="453">
        <v>5520</v>
      </c>
      <c r="G13" s="454"/>
      <c r="H13" s="455"/>
      <c r="I13" s="456"/>
      <c r="J13" s="457" t="s">
        <v>576</v>
      </c>
      <c r="K13" s="458" t="s">
        <v>577</v>
      </c>
    </row>
    <row r="14" spans="1:11" ht="60">
      <c r="A14" s="449">
        <v>5</v>
      </c>
      <c r="B14" s="450" t="s">
        <v>578</v>
      </c>
      <c r="C14" s="450" t="s">
        <v>561</v>
      </c>
      <c r="D14" s="451" t="s">
        <v>562</v>
      </c>
      <c r="E14" s="452">
        <v>183.25</v>
      </c>
      <c r="F14" s="453">
        <v>2400</v>
      </c>
      <c r="G14" s="454" t="s">
        <v>579</v>
      </c>
      <c r="H14" s="455" t="s">
        <v>580</v>
      </c>
      <c r="I14" s="456" t="s">
        <v>581</v>
      </c>
      <c r="J14" s="457"/>
      <c r="K14" s="458"/>
    </row>
    <row r="15" spans="1:11" ht="30">
      <c r="A15" s="449">
        <v>6</v>
      </c>
      <c r="B15" s="450" t="s">
        <v>582</v>
      </c>
      <c r="C15" s="450" t="s">
        <v>561</v>
      </c>
      <c r="D15" s="451" t="s">
        <v>562</v>
      </c>
      <c r="E15" s="452">
        <v>126</v>
      </c>
      <c r="F15" s="453">
        <v>1500</v>
      </c>
      <c r="G15" s="454"/>
      <c r="H15" s="455"/>
      <c r="I15" s="456"/>
      <c r="J15" s="457" t="s">
        <v>583</v>
      </c>
      <c r="K15" s="458" t="s">
        <v>584</v>
      </c>
    </row>
    <row r="16" spans="1:11" ht="15">
      <c r="A16" s="526">
        <v>7</v>
      </c>
      <c r="B16" s="528" t="s">
        <v>585</v>
      </c>
      <c r="C16" s="528" t="s">
        <v>561</v>
      </c>
      <c r="D16" s="530" t="s">
        <v>562</v>
      </c>
      <c r="E16" s="524">
        <v>331.82</v>
      </c>
      <c r="F16" s="453">
        <v>1560</v>
      </c>
      <c r="G16" s="454"/>
      <c r="H16" s="455"/>
      <c r="I16" s="456"/>
      <c r="J16" s="457" t="s">
        <v>586</v>
      </c>
      <c r="K16" s="458" t="s">
        <v>587</v>
      </c>
    </row>
    <row r="17" spans="1:11" ht="15">
      <c r="A17" s="527"/>
      <c r="B17" s="529"/>
      <c r="C17" s="529"/>
      <c r="D17" s="531"/>
      <c r="E17" s="525"/>
      <c r="F17" s="453">
        <v>1560</v>
      </c>
      <c r="G17" s="454"/>
      <c r="H17" s="455"/>
      <c r="I17" s="456"/>
      <c r="J17" s="457" t="s">
        <v>588</v>
      </c>
      <c r="K17" s="458" t="s">
        <v>589</v>
      </c>
    </row>
    <row r="18" spans="1:11" ht="30">
      <c r="A18" s="449">
        <v>8</v>
      </c>
      <c r="B18" s="450" t="s">
        <v>590</v>
      </c>
      <c r="C18" s="450" t="s">
        <v>561</v>
      </c>
      <c r="D18" s="451" t="s">
        <v>562</v>
      </c>
      <c r="E18" s="452">
        <v>205.03</v>
      </c>
      <c r="F18" s="453">
        <v>2880</v>
      </c>
      <c r="G18" s="454" t="s">
        <v>591</v>
      </c>
      <c r="H18" s="455" t="s">
        <v>592</v>
      </c>
      <c r="I18" s="456" t="s">
        <v>593</v>
      </c>
      <c r="J18" s="457"/>
      <c r="K18" s="458"/>
    </row>
    <row r="19" spans="1:11" ht="30">
      <c r="A19" s="449">
        <v>9</v>
      </c>
      <c r="B19" s="450" t="s">
        <v>594</v>
      </c>
      <c r="C19" s="450" t="s">
        <v>561</v>
      </c>
      <c r="D19" s="451" t="s">
        <v>562</v>
      </c>
      <c r="E19" s="452">
        <v>185.58</v>
      </c>
      <c r="F19" s="453">
        <v>3120</v>
      </c>
      <c r="G19" s="454" t="s">
        <v>595</v>
      </c>
      <c r="H19" s="455" t="s">
        <v>596</v>
      </c>
      <c r="I19" s="456" t="s">
        <v>597</v>
      </c>
      <c r="J19" s="457"/>
      <c r="K19" s="458"/>
    </row>
    <row r="20" spans="1:11" ht="30">
      <c r="A20" s="449">
        <v>10</v>
      </c>
      <c r="B20" s="450" t="s">
        <v>598</v>
      </c>
      <c r="C20" s="450" t="s">
        <v>561</v>
      </c>
      <c r="D20" s="451" t="s">
        <v>562</v>
      </c>
      <c r="E20" s="452">
        <v>126.77</v>
      </c>
      <c r="F20" s="453">
        <v>3600</v>
      </c>
      <c r="G20" s="454" t="s">
        <v>599</v>
      </c>
      <c r="H20" s="455" t="s">
        <v>600</v>
      </c>
      <c r="I20" s="456" t="s">
        <v>601</v>
      </c>
      <c r="J20" s="457"/>
      <c r="K20" s="458"/>
    </row>
    <row r="21" spans="1:11" ht="30">
      <c r="A21" s="449">
        <v>11</v>
      </c>
      <c r="B21" s="450" t="s">
        <v>602</v>
      </c>
      <c r="C21" s="450" t="s">
        <v>561</v>
      </c>
      <c r="D21" s="451" t="s">
        <v>562</v>
      </c>
      <c r="E21" s="452">
        <v>202.81</v>
      </c>
      <c r="F21" s="453">
        <v>5310</v>
      </c>
      <c r="G21" s="454"/>
      <c r="H21" s="455"/>
      <c r="I21" s="456"/>
      <c r="J21" s="457" t="s">
        <v>603</v>
      </c>
      <c r="K21" s="458" t="s">
        <v>604</v>
      </c>
    </row>
    <row r="22" spans="1:11" ht="30">
      <c r="A22" s="449">
        <v>12</v>
      </c>
      <c r="B22" s="450" t="s">
        <v>605</v>
      </c>
      <c r="C22" s="450" t="s">
        <v>561</v>
      </c>
      <c r="D22" s="451" t="s">
        <v>562</v>
      </c>
      <c r="E22" s="452">
        <v>138.80000000000001</v>
      </c>
      <c r="F22" s="453">
        <v>1000</v>
      </c>
      <c r="G22" s="454">
        <v>36001011819</v>
      </c>
      <c r="H22" s="455" t="s">
        <v>573</v>
      </c>
      <c r="I22" s="456" t="s">
        <v>606</v>
      </c>
      <c r="J22" s="457"/>
      <c r="K22" s="458"/>
    </row>
    <row r="23" spans="1:11" ht="30">
      <c r="A23" s="449">
        <v>13</v>
      </c>
      <c r="B23" s="450" t="s">
        <v>607</v>
      </c>
      <c r="C23" s="450" t="s">
        <v>561</v>
      </c>
      <c r="D23" s="451" t="s">
        <v>562</v>
      </c>
      <c r="E23" s="452">
        <v>71.34</v>
      </c>
      <c r="F23" s="453">
        <v>750</v>
      </c>
      <c r="G23" s="454"/>
      <c r="H23" s="455"/>
      <c r="I23" s="456"/>
      <c r="J23" s="457" t="s">
        <v>608</v>
      </c>
      <c r="K23" s="458" t="s">
        <v>609</v>
      </c>
    </row>
    <row r="24" spans="1:11" ht="30">
      <c r="A24" s="449">
        <v>14</v>
      </c>
      <c r="B24" s="450" t="s">
        <v>610</v>
      </c>
      <c r="C24" s="450" t="s">
        <v>561</v>
      </c>
      <c r="D24" s="451" t="s">
        <v>611</v>
      </c>
      <c r="E24" s="452">
        <v>223</v>
      </c>
      <c r="F24" s="453">
        <v>450</v>
      </c>
      <c r="G24" s="454" t="s">
        <v>612</v>
      </c>
      <c r="H24" s="455" t="s">
        <v>613</v>
      </c>
      <c r="I24" s="456" t="s">
        <v>614</v>
      </c>
      <c r="J24" s="457"/>
      <c r="K24" s="458"/>
    </row>
    <row r="25" spans="1:11" ht="30">
      <c r="A25" s="449">
        <v>15</v>
      </c>
      <c r="B25" s="450" t="s">
        <v>615</v>
      </c>
      <c r="C25" s="450" t="s">
        <v>561</v>
      </c>
      <c r="D25" s="451" t="s">
        <v>616</v>
      </c>
      <c r="E25" s="452">
        <v>123.24</v>
      </c>
      <c r="F25" s="453">
        <v>7150</v>
      </c>
      <c r="G25" s="454" t="s">
        <v>617</v>
      </c>
      <c r="H25" s="455" t="s">
        <v>570</v>
      </c>
      <c r="I25" s="456" t="s">
        <v>618</v>
      </c>
      <c r="J25" s="457"/>
      <c r="K25" s="458"/>
    </row>
    <row r="26" spans="1:11" ht="30">
      <c r="A26" s="449">
        <v>16</v>
      </c>
      <c r="B26" s="450" t="s">
        <v>619</v>
      </c>
      <c r="C26" s="450" t="s">
        <v>561</v>
      </c>
      <c r="D26" s="451" t="s">
        <v>562</v>
      </c>
      <c r="E26" s="452">
        <v>165.3</v>
      </c>
      <c r="F26" s="453">
        <v>600</v>
      </c>
      <c r="G26" s="454"/>
      <c r="H26" s="455"/>
      <c r="I26" s="456"/>
      <c r="J26" s="457">
        <v>25001000163</v>
      </c>
      <c r="K26" s="458" t="s">
        <v>620</v>
      </c>
    </row>
    <row r="27" spans="1:11" ht="30">
      <c r="A27" s="449">
        <v>17</v>
      </c>
      <c r="B27" s="450" t="s">
        <v>621</v>
      </c>
      <c r="C27" s="450" t="s">
        <v>561</v>
      </c>
      <c r="D27" s="451" t="s">
        <v>562</v>
      </c>
      <c r="E27" s="452">
        <v>150</v>
      </c>
      <c r="F27" s="453">
        <v>300</v>
      </c>
      <c r="G27" s="454"/>
      <c r="H27" s="455"/>
      <c r="I27" s="456"/>
      <c r="J27" s="457" t="s">
        <v>622</v>
      </c>
      <c r="K27" s="458" t="s">
        <v>623</v>
      </c>
    </row>
    <row r="28" spans="1:11" ht="30">
      <c r="A28" s="449">
        <v>18</v>
      </c>
      <c r="B28" s="450" t="s">
        <v>624</v>
      </c>
      <c r="C28" s="450" t="s">
        <v>561</v>
      </c>
      <c r="D28" s="451" t="s">
        <v>562</v>
      </c>
      <c r="E28" s="452">
        <v>250</v>
      </c>
      <c r="F28" s="453">
        <v>625</v>
      </c>
      <c r="G28" s="454" t="s">
        <v>625</v>
      </c>
      <c r="H28" s="455" t="s">
        <v>626</v>
      </c>
      <c r="I28" s="456" t="s">
        <v>627</v>
      </c>
      <c r="J28" s="457"/>
      <c r="K28" s="458"/>
    </row>
    <row r="29" spans="1:11" ht="30">
      <c r="A29" s="449">
        <v>19</v>
      </c>
      <c r="B29" s="450" t="s">
        <v>628</v>
      </c>
      <c r="C29" s="450" t="s">
        <v>561</v>
      </c>
      <c r="D29" s="451" t="s">
        <v>562</v>
      </c>
      <c r="E29" s="452">
        <v>130</v>
      </c>
      <c r="F29" s="453">
        <v>500</v>
      </c>
      <c r="G29" s="454" t="s">
        <v>629</v>
      </c>
      <c r="H29" s="455" t="s">
        <v>630</v>
      </c>
      <c r="I29" s="456" t="s">
        <v>631</v>
      </c>
      <c r="J29" s="457"/>
      <c r="K29" s="458"/>
    </row>
    <row r="30" spans="1:11" ht="30">
      <c r="A30" s="449">
        <v>20</v>
      </c>
      <c r="B30" s="450" t="s">
        <v>632</v>
      </c>
      <c r="C30" s="450" t="s">
        <v>561</v>
      </c>
      <c r="D30" s="451" t="s">
        <v>562</v>
      </c>
      <c r="E30" s="452">
        <v>64.3</v>
      </c>
      <c r="F30" s="453">
        <v>1000</v>
      </c>
      <c r="G30" s="454" t="s">
        <v>633</v>
      </c>
      <c r="H30" s="455" t="s">
        <v>634</v>
      </c>
      <c r="I30" s="456" t="s">
        <v>635</v>
      </c>
      <c r="J30" s="457"/>
      <c r="K30" s="458"/>
    </row>
    <row r="31" spans="1:11" ht="45">
      <c r="A31" s="449">
        <v>21</v>
      </c>
      <c r="B31" s="450" t="s">
        <v>636</v>
      </c>
      <c r="C31" s="450" t="s">
        <v>561</v>
      </c>
      <c r="D31" s="451" t="s">
        <v>562</v>
      </c>
      <c r="E31" s="452">
        <v>113.4</v>
      </c>
      <c r="F31" s="453">
        <v>1000</v>
      </c>
      <c r="G31" s="454" t="s">
        <v>637</v>
      </c>
      <c r="H31" s="455" t="s">
        <v>638</v>
      </c>
      <c r="I31" s="456" t="s">
        <v>639</v>
      </c>
      <c r="J31" s="457"/>
      <c r="K31" s="458"/>
    </row>
    <row r="32" spans="1:11" ht="15">
      <c r="A32" s="526">
        <v>22</v>
      </c>
      <c r="B32" s="528" t="s">
        <v>640</v>
      </c>
      <c r="C32" s="528" t="s">
        <v>561</v>
      </c>
      <c r="D32" s="530" t="s">
        <v>562</v>
      </c>
      <c r="E32" s="524">
        <v>87.1</v>
      </c>
      <c r="F32" s="453">
        <v>400</v>
      </c>
      <c r="G32" s="454"/>
      <c r="H32" s="455"/>
      <c r="I32" s="456"/>
      <c r="J32" s="457" t="s">
        <v>641</v>
      </c>
      <c r="K32" s="458" t="s">
        <v>642</v>
      </c>
    </row>
    <row r="33" spans="1:11" ht="15">
      <c r="A33" s="527"/>
      <c r="B33" s="529"/>
      <c r="C33" s="529"/>
      <c r="D33" s="531"/>
      <c r="E33" s="525"/>
      <c r="F33" s="453">
        <v>400</v>
      </c>
      <c r="G33" s="454"/>
      <c r="H33" s="455"/>
      <c r="I33" s="456"/>
      <c r="J33" s="457" t="s">
        <v>643</v>
      </c>
      <c r="K33" s="458" t="s">
        <v>644</v>
      </c>
    </row>
    <row r="34" spans="1:11" ht="30">
      <c r="A34" s="449">
        <v>23</v>
      </c>
      <c r="B34" s="450" t="s">
        <v>645</v>
      </c>
      <c r="C34" s="450" t="s">
        <v>561</v>
      </c>
      <c r="D34" s="451" t="s">
        <v>562</v>
      </c>
      <c r="E34" s="452">
        <v>169.7</v>
      </c>
      <c r="F34" s="453">
        <v>625</v>
      </c>
      <c r="G34" s="454" t="s">
        <v>646</v>
      </c>
      <c r="H34" s="455" t="s">
        <v>647</v>
      </c>
      <c r="I34" s="456" t="s">
        <v>648</v>
      </c>
      <c r="J34" s="457"/>
      <c r="K34" s="458"/>
    </row>
    <row r="35" spans="1:11" ht="30">
      <c r="A35" s="449">
        <v>24</v>
      </c>
      <c r="B35" s="450" t="s">
        <v>649</v>
      </c>
      <c r="C35" s="450" t="s">
        <v>561</v>
      </c>
      <c r="D35" s="451" t="s">
        <v>562</v>
      </c>
      <c r="E35" s="452">
        <v>180</v>
      </c>
      <c r="F35" s="453">
        <v>562.5</v>
      </c>
      <c r="G35" s="454" t="s">
        <v>650</v>
      </c>
      <c r="H35" s="455" t="s">
        <v>651</v>
      </c>
      <c r="I35" s="456" t="s">
        <v>652</v>
      </c>
      <c r="J35" s="457"/>
      <c r="K35" s="458"/>
    </row>
    <row r="36" spans="1:11" ht="30">
      <c r="A36" s="449">
        <v>25</v>
      </c>
      <c r="B36" s="450" t="s">
        <v>653</v>
      </c>
      <c r="C36" s="450" t="s">
        <v>561</v>
      </c>
      <c r="D36" s="451" t="s">
        <v>562</v>
      </c>
      <c r="E36" s="452">
        <v>135</v>
      </c>
      <c r="F36" s="453">
        <v>750</v>
      </c>
      <c r="G36" s="454" t="s">
        <v>654</v>
      </c>
      <c r="H36" s="455" t="s">
        <v>655</v>
      </c>
      <c r="I36" s="456" t="s">
        <v>656</v>
      </c>
      <c r="J36" s="457"/>
      <c r="K36" s="458"/>
    </row>
    <row r="37" spans="1:11" ht="30">
      <c r="A37" s="449">
        <v>26</v>
      </c>
      <c r="B37" s="450" t="s">
        <v>657</v>
      </c>
      <c r="C37" s="450" t="s">
        <v>561</v>
      </c>
      <c r="D37" s="451" t="s">
        <v>562</v>
      </c>
      <c r="E37" s="452">
        <v>100.2</v>
      </c>
      <c r="F37" s="453">
        <v>625</v>
      </c>
      <c r="G37" s="454"/>
      <c r="H37" s="455"/>
      <c r="I37" s="456"/>
      <c r="J37" s="457" t="s">
        <v>658</v>
      </c>
      <c r="K37" s="458" t="s">
        <v>659</v>
      </c>
    </row>
    <row r="38" spans="1:11" ht="30">
      <c r="A38" s="449">
        <v>27</v>
      </c>
      <c r="B38" s="450" t="s">
        <v>660</v>
      </c>
      <c r="C38" s="450" t="s">
        <v>561</v>
      </c>
      <c r="D38" s="451" t="s">
        <v>562</v>
      </c>
      <c r="E38" s="452">
        <v>41.25</v>
      </c>
      <c r="F38" s="453">
        <v>875</v>
      </c>
      <c r="G38" s="454">
        <v>60001129329</v>
      </c>
      <c r="H38" s="455" t="s">
        <v>661</v>
      </c>
      <c r="I38" s="456" t="s">
        <v>662</v>
      </c>
      <c r="J38" s="457"/>
      <c r="K38" s="458"/>
    </row>
    <row r="39" spans="1:11" ht="30">
      <c r="A39" s="449">
        <v>28</v>
      </c>
      <c r="B39" s="450" t="s">
        <v>663</v>
      </c>
      <c r="C39" s="450" t="s">
        <v>561</v>
      </c>
      <c r="D39" s="451" t="s">
        <v>562</v>
      </c>
      <c r="E39" s="452">
        <v>150.21</v>
      </c>
      <c r="F39" s="453">
        <v>1500</v>
      </c>
      <c r="G39" s="454"/>
      <c r="H39" s="455"/>
      <c r="I39" s="456"/>
      <c r="J39" s="457" t="s">
        <v>664</v>
      </c>
      <c r="K39" s="458" t="s">
        <v>665</v>
      </c>
    </row>
    <row r="40" spans="1:11" ht="30">
      <c r="A40" s="449">
        <v>29</v>
      </c>
      <c r="B40" s="450" t="s">
        <v>666</v>
      </c>
      <c r="C40" s="450" t="s">
        <v>561</v>
      </c>
      <c r="D40" s="451" t="s">
        <v>562</v>
      </c>
      <c r="E40" s="452">
        <v>160.69999999999999</v>
      </c>
      <c r="F40" s="453">
        <v>875</v>
      </c>
      <c r="G40" s="454" t="s">
        <v>667</v>
      </c>
      <c r="H40" s="455" t="s">
        <v>668</v>
      </c>
      <c r="I40" s="456" t="s">
        <v>669</v>
      </c>
      <c r="J40" s="457"/>
      <c r="K40" s="458"/>
    </row>
    <row r="41" spans="1:11" ht="30">
      <c r="A41" s="449">
        <v>30</v>
      </c>
      <c r="B41" s="450" t="s">
        <v>670</v>
      </c>
      <c r="C41" s="450" t="s">
        <v>561</v>
      </c>
      <c r="D41" s="451" t="s">
        <v>562</v>
      </c>
      <c r="E41" s="452">
        <v>65</v>
      </c>
      <c r="F41" s="453">
        <v>1000</v>
      </c>
      <c r="G41" s="454" t="s">
        <v>671</v>
      </c>
      <c r="H41" s="455" t="s">
        <v>672</v>
      </c>
      <c r="I41" s="456" t="s">
        <v>673</v>
      </c>
      <c r="J41" s="457"/>
      <c r="K41" s="458"/>
    </row>
    <row r="42" spans="1:11" ht="30">
      <c r="A42" s="449">
        <v>31</v>
      </c>
      <c r="B42" s="450" t="s">
        <v>674</v>
      </c>
      <c r="C42" s="450" t="s">
        <v>561</v>
      </c>
      <c r="D42" s="451" t="s">
        <v>562</v>
      </c>
      <c r="E42" s="452">
        <v>81.55</v>
      </c>
      <c r="F42" s="453">
        <v>500</v>
      </c>
      <c r="G42" s="454">
        <v>24001004130</v>
      </c>
      <c r="H42" s="455" t="s">
        <v>675</v>
      </c>
      <c r="I42" s="456" t="s">
        <v>676</v>
      </c>
      <c r="J42" s="457"/>
      <c r="K42" s="458"/>
    </row>
    <row r="43" spans="1:11" ht="30">
      <c r="A43" s="449">
        <v>32</v>
      </c>
      <c r="B43" s="450" t="s">
        <v>677</v>
      </c>
      <c r="C43" s="450" t="s">
        <v>561</v>
      </c>
      <c r="D43" s="451" t="s">
        <v>562</v>
      </c>
      <c r="E43" s="452">
        <v>270</v>
      </c>
      <c r="F43" s="453">
        <v>2000</v>
      </c>
      <c r="G43" s="454" t="s">
        <v>678</v>
      </c>
      <c r="H43" s="455" t="s">
        <v>679</v>
      </c>
      <c r="I43" s="456" t="s">
        <v>680</v>
      </c>
      <c r="J43" s="457"/>
      <c r="K43" s="458"/>
    </row>
    <row r="44" spans="1:11" ht="30">
      <c r="A44" s="449">
        <v>33</v>
      </c>
      <c r="B44" s="450" t="s">
        <v>681</v>
      </c>
      <c r="C44" s="450" t="s">
        <v>561</v>
      </c>
      <c r="D44" s="451" t="s">
        <v>562</v>
      </c>
      <c r="E44" s="452">
        <v>73</v>
      </c>
      <c r="F44" s="453">
        <v>500</v>
      </c>
      <c r="G44" s="454" t="s">
        <v>682</v>
      </c>
      <c r="H44" s="455" t="s">
        <v>683</v>
      </c>
      <c r="I44" s="456" t="s">
        <v>684</v>
      </c>
      <c r="J44" s="457"/>
      <c r="K44" s="458"/>
    </row>
    <row r="45" spans="1:11" ht="30">
      <c r="A45" s="449">
        <v>34</v>
      </c>
      <c r="B45" s="450" t="s">
        <v>685</v>
      </c>
      <c r="C45" s="450" t="s">
        <v>561</v>
      </c>
      <c r="D45" s="451" t="s">
        <v>562</v>
      </c>
      <c r="E45" s="452">
        <v>214.07</v>
      </c>
      <c r="F45" s="453">
        <v>1250</v>
      </c>
      <c r="G45" s="454" t="s">
        <v>686</v>
      </c>
      <c r="H45" s="455" t="s">
        <v>687</v>
      </c>
      <c r="I45" s="456" t="s">
        <v>688</v>
      </c>
      <c r="J45" s="457"/>
      <c r="K45" s="458"/>
    </row>
    <row r="46" spans="1:11" ht="30">
      <c r="A46" s="449">
        <v>35</v>
      </c>
      <c r="B46" s="450" t="s">
        <v>689</v>
      </c>
      <c r="C46" s="450" t="s">
        <v>561</v>
      </c>
      <c r="D46" s="451" t="s">
        <v>562</v>
      </c>
      <c r="E46" s="452">
        <v>60</v>
      </c>
      <c r="F46" s="453">
        <v>800</v>
      </c>
      <c r="G46" s="454"/>
      <c r="H46" s="455"/>
      <c r="I46" s="456"/>
      <c r="J46" s="457" t="s">
        <v>690</v>
      </c>
      <c r="K46" s="458" t="s">
        <v>691</v>
      </c>
    </row>
    <row r="47" spans="1:11" ht="45">
      <c r="A47" s="449">
        <v>36</v>
      </c>
      <c r="B47" s="450" t="s">
        <v>692</v>
      </c>
      <c r="C47" s="450" t="s">
        <v>561</v>
      </c>
      <c r="D47" s="451" t="s">
        <v>562</v>
      </c>
      <c r="E47" s="452">
        <v>110</v>
      </c>
      <c r="F47" s="453">
        <v>800</v>
      </c>
      <c r="G47" s="454"/>
      <c r="H47" s="455"/>
      <c r="I47" s="456"/>
      <c r="J47" s="457">
        <v>47001000294</v>
      </c>
      <c r="K47" s="458" t="s">
        <v>693</v>
      </c>
    </row>
    <row r="48" spans="1:11" ht="30">
      <c r="A48" s="449">
        <v>37</v>
      </c>
      <c r="B48" s="450" t="s">
        <v>694</v>
      </c>
      <c r="C48" s="450" t="s">
        <v>561</v>
      </c>
      <c r="D48" s="451" t="s">
        <v>611</v>
      </c>
      <c r="E48" s="452">
        <v>90</v>
      </c>
      <c r="F48" s="453">
        <v>625</v>
      </c>
      <c r="G48" s="454"/>
      <c r="H48" s="455"/>
      <c r="I48" s="456"/>
      <c r="J48" s="457" t="s">
        <v>695</v>
      </c>
      <c r="K48" s="458" t="s">
        <v>696</v>
      </c>
    </row>
    <row r="49" spans="1:11" ht="30">
      <c r="A49" s="449">
        <v>38</v>
      </c>
      <c r="B49" s="450" t="s">
        <v>697</v>
      </c>
      <c r="C49" s="450" t="s">
        <v>561</v>
      </c>
      <c r="D49" s="451" t="s">
        <v>562</v>
      </c>
      <c r="E49" s="452">
        <v>55</v>
      </c>
      <c r="F49" s="453">
        <v>400</v>
      </c>
      <c r="G49" s="454">
        <v>47001003904</v>
      </c>
      <c r="H49" s="455" t="s">
        <v>698</v>
      </c>
      <c r="I49" s="456" t="s">
        <v>699</v>
      </c>
      <c r="J49" s="457"/>
      <c r="K49" s="458"/>
    </row>
    <row r="50" spans="1:11" ht="30">
      <c r="A50" s="449">
        <v>39</v>
      </c>
      <c r="B50" s="450" t="s">
        <v>700</v>
      </c>
      <c r="C50" s="450" t="s">
        <v>561</v>
      </c>
      <c r="D50" s="451" t="s">
        <v>562</v>
      </c>
      <c r="E50" s="452">
        <v>91</v>
      </c>
      <c r="F50" s="453">
        <v>1250</v>
      </c>
      <c r="G50" s="454"/>
      <c r="H50" s="455"/>
      <c r="I50" s="456"/>
      <c r="J50" s="457" t="s">
        <v>701</v>
      </c>
      <c r="K50" s="458" t="s">
        <v>702</v>
      </c>
    </row>
    <row r="51" spans="1:11" ht="30">
      <c r="A51" s="449">
        <v>40</v>
      </c>
      <c r="B51" s="450" t="s">
        <v>703</v>
      </c>
      <c r="C51" s="450" t="s">
        <v>561</v>
      </c>
      <c r="D51" s="451" t="s">
        <v>562</v>
      </c>
      <c r="E51" s="452">
        <v>72</v>
      </c>
      <c r="F51" s="453">
        <v>1250</v>
      </c>
      <c r="G51" s="454"/>
      <c r="H51" s="455"/>
      <c r="I51" s="456"/>
      <c r="J51" s="457" t="s">
        <v>704</v>
      </c>
      <c r="K51" s="458" t="s">
        <v>705</v>
      </c>
    </row>
    <row r="52" spans="1:11" ht="30">
      <c r="A52" s="449">
        <v>41</v>
      </c>
      <c r="B52" s="450" t="s">
        <v>706</v>
      </c>
      <c r="C52" s="450" t="s">
        <v>561</v>
      </c>
      <c r="D52" s="451" t="s">
        <v>562</v>
      </c>
      <c r="E52" s="452">
        <v>264.42</v>
      </c>
      <c r="F52" s="453">
        <v>600</v>
      </c>
      <c r="G52" s="454" t="s">
        <v>707</v>
      </c>
      <c r="H52" s="455" t="s">
        <v>626</v>
      </c>
      <c r="I52" s="456" t="s">
        <v>708</v>
      </c>
      <c r="J52" s="457"/>
      <c r="K52" s="458"/>
    </row>
    <row r="53" spans="1:11" ht="30">
      <c r="A53" s="449">
        <v>42</v>
      </c>
      <c r="B53" s="450" t="s">
        <v>709</v>
      </c>
      <c r="C53" s="450" t="s">
        <v>561</v>
      </c>
      <c r="D53" s="451" t="s">
        <v>562</v>
      </c>
      <c r="E53" s="452">
        <v>650</v>
      </c>
      <c r="F53" s="453">
        <v>1875</v>
      </c>
      <c r="G53" s="454"/>
      <c r="H53" s="455"/>
      <c r="I53" s="456"/>
      <c r="J53" s="457" t="s">
        <v>710</v>
      </c>
      <c r="K53" s="458" t="s">
        <v>711</v>
      </c>
    </row>
    <row r="54" spans="1:11" ht="30">
      <c r="A54" s="449">
        <v>43</v>
      </c>
      <c r="B54" s="450" t="s">
        <v>712</v>
      </c>
      <c r="C54" s="450" t="s">
        <v>561</v>
      </c>
      <c r="D54" s="451" t="s">
        <v>562</v>
      </c>
      <c r="E54" s="452">
        <v>54</v>
      </c>
      <c r="F54" s="453">
        <v>313</v>
      </c>
      <c r="G54" s="454">
        <v>49001006224</v>
      </c>
      <c r="H54" s="455" t="s">
        <v>713</v>
      </c>
      <c r="I54" s="456" t="s">
        <v>714</v>
      </c>
      <c r="J54" s="457"/>
      <c r="K54" s="458"/>
    </row>
    <row r="55" spans="1:11" ht="45">
      <c r="A55" s="449">
        <v>44</v>
      </c>
      <c r="B55" s="450" t="s">
        <v>715</v>
      </c>
      <c r="C55" s="450" t="s">
        <v>561</v>
      </c>
      <c r="D55" s="451" t="s">
        <v>562</v>
      </c>
      <c r="E55" s="452">
        <v>100.4</v>
      </c>
      <c r="F55" s="453">
        <v>625</v>
      </c>
      <c r="G55" s="454" t="s">
        <v>716</v>
      </c>
      <c r="H55" s="455" t="s">
        <v>630</v>
      </c>
      <c r="I55" s="456" t="s">
        <v>717</v>
      </c>
      <c r="J55" s="457"/>
      <c r="K55" s="458"/>
    </row>
    <row r="56" spans="1:11" ht="45">
      <c r="A56" s="449">
        <v>45</v>
      </c>
      <c r="B56" s="450" t="s">
        <v>718</v>
      </c>
      <c r="C56" s="450" t="s">
        <v>561</v>
      </c>
      <c r="D56" s="451" t="s">
        <v>562</v>
      </c>
      <c r="E56" s="452">
        <v>60.8</v>
      </c>
      <c r="F56" s="453">
        <v>375</v>
      </c>
      <c r="G56" s="454" t="s">
        <v>719</v>
      </c>
      <c r="H56" s="455" t="s">
        <v>647</v>
      </c>
      <c r="I56" s="456" t="s">
        <v>720</v>
      </c>
      <c r="J56" s="457"/>
      <c r="K56" s="458"/>
    </row>
    <row r="57" spans="1:11" ht="30">
      <c r="A57" s="449">
        <v>46</v>
      </c>
      <c r="B57" s="450" t="s">
        <v>721</v>
      </c>
      <c r="C57" s="450" t="s">
        <v>561</v>
      </c>
      <c r="D57" s="451" t="s">
        <v>562</v>
      </c>
      <c r="E57" s="452">
        <v>119.8</v>
      </c>
      <c r="F57" s="453">
        <v>800</v>
      </c>
      <c r="G57" s="454"/>
      <c r="H57" s="455"/>
      <c r="I57" s="456"/>
      <c r="J57" s="457" t="s">
        <v>722</v>
      </c>
      <c r="K57" s="458" t="s">
        <v>723</v>
      </c>
    </row>
    <row r="58" spans="1:11" ht="30">
      <c r="A58" s="449">
        <v>47</v>
      </c>
      <c r="B58" s="450" t="s">
        <v>724</v>
      </c>
      <c r="C58" s="450" t="s">
        <v>561</v>
      </c>
      <c r="D58" s="451" t="s">
        <v>562</v>
      </c>
      <c r="E58" s="452">
        <v>136</v>
      </c>
      <c r="F58" s="453">
        <v>525</v>
      </c>
      <c r="G58" s="454">
        <v>38001047179</v>
      </c>
      <c r="H58" s="455" t="s">
        <v>725</v>
      </c>
      <c r="I58" s="456" t="s">
        <v>726</v>
      </c>
      <c r="J58" s="457"/>
      <c r="K58" s="458"/>
    </row>
    <row r="59" spans="1:11" ht="30">
      <c r="A59" s="449">
        <v>48</v>
      </c>
      <c r="B59" s="450" t="s">
        <v>727</v>
      </c>
      <c r="C59" s="450" t="s">
        <v>561</v>
      </c>
      <c r="D59" s="451" t="s">
        <v>728</v>
      </c>
      <c r="E59" s="452">
        <v>184</v>
      </c>
      <c r="F59" s="453">
        <v>1800</v>
      </c>
      <c r="G59" s="454"/>
      <c r="H59" s="455"/>
      <c r="I59" s="456"/>
      <c r="J59" s="457" t="s">
        <v>729</v>
      </c>
      <c r="K59" s="458" t="s">
        <v>730</v>
      </c>
    </row>
    <row r="60" spans="1:11" ht="30">
      <c r="A60" s="449">
        <v>49</v>
      </c>
      <c r="B60" s="450" t="s">
        <v>731</v>
      </c>
      <c r="C60" s="450" t="s">
        <v>561</v>
      </c>
      <c r="D60" s="451" t="s">
        <v>562</v>
      </c>
      <c r="E60" s="452">
        <v>70</v>
      </c>
      <c r="F60" s="453">
        <v>500</v>
      </c>
      <c r="G60" s="454"/>
      <c r="H60" s="455"/>
      <c r="I60" s="456"/>
      <c r="J60" s="457">
        <v>225063123</v>
      </c>
      <c r="K60" s="458" t="s">
        <v>732</v>
      </c>
    </row>
    <row r="61" spans="1:11" ht="30">
      <c r="A61" s="449">
        <v>50</v>
      </c>
      <c r="B61" s="450" t="s">
        <v>733</v>
      </c>
      <c r="C61" s="450" t="s">
        <v>561</v>
      </c>
      <c r="D61" s="451" t="s">
        <v>562</v>
      </c>
      <c r="E61" s="452">
        <v>90</v>
      </c>
      <c r="F61" s="453">
        <v>562.5</v>
      </c>
      <c r="G61" s="454" t="s">
        <v>734</v>
      </c>
      <c r="H61" s="455" t="s">
        <v>735</v>
      </c>
      <c r="I61" s="456" t="s">
        <v>736</v>
      </c>
      <c r="J61" s="457"/>
      <c r="K61" s="458"/>
    </row>
    <row r="62" spans="1:11" ht="30">
      <c r="A62" s="449">
        <v>51</v>
      </c>
      <c r="B62" s="450" t="s">
        <v>737</v>
      </c>
      <c r="C62" s="450" t="s">
        <v>561</v>
      </c>
      <c r="D62" s="451" t="s">
        <v>562</v>
      </c>
      <c r="E62" s="452">
        <v>99</v>
      </c>
      <c r="F62" s="453">
        <v>800</v>
      </c>
      <c r="G62" s="454" t="s">
        <v>738</v>
      </c>
      <c r="H62" s="455" t="s">
        <v>739</v>
      </c>
      <c r="I62" s="456" t="s">
        <v>740</v>
      </c>
      <c r="J62" s="457"/>
      <c r="K62" s="458"/>
    </row>
    <row r="63" spans="1:11" ht="30">
      <c r="A63" s="449">
        <v>52</v>
      </c>
      <c r="B63" s="450" t="s">
        <v>741</v>
      </c>
      <c r="C63" s="450" t="s">
        <v>561</v>
      </c>
      <c r="D63" s="451" t="s">
        <v>562</v>
      </c>
      <c r="E63" s="452">
        <v>94.1</v>
      </c>
      <c r="F63" s="453">
        <v>500</v>
      </c>
      <c r="G63" s="454">
        <v>54001031206</v>
      </c>
      <c r="H63" s="455" t="s">
        <v>742</v>
      </c>
      <c r="I63" s="456" t="s">
        <v>743</v>
      </c>
      <c r="J63" s="457"/>
      <c r="K63" s="458"/>
    </row>
    <row r="64" spans="1:11" ht="45">
      <c r="A64" s="449">
        <v>53</v>
      </c>
      <c r="B64" s="450" t="s">
        <v>744</v>
      </c>
      <c r="C64" s="450" t="s">
        <v>561</v>
      </c>
      <c r="D64" s="451" t="s">
        <v>562</v>
      </c>
      <c r="E64" s="452">
        <v>82.9</v>
      </c>
      <c r="F64" s="453">
        <v>375</v>
      </c>
      <c r="G64" s="454" t="s">
        <v>745</v>
      </c>
      <c r="H64" s="455" t="s">
        <v>746</v>
      </c>
      <c r="I64" s="456" t="s">
        <v>747</v>
      </c>
      <c r="J64" s="457"/>
      <c r="K64" s="458"/>
    </row>
    <row r="65" spans="1:11" ht="30">
      <c r="A65" s="449">
        <v>54</v>
      </c>
      <c r="B65" s="450" t="s">
        <v>748</v>
      </c>
      <c r="C65" s="450" t="s">
        <v>561</v>
      </c>
      <c r="D65" s="451" t="s">
        <v>562</v>
      </c>
      <c r="E65" s="452">
        <v>90</v>
      </c>
      <c r="F65" s="453">
        <v>500</v>
      </c>
      <c r="G65" s="454"/>
      <c r="H65" s="455"/>
      <c r="I65" s="456"/>
      <c r="J65" s="457">
        <v>53001007238</v>
      </c>
      <c r="K65" s="458" t="s">
        <v>749</v>
      </c>
    </row>
    <row r="66" spans="1:11" ht="75">
      <c r="A66" s="449">
        <v>55</v>
      </c>
      <c r="B66" s="450" t="s">
        <v>750</v>
      </c>
      <c r="C66" s="450" t="s">
        <v>561</v>
      </c>
      <c r="D66" s="451" t="s">
        <v>562</v>
      </c>
      <c r="E66" s="452">
        <v>102.03</v>
      </c>
      <c r="F66" s="453">
        <v>1250</v>
      </c>
      <c r="G66" s="454" t="s">
        <v>751</v>
      </c>
      <c r="H66" s="455" t="s">
        <v>752</v>
      </c>
      <c r="I66" s="456" t="s">
        <v>753</v>
      </c>
      <c r="J66" s="457"/>
      <c r="K66" s="458"/>
    </row>
    <row r="67" spans="1:11" ht="30">
      <c r="A67" s="449">
        <v>56</v>
      </c>
      <c r="B67" s="450" t="s">
        <v>754</v>
      </c>
      <c r="C67" s="450" t="s">
        <v>561</v>
      </c>
      <c r="D67" s="451" t="s">
        <v>562</v>
      </c>
      <c r="E67" s="452">
        <v>80.3</v>
      </c>
      <c r="F67" s="453">
        <v>625</v>
      </c>
      <c r="G67" s="454">
        <v>33001022458</v>
      </c>
      <c r="H67" s="455" t="s">
        <v>755</v>
      </c>
      <c r="I67" s="456" t="s">
        <v>756</v>
      </c>
      <c r="J67" s="457"/>
      <c r="K67" s="458"/>
    </row>
    <row r="68" spans="1:11" ht="30">
      <c r="A68" s="449">
        <v>57</v>
      </c>
      <c r="B68" s="450" t="s">
        <v>757</v>
      </c>
      <c r="C68" s="450" t="s">
        <v>561</v>
      </c>
      <c r="D68" s="451" t="s">
        <v>562</v>
      </c>
      <c r="E68" s="452">
        <v>135.69999999999999</v>
      </c>
      <c r="F68" s="453">
        <v>625</v>
      </c>
      <c r="G68" s="454"/>
      <c r="H68" s="455"/>
      <c r="I68" s="456"/>
      <c r="J68" s="457">
        <v>26001002376</v>
      </c>
      <c r="K68" s="458" t="s">
        <v>758</v>
      </c>
    </row>
    <row r="69" spans="1:11" ht="30">
      <c r="A69" s="449">
        <v>58</v>
      </c>
      <c r="B69" s="450" t="s">
        <v>759</v>
      </c>
      <c r="C69" s="450" t="s">
        <v>561</v>
      </c>
      <c r="D69" s="451" t="s">
        <v>562</v>
      </c>
      <c r="E69" s="452">
        <v>90</v>
      </c>
      <c r="F69" s="453">
        <v>437.5</v>
      </c>
      <c r="G69" s="454" t="s">
        <v>760</v>
      </c>
      <c r="H69" s="455" t="s">
        <v>761</v>
      </c>
      <c r="I69" s="456" t="s">
        <v>762</v>
      </c>
      <c r="J69" s="457"/>
      <c r="K69" s="458"/>
    </row>
    <row r="70" spans="1:11" ht="15">
      <c r="A70" s="526">
        <v>59</v>
      </c>
      <c r="B70" s="528" t="s">
        <v>763</v>
      </c>
      <c r="C70" s="528" t="s">
        <v>561</v>
      </c>
      <c r="D70" s="530" t="s">
        <v>562</v>
      </c>
      <c r="E70" s="524">
        <v>140.9</v>
      </c>
      <c r="F70" s="453">
        <v>250</v>
      </c>
      <c r="G70" s="454"/>
      <c r="H70" s="455"/>
      <c r="I70" s="456"/>
      <c r="J70" s="457" t="s">
        <v>764</v>
      </c>
      <c r="K70" s="458" t="s">
        <v>765</v>
      </c>
    </row>
    <row r="71" spans="1:11" ht="15">
      <c r="A71" s="527"/>
      <c r="B71" s="529"/>
      <c r="C71" s="529"/>
      <c r="D71" s="531"/>
      <c r="E71" s="525"/>
      <c r="F71" s="453">
        <v>250</v>
      </c>
      <c r="G71" s="454"/>
      <c r="H71" s="455"/>
      <c r="I71" s="456"/>
      <c r="J71" s="457">
        <v>62007000585</v>
      </c>
      <c r="K71" s="458" t="s">
        <v>766</v>
      </c>
    </row>
    <row r="72" spans="1:11" ht="45">
      <c r="A72" s="449">
        <v>60</v>
      </c>
      <c r="B72" s="450" t="s">
        <v>767</v>
      </c>
      <c r="C72" s="450" t="s">
        <v>561</v>
      </c>
      <c r="D72" s="451" t="s">
        <v>562</v>
      </c>
      <c r="E72" s="452">
        <v>106</v>
      </c>
      <c r="F72" s="453">
        <v>800</v>
      </c>
      <c r="G72" s="454"/>
      <c r="H72" s="455"/>
      <c r="I72" s="456"/>
      <c r="J72" s="457" t="s">
        <v>768</v>
      </c>
      <c r="K72" s="458" t="s">
        <v>769</v>
      </c>
    </row>
    <row r="73" spans="1:11" ht="30">
      <c r="A73" s="449">
        <v>61</v>
      </c>
      <c r="B73" s="450" t="s">
        <v>770</v>
      </c>
      <c r="C73" s="450" t="s">
        <v>561</v>
      </c>
      <c r="D73" s="451" t="s">
        <v>562</v>
      </c>
      <c r="E73" s="452">
        <v>120</v>
      </c>
      <c r="F73" s="453">
        <v>800</v>
      </c>
      <c r="G73" s="454"/>
      <c r="H73" s="455"/>
      <c r="I73" s="456"/>
      <c r="J73" s="457" t="s">
        <v>771</v>
      </c>
      <c r="K73" s="458" t="s">
        <v>772</v>
      </c>
    </row>
    <row r="74" spans="1:11" ht="30">
      <c r="A74" s="449">
        <v>62</v>
      </c>
      <c r="B74" s="450" t="s">
        <v>773</v>
      </c>
      <c r="C74" s="450" t="s">
        <v>561</v>
      </c>
      <c r="D74" s="451" t="s">
        <v>562</v>
      </c>
      <c r="E74" s="452">
        <v>95</v>
      </c>
      <c r="F74" s="453">
        <v>550</v>
      </c>
      <c r="G74" s="454"/>
      <c r="H74" s="455"/>
      <c r="I74" s="456"/>
      <c r="J74" s="457" t="s">
        <v>774</v>
      </c>
      <c r="K74" s="458" t="s">
        <v>775</v>
      </c>
    </row>
    <row r="75" spans="1:11" ht="30">
      <c r="A75" s="449">
        <v>63</v>
      </c>
      <c r="B75" s="450" t="s">
        <v>776</v>
      </c>
      <c r="C75" s="450" t="s">
        <v>561</v>
      </c>
      <c r="D75" s="451" t="s">
        <v>562</v>
      </c>
      <c r="E75" s="452">
        <v>218.1</v>
      </c>
      <c r="F75" s="453">
        <v>4248</v>
      </c>
      <c r="G75" s="454"/>
      <c r="H75" s="455"/>
      <c r="I75" s="456"/>
      <c r="J75" s="457" t="s">
        <v>777</v>
      </c>
      <c r="K75" s="458" t="s">
        <v>778</v>
      </c>
    </row>
    <row r="76" spans="1:11" ht="30">
      <c r="A76" s="449">
        <v>64</v>
      </c>
      <c r="B76" s="450" t="s">
        <v>779</v>
      </c>
      <c r="C76" s="450" t="s">
        <v>561</v>
      </c>
      <c r="D76" s="451" t="s">
        <v>562</v>
      </c>
      <c r="E76" s="452">
        <v>110</v>
      </c>
      <c r="F76" s="453">
        <v>737.5</v>
      </c>
      <c r="G76" s="454" t="s">
        <v>780</v>
      </c>
      <c r="H76" s="455" t="s">
        <v>781</v>
      </c>
      <c r="I76" s="456" t="s">
        <v>782</v>
      </c>
      <c r="J76" s="457"/>
      <c r="K76" s="458"/>
    </row>
    <row r="77" spans="1:11" ht="30">
      <c r="A77" s="449">
        <v>65</v>
      </c>
      <c r="B77" s="450" t="s">
        <v>783</v>
      </c>
      <c r="C77" s="450" t="s">
        <v>561</v>
      </c>
      <c r="D77" s="451" t="s">
        <v>562</v>
      </c>
      <c r="E77" s="452">
        <v>46</v>
      </c>
      <c r="F77" s="453">
        <v>375</v>
      </c>
      <c r="G77" s="454"/>
      <c r="H77" s="455"/>
      <c r="I77" s="456"/>
      <c r="J77" s="457" t="s">
        <v>784</v>
      </c>
      <c r="K77" s="458" t="s">
        <v>785</v>
      </c>
    </row>
    <row r="78" spans="1:11" ht="30">
      <c r="A78" s="449">
        <v>66</v>
      </c>
      <c r="B78" s="450" t="s">
        <v>786</v>
      </c>
      <c r="C78" s="450" t="s">
        <v>561</v>
      </c>
      <c r="D78" s="451" t="s">
        <v>562</v>
      </c>
      <c r="E78" s="452">
        <v>219</v>
      </c>
      <c r="F78" s="453">
        <v>800</v>
      </c>
      <c r="G78" s="454"/>
      <c r="H78" s="455"/>
      <c r="I78" s="456"/>
      <c r="J78" s="457" t="s">
        <v>787</v>
      </c>
      <c r="K78" s="458" t="s">
        <v>788</v>
      </c>
    </row>
    <row r="79" spans="1:11" ht="30">
      <c r="A79" s="449">
        <v>67</v>
      </c>
      <c r="B79" s="450" t="s">
        <v>789</v>
      </c>
      <c r="C79" s="450" t="s">
        <v>561</v>
      </c>
      <c r="D79" s="451" t="s">
        <v>562</v>
      </c>
      <c r="E79" s="452">
        <v>107</v>
      </c>
      <c r="F79" s="453">
        <v>1000</v>
      </c>
      <c r="G79" s="454">
        <v>62005023736</v>
      </c>
      <c r="H79" s="455" t="s">
        <v>790</v>
      </c>
      <c r="I79" s="456" t="s">
        <v>708</v>
      </c>
      <c r="J79" s="457"/>
      <c r="K79" s="458"/>
    </row>
    <row r="80" spans="1:11" ht="45">
      <c r="A80" s="449">
        <v>68</v>
      </c>
      <c r="B80" s="450" t="s">
        <v>791</v>
      </c>
      <c r="C80" s="450" t="s">
        <v>561</v>
      </c>
      <c r="D80" s="451" t="s">
        <v>562</v>
      </c>
      <c r="E80" s="452">
        <v>293.7</v>
      </c>
      <c r="F80" s="453">
        <v>2000</v>
      </c>
      <c r="G80" s="454"/>
      <c r="H80" s="455"/>
      <c r="I80" s="456"/>
      <c r="J80" s="457" t="s">
        <v>792</v>
      </c>
      <c r="K80" s="458" t="s">
        <v>793</v>
      </c>
    </row>
    <row r="81" spans="1:11" ht="30">
      <c r="A81" s="449">
        <v>69</v>
      </c>
      <c r="B81" s="450" t="s">
        <v>794</v>
      </c>
      <c r="C81" s="450" t="s">
        <v>561</v>
      </c>
      <c r="D81" s="451" t="s">
        <v>562</v>
      </c>
      <c r="E81" s="452">
        <v>161</v>
      </c>
      <c r="F81" s="453">
        <v>625</v>
      </c>
      <c r="G81" s="454"/>
      <c r="H81" s="455"/>
      <c r="I81" s="456"/>
      <c r="J81" s="457">
        <v>61008000273</v>
      </c>
      <c r="K81" s="458" t="s">
        <v>795</v>
      </c>
    </row>
    <row r="82" spans="1:11" ht="45">
      <c r="A82" s="449">
        <v>70</v>
      </c>
      <c r="B82" s="450" t="s">
        <v>796</v>
      </c>
      <c r="C82" s="450" t="s">
        <v>561</v>
      </c>
      <c r="D82" s="451" t="s">
        <v>562</v>
      </c>
      <c r="E82" s="452">
        <v>91</v>
      </c>
      <c r="F82" s="453">
        <v>1250</v>
      </c>
      <c r="G82" s="454"/>
      <c r="H82" s="455"/>
      <c r="I82" s="456"/>
      <c r="J82" s="457" t="s">
        <v>797</v>
      </c>
      <c r="K82" s="458" t="s">
        <v>798</v>
      </c>
    </row>
    <row r="83" spans="1:11" ht="45">
      <c r="A83" s="449">
        <v>71</v>
      </c>
      <c r="B83" s="450" t="s">
        <v>799</v>
      </c>
      <c r="C83" s="450" t="s">
        <v>561</v>
      </c>
      <c r="D83" s="451" t="s">
        <v>562</v>
      </c>
      <c r="E83" s="452">
        <v>120</v>
      </c>
      <c r="F83" s="453">
        <v>875</v>
      </c>
      <c r="G83" s="454"/>
      <c r="H83" s="455"/>
      <c r="I83" s="456"/>
      <c r="J83" s="457" t="s">
        <v>800</v>
      </c>
      <c r="K83" s="458" t="s">
        <v>801</v>
      </c>
    </row>
    <row r="84" spans="1:11" ht="45">
      <c r="A84" s="449">
        <v>72</v>
      </c>
      <c r="B84" s="450" t="s">
        <v>802</v>
      </c>
      <c r="C84" s="450" t="s">
        <v>561</v>
      </c>
      <c r="D84" s="451" t="s">
        <v>562</v>
      </c>
      <c r="E84" s="452">
        <v>76.36</v>
      </c>
      <c r="F84" s="453">
        <v>900</v>
      </c>
      <c r="G84" s="454" t="s">
        <v>803</v>
      </c>
      <c r="H84" s="455" t="s">
        <v>804</v>
      </c>
      <c r="I84" s="456" t="s">
        <v>805</v>
      </c>
      <c r="J84" s="457"/>
      <c r="K84" s="458"/>
    </row>
    <row r="85" spans="1:11" ht="45">
      <c r="A85" s="449">
        <v>73</v>
      </c>
      <c r="B85" s="450" t="s">
        <v>806</v>
      </c>
      <c r="C85" s="450" t="s">
        <v>561</v>
      </c>
      <c r="D85" s="451" t="s">
        <v>562</v>
      </c>
      <c r="E85" s="452">
        <v>112.5</v>
      </c>
      <c r="F85" s="453">
        <v>625</v>
      </c>
      <c r="G85" s="454">
        <v>61002004053</v>
      </c>
      <c r="H85" s="455" t="s">
        <v>661</v>
      </c>
      <c r="I85" s="456" t="s">
        <v>656</v>
      </c>
      <c r="J85" s="457"/>
      <c r="K85" s="458"/>
    </row>
    <row r="86" spans="1:11" ht="30">
      <c r="A86" s="449">
        <v>74</v>
      </c>
      <c r="B86" s="450" t="s">
        <v>807</v>
      </c>
      <c r="C86" s="450" t="s">
        <v>808</v>
      </c>
      <c r="D86" s="451" t="s">
        <v>809</v>
      </c>
      <c r="E86" s="452">
        <v>122</v>
      </c>
      <c r="F86" s="453">
        <v>680</v>
      </c>
      <c r="G86" s="454"/>
      <c r="H86" s="455"/>
      <c r="I86" s="456"/>
      <c r="J86" s="457" t="s">
        <v>810</v>
      </c>
      <c r="K86" s="458" t="s">
        <v>811</v>
      </c>
    </row>
    <row r="87" spans="1:11" ht="15">
      <c r="A87" s="68" t="s">
        <v>278</v>
      </c>
      <c r="B87" s="25"/>
      <c r="C87" s="25"/>
      <c r="D87" s="25"/>
      <c r="E87" s="25"/>
      <c r="F87" s="25"/>
      <c r="G87" s="25"/>
      <c r="H87" s="222"/>
      <c r="I87" s="222"/>
      <c r="J87" s="222"/>
      <c r="K87" s="25"/>
    </row>
    <row r="88" spans="1:1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15">
      <c r="A90" s="24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15">
      <c r="A91" s="2"/>
      <c r="B91" s="72" t="s">
        <v>107</v>
      </c>
      <c r="C91" s="2"/>
      <c r="D91" s="2"/>
      <c r="E91" s="5"/>
      <c r="F91" s="2"/>
      <c r="G91" s="2"/>
      <c r="H91" s="2"/>
      <c r="I91" s="2"/>
      <c r="J91" s="2"/>
      <c r="K91" s="2"/>
    </row>
    <row r="92" spans="1:11" ht="15">
      <c r="A92" s="2"/>
      <c r="B92" s="2"/>
      <c r="C92" s="532"/>
      <c r="D92" s="532"/>
      <c r="F92" s="71"/>
      <c r="G92" s="74"/>
    </row>
    <row r="93" spans="1:11" ht="15">
      <c r="B93" s="2"/>
      <c r="C93" s="70" t="s">
        <v>268</v>
      </c>
      <c r="D93" s="2"/>
      <c r="F93" s="12" t="s">
        <v>273</v>
      </c>
    </row>
    <row r="94" spans="1:11" ht="15">
      <c r="B94" s="2"/>
      <c r="C94" s="2"/>
      <c r="D94" s="2"/>
      <c r="F94" s="2" t="s">
        <v>269</v>
      </c>
    </row>
    <row r="95" spans="1:11" ht="15">
      <c r="B95" s="2"/>
      <c r="C95" s="66" t="s">
        <v>139</v>
      </c>
    </row>
  </sheetData>
  <mergeCells count="21">
    <mergeCell ref="C92:D92"/>
    <mergeCell ref="A10:A11"/>
    <mergeCell ref="B10:B11"/>
    <mergeCell ref="C10:C11"/>
    <mergeCell ref="D10:D11"/>
    <mergeCell ref="A32:A33"/>
    <mergeCell ref="B32:B33"/>
    <mergeCell ref="C32:C33"/>
    <mergeCell ref="D32:D33"/>
    <mergeCell ref="E10:E11"/>
    <mergeCell ref="A16:A17"/>
    <mergeCell ref="B16:B17"/>
    <mergeCell ref="C16:C17"/>
    <mergeCell ref="D16:D17"/>
    <mergeCell ref="E16:E17"/>
    <mergeCell ref="E32:E33"/>
    <mergeCell ref="A70:A71"/>
    <mergeCell ref="B70:B71"/>
    <mergeCell ref="C70:C71"/>
    <mergeCell ref="D70:D71"/>
    <mergeCell ref="E70:E71"/>
  </mergeCells>
  <pageMargins left="0.25" right="0.25" top="0.75" bottom="0.75" header="0.3" footer="0.3"/>
  <pageSetup scale="6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E14" sqref="E14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7" t="s">
        <v>462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79" t="s">
        <v>109</v>
      </c>
    </row>
    <row r="2" spans="1:13" customFormat="1" ht="15">
      <c r="A2" s="106" t="s">
        <v>140</v>
      </c>
      <c r="B2" s="106"/>
      <c r="C2" s="138"/>
      <c r="D2" s="138"/>
      <c r="E2" s="138"/>
      <c r="F2" s="138"/>
      <c r="G2" s="138"/>
      <c r="H2" s="138"/>
      <c r="I2" s="138"/>
      <c r="J2" s="138"/>
      <c r="K2" s="144"/>
      <c r="L2" s="364" t="s">
        <v>516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7"/>
      <c r="G4" s="138"/>
      <c r="H4" s="138"/>
      <c r="I4" s="138"/>
      <c r="J4" s="138"/>
      <c r="K4" s="138"/>
      <c r="L4" s="138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354</v>
      </c>
      <c r="F7" s="136" t="s">
        <v>247</v>
      </c>
      <c r="G7" s="136" t="s">
        <v>391</v>
      </c>
      <c r="H7" s="136" t="s">
        <v>393</v>
      </c>
      <c r="I7" s="136" t="s">
        <v>387</v>
      </c>
      <c r="J7" s="136" t="s">
        <v>388</v>
      </c>
      <c r="K7" s="136" t="s">
        <v>400</v>
      </c>
      <c r="L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15">
      <c r="A9" s="459">
        <v>1</v>
      </c>
      <c r="B9" s="460" t="s">
        <v>812</v>
      </c>
      <c r="C9" s="461" t="s">
        <v>813</v>
      </c>
      <c r="D9" s="462" t="s">
        <v>814</v>
      </c>
      <c r="E9" s="462" t="s">
        <v>815</v>
      </c>
      <c r="F9" s="463" t="s">
        <v>816</v>
      </c>
      <c r="G9" s="464">
        <v>240</v>
      </c>
      <c r="H9" s="465"/>
      <c r="I9" s="466"/>
      <c r="J9" s="466"/>
      <c r="K9" s="465" t="s">
        <v>817</v>
      </c>
      <c r="L9" s="467" t="s">
        <v>818</v>
      </c>
    </row>
    <row r="10" spans="1:13" customFormat="1" ht="15">
      <c r="A10" s="459">
        <v>2</v>
      </c>
      <c r="B10" s="460" t="s">
        <v>812</v>
      </c>
      <c r="C10" s="461" t="s">
        <v>813</v>
      </c>
      <c r="D10" s="468" t="s">
        <v>819</v>
      </c>
      <c r="E10" s="468" t="s">
        <v>815</v>
      </c>
      <c r="F10" s="469" t="s">
        <v>820</v>
      </c>
      <c r="G10" s="449">
        <v>240</v>
      </c>
      <c r="H10" s="465"/>
      <c r="I10" s="466"/>
      <c r="J10" s="466"/>
      <c r="K10" s="465" t="s">
        <v>821</v>
      </c>
      <c r="L10" s="467" t="s">
        <v>822</v>
      </c>
    </row>
    <row r="11" spans="1:13" customFormat="1" ht="15">
      <c r="A11" s="459">
        <v>3</v>
      </c>
      <c r="B11" s="460" t="s">
        <v>812</v>
      </c>
      <c r="C11" s="461" t="s">
        <v>813</v>
      </c>
      <c r="D11" s="462" t="s">
        <v>823</v>
      </c>
      <c r="E11" s="468" t="s">
        <v>824</v>
      </c>
      <c r="F11" s="469" t="s">
        <v>825</v>
      </c>
      <c r="G11" s="449">
        <v>240</v>
      </c>
      <c r="H11" s="465"/>
      <c r="I11" s="466"/>
      <c r="J11" s="466"/>
      <c r="K11" s="465" t="s">
        <v>826</v>
      </c>
      <c r="L11" s="467" t="s">
        <v>827</v>
      </c>
    </row>
    <row r="12" spans="1:13" customFormat="1" ht="15">
      <c r="A12" s="459">
        <v>4</v>
      </c>
      <c r="B12" s="460" t="s">
        <v>812</v>
      </c>
      <c r="C12" s="461" t="s">
        <v>813</v>
      </c>
      <c r="D12" s="462" t="s">
        <v>828</v>
      </c>
      <c r="E12" s="462" t="s">
        <v>829</v>
      </c>
      <c r="F12" s="469" t="s">
        <v>830</v>
      </c>
      <c r="G12" s="464">
        <v>240</v>
      </c>
      <c r="H12" s="465"/>
      <c r="I12" s="466"/>
      <c r="J12" s="466"/>
      <c r="K12" s="470" t="s">
        <v>831</v>
      </c>
      <c r="L12" s="464" t="s">
        <v>832</v>
      </c>
    </row>
    <row r="13" spans="1:13" customFormat="1" ht="15">
      <c r="A13" s="68">
        <v>5</v>
      </c>
      <c r="B13" s="68"/>
      <c r="C13" s="25"/>
      <c r="D13" s="25"/>
      <c r="E13" s="25"/>
      <c r="F13" s="25"/>
      <c r="G13" s="25"/>
      <c r="H13" s="25"/>
      <c r="I13" s="222"/>
      <c r="J13" s="222"/>
      <c r="K13" s="222"/>
      <c r="L13" s="25"/>
    </row>
    <row r="14" spans="1:13" customFormat="1" ht="15">
      <c r="A14" s="68">
        <v>6</v>
      </c>
      <c r="B14" s="68"/>
      <c r="C14" s="25"/>
      <c r="D14" s="25"/>
      <c r="E14" s="25"/>
      <c r="F14" s="25"/>
      <c r="G14" s="25"/>
      <c r="H14" s="25"/>
      <c r="I14" s="222"/>
      <c r="J14" s="222"/>
      <c r="K14" s="222"/>
      <c r="L14" s="25"/>
    </row>
    <row r="15" spans="1:13" customFormat="1" ht="15">
      <c r="A15" s="68">
        <v>7</v>
      </c>
      <c r="B15" s="68"/>
      <c r="C15" s="25"/>
      <c r="D15" s="25"/>
      <c r="E15" s="25"/>
      <c r="F15" s="25"/>
      <c r="G15" s="25"/>
      <c r="H15" s="25"/>
      <c r="I15" s="222"/>
      <c r="J15" s="222"/>
      <c r="K15" s="222"/>
      <c r="L15" s="25"/>
    </row>
    <row r="16" spans="1:13" customFormat="1" ht="15">
      <c r="A16" s="68">
        <v>8</v>
      </c>
      <c r="B16" s="68"/>
      <c r="C16" s="25"/>
      <c r="D16" s="25"/>
      <c r="E16" s="25"/>
      <c r="F16" s="25"/>
      <c r="G16" s="25"/>
      <c r="H16" s="25"/>
      <c r="I16" s="222"/>
      <c r="J16" s="222"/>
      <c r="K16" s="222"/>
      <c r="L16" s="25"/>
    </row>
    <row r="17" spans="1:12" customFormat="1" ht="15">
      <c r="A17" s="68">
        <v>9</v>
      </c>
      <c r="B17" s="68"/>
      <c r="C17" s="25"/>
      <c r="D17" s="25"/>
      <c r="E17" s="25"/>
      <c r="F17" s="25"/>
      <c r="G17" s="25"/>
      <c r="H17" s="25"/>
      <c r="I17" s="222"/>
      <c r="J17" s="222"/>
      <c r="K17" s="222"/>
      <c r="L17" s="25"/>
    </row>
    <row r="18" spans="1:12" customFormat="1" ht="15">
      <c r="A18" s="68">
        <v>10</v>
      </c>
      <c r="B18" s="68"/>
      <c r="C18" s="25"/>
      <c r="D18" s="25"/>
      <c r="E18" s="25"/>
      <c r="F18" s="25"/>
      <c r="G18" s="25"/>
      <c r="H18" s="25"/>
      <c r="I18" s="222"/>
      <c r="J18" s="222"/>
      <c r="K18" s="222"/>
      <c r="L18" s="25"/>
    </row>
    <row r="19" spans="1:12" customFormat="1" ht="15">
      <c r="A19" s="68">
        <v>11</v>
      </c>
      <c r="B19" s="68"/>
      <c r="C19" s="25"/>
      <c r="D19" s="25"/>
      <c r="E19" s="25"/>
      <c r="F19" s="25"/>
      <c r="G19" s="25"/>
      <c r="H19" s="25"/>
      <c r="I19" s="222"/>
      <c r="J19" s="222"/>
      <c r="K19" s="222"/>
      <c r="L19" s="25"/>
    </row>
    <row r="20" spans="1:12" customFormat="1" ht="15">
      <c r="A20" s="68">
        <v>12</v>
      </c>
      <c r="B20" s="68"/>
      <c r="C20" s="25"/>
      <c r="D20" s="25"/>
      <c r="E20" s="25"/>
      <c r="F20" s="25"/>
      <c r="G20" s="25"/>
      <c r="H20" s="25"/>
      <c r="I20" s="222"/>
      <c r="J20" s="222"/>
      <c r="K20" s="222"/>
      <c r="L20" s="25"/>
    </row>
    <row r="21" spans="1:12" customFormat="1" ht="15">
      <c r="A21" s="68">
        <v>13</v>
      </c>
      <c r="B21" s="68"/>
      <c r="C21" s="25"/>
      <c r="D21" s="25"/>
      <c r="E21" s="25"/>
      <c r="F21" s="25"/>
      <c r="G21" s="25"/>
      <c r="H21" s="25"/>
      <c r="I21" s="222"/>
      <c r="J21" s="222"/>
      <c r="K21" s="222"/>
      <c r="L21" s="25"/>
    </row>
    <row r="22" spans="1:12" customFormat="1" ht="15">
      <c r="A22" s="68">
        <v>14</v>
      </c>
      <c r="B22" s="68"/>
      <c r="C22" s="25"/>
      <c r="D22" s="25"/>
      <c r="E22" s="25"/>
      <c r="F22" s="25"/>
      <c r="G22" s="25"/>
      <c r="H22" s="25"/>
      <c r="I22" s="222"/>
      <c r="J22" s="222"/>
      <c r="K22" s="222"/>
      <c r="L22" s="25"/>
    </row>
    <row r="23" spans="1:12" customFormat="1" ht="15">
      <c r="A23" s="68">
        <v>15</v>
      </c>
      <c r="B23" s="68"/>
      <c r="C23" s="25"/>
      <c r="D23" s="25"/>
      <c r="E23" s="25"/>
      <c r="F23" s="25"/>
      <c r="G23" s="25"/>
      <c r="H23" s="25"/>
      <c r="I23" s="222"/>
      <c r="J23" s="222"/>
      <c r="K23" s="222"/>
      <c r="L23" s="25"/>
    </row>
    <row r="24" spans="1:12" customFormat="1" ht="15">
      <c r="A24" s="68">
        <v>16</v>
      </c>
      <c r="B24" s="68"/>
      <c r="C24" s="25"/>
      <c r="D24" s="25"/>
      <c r="E24" s="25"/>
      <c r="F24" s="25"/>
      <c r="G24" s="25"/>
      <c r="H24" s="25"/>
      <c r="I24" s="222"/>
      <c r="J24" s="222"/>
      <c r="K24" s="222"/>
      <c r="L24" s="25"/>
    </row>
    <row r="25" spans="1:12" customFormat="1" ht="15">
      <c r="A25" s="68">
        <v>17</v>
      </c>
      <c r="B25" s="68"/>
      <c r="C25" s="25"/>
      <c r="D25" s="25"/>
      <c r="E25" s="25"/>
      <c r="F25" s="25"/>
      <c r="G25" s="25"/>
      <c r="H25" s="25"/>
      <c r="I25" s="222"/>
      <c r="J25" s="222"/>
      <c r="K25" s="222"/>
      <c r="L25" s="25"/>
    </row>
    <row r="26" spans="1:12" customFormat="1" ht="15">
      <c r="A26" s="68">
        <v>18</v>
      </c>
      <c r="B26" s="68"/>
      <c r="C26" s="25"/>
      <c r="D26" s="25"/>
      <c r="E26" s="25"/>
      <c r="F26" s="25"/>
      <c r="G26" s="25"/>
      <c r="H26" s="25"/>
      <c r="I26" s="222"/>
      <c r="J26" s="222"/>
      <c r="K26" s="222"/>
      <c r="L26" s="25"/>
    </row>
    <row r="27" spans="1:12" customFormat="1" ht="15">
      <c r="A27" s="68" t="s">
        <v>278</v>
      </c>
      <c r="B27" s="68"/>
      <c r="C27" s="25"/>
      <c r="D27" s="25"/>
      <c r="E27" s="25"/>
      <c r="F27" s="25"/>
      <c r="G27" s="25"/>
      <c r="H27" s="25"/>
      <c r="I27" s="222"/>
      <c r="J27" s="222"/>
      <c r="K27" s="222"/>
      <c r="L27" s="25"/>
    </row>
    <row r="28" spans="1:12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</row>
    <row r="29" spans="1:12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12" ht="15">
      <c r="A30" s="228"/>
      <c r="B30" s="228"/>
      <c r="C30" s="227"/>
      <c r="D30" s="227"/>
      <c r="E30" s="227"/>
      <c r="F30" s="227"/>
      <c r="G30" s="227"/>
      <c r="H30" s="227"/>
      <c r="I30" s="227"/>
      <c r="J30" s="227"/>
      <c r="K30" s="227"/>
      <c r="L30" s="227"/>
    </row>
    <row r="31" spans="1:12" ht="15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33"/>
    </row>
    <row r="33" spans="3:7" ht="15">
      <c r="C33" s="186"/>
      <c r="D33" s="192" t="s">
        <v>268</v>
      </c>
      <c r="E33" s="186"/>
      <c r="G33" s="193" t="s">
        <v>273</v>
      </c>
    </row>
    <row r="34" spans="3:7" ht="15">
      <c r="C34" s="186"/>
      <c r="D34" s="194" t="s">
        <v>139</v>
      </c>
      <c r="E34" s="186"/>
      <c r="G34" s="186" t="s">
        <v>269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2" zoomScale="80" zoomScaleNormal="10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7" t="s">
        <v>463</v>
      </c>
      <c r="B1" s="138"/>
      <c r="C1" s="138"/>
      <c r="D1" s="138"/>
      <c r="E1" s="138"/>
      <c r="F1" s="138"/>
      <c r="G1" s="138"/>
      <c r="H1" s="144"/>
      <c r="I1" s="79" t="s">
        <v>109</v>
      </c>
    </row>
    <row r="2" spans="1:13" customFormat="1" ht="15">
      <c r="A2" s="106" t="s">
        <v>140</v>
      </c>
      <c r="B2" s="138"/>
      <c r="C2" s="138"/>
      <c r="D2" s="138"/>
      <c r="E2" s="138"/>
      <c r="F2" s="138"/>
      <c r="G2" s="138"/>
      <c r="H2" s="144"/>
      <c r="I2" s="364" t="s">
        <v>516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8"/>
      <c r="E4" s="138"/>
      <c r="F4" s="138"/>
      <c r="G4" s="138"/>
      <c r="H4" s="138"/>
      <c r="I4" s="147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50" t="s">
        <v>64</v>
      </c>
      <c r="B7" s="136" t="s">
        <v>385</v>
      </c>
      <c r="C7" s="136" t="s">
        <v>386</v>
      </c>
      <c r="D7" s="136" t="s">
        <v>391</v>
      </c>
      <c r="E7" s="136" t="s">
        <v>393</v>
      </c>
      <c r="F7" s="136" t="s">
        <v>387</v>
      </c>
      <c r="G7" s="136" t="s">
        <v>388</v>
      </c>
      <c r="H7" s="136" t="s">
        <v>400</v>
      </c>
      <c r="I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8">
        <v>1</v>
      </c>
      <c r="B9" s="25"/>
      <c r="C9" s="25"/>
      <c r="D9" s="25"/>
      <c r="E9" s="25"/>
      <c r="F9" s="222"/>
      <c r="G9" s="222"/>
      <c r="H9" s="222"/>
      <c r="I9" s="25"/>
    </row>
    <row r="10" spans="1:13" customFormat="1" ht="15">
      <c r="A10" s="68">
        <v>2</v>
      </c>
      <c r="B10" s="25"/>
      <c r="C10" s="25"/>
      <c r="D10" s="25"/>
      <c r="E10" s="25"/>
      <c r="F10" s="222"/>
      <c r="G10" s="222"/>
      <c r="H10" s="222"/>
      <c r="I10" s="25"/>
    </row>
    <row r="11" spans="1:13" customFormat="1" ht="15">
      <c r="A11" s="68">
        <v>3</v>
      </c>
      <c r="B11" s="25"/>
      <c r="C11" s="25"/>
      <c r="D11" s="25"/>
      <c r="E11" s="25"/>
      <c r="F11" s="222"/>
      <c r="G11" s="222"/>
      <c r="H11" s="222"/>
      <c r="I11" s="25"/>
    </row>
    <row r="12" spans="1:13" customFormat="1" ht="15">
      <c r="A12" s="68">
        <v>4</v>
      </c>
      <c r="B12" s="25"/>
      <c r="C12" s="25"/>
      <c r="D12" s="25"/>
      <c r="E12" s="25"/>
      <c r="F12" s="222"/>
      <c r="G12" s="222"/>
      <c r="H12" s="222"/>
      <c r="I12" s="25"/>
    </row>
    <row r="13" spans="1:13" customFormat="1" ht="15">
      <c r="A13" s="68">
        <v>5</v>
      </c>
      <c r="B13" s="25"/>
      <c r="C13" s="25"/>
      <c r="D13" s="25"/>
      <c r="E13" s="25"/>
      <c r="F13" s="222"/>
      <c r="G13" s="222"/>
      <c r="H13" s="222"/>
      <c r="I13" s="25"/>
    </row>
    <row r="14" spans="1:13" customFormat="1" ht="15">
      <c r="A14" s="68">
        <v>6</v>
      </c>
      <c r="B14" s="25"/>
      <c r="C14" s="25"/>
      <c r="D14" s="25"/>
      <c r="E14" s="25"/>
      <c r="F14" s="222"/>
      <c r="G14" s="222"/>
      <c r="H14" s="222"/>
      <c r="I14" s="25"/>
    </row>
    <row r="15" spans="1:13" customFormat="1" ht="15">
      <c r="A15" s="68">
        <v>7</v>
      </c>
      <c r="B15" s="25"/>
      <c r="C15" s="25"/>
      <c r="D15" s="25"/>
      <c r="E15" s="25"/>
      <c r="F15" s="222"/>
      <c r="G15" s="222"/>
      <c r="H15" s="222"/>
      <c r="I15" s="25"/>
    </row>
    <row r="16" spans="1:13" customFormat="1" ht="15">
      <c r="A16" s="68">
        <v>8</v>
      </c>
      <c r="B16" s="25"/>
      <c r="C16" s="25"/>
      <c r="D16" s="25"/>
      <c r="E16" s="25"/>
      <c r="F16" s="222"/>
      <c r="G16" s="222"/>
      <c r="H16" s="222"/>
      <c r="I16" s="25"/>
    </row>
    <row r="17" spans="1:9" customFormat="1" ht="15">
      <c r="A17" s="68">
        <v>9</v>
      </c>
      <c r="B17" s="25"/>
      <c r="C17" s="25"/>
      <c r="D17" s="25"/>
      <c r="E17" s="25"/>
      <c r="F17" s="222"/>
      <c r="G17" s="222"/>
      <c r="H17" s="222"/>
      <c r="I17" s="25"/>
    </row>
    <row r="18" spans="1:9" customFormat="1" ht="15">
      <c r="A18" s="68">
        <v>10</v>
      </c>
      <c r="B18" s="25"/>
      <c r="C18" s="25"/>
      <c r="D18" s="25"/>
      <c r="E18" s="25"/>
      <c r="F18" s="222"/>
      <c r="G18" s="222"/>
      <c r="H18" s="222"/>
      <c r="I18" s="25"/>
    </row>
    <row r="19" spans="1:9" customFormat="1" ht="15">
      <c r="A19" s="68">
        <v>11</v>
      </c>
      <c r="B19" s="25"/>
      <c r="C19" s="25"/>
      <c r="D19" s="25"/>
      <c r="E19" s="25"/>
      <c r="F19" s="222"/>
      <c r="G19" s="222"/>
      <c r="H19" s="222"/>
      <c r="I19" s="25"/>
    </row>
    <row r="20" spans="1:9" customFormat="1" ht="15">
      <c r="A20" s="68">
        <v>12</v>
      </c>
      <c r="B20" s="25"/>
      <c r="C20" s="25"/>
      <c r="D20" s="25"/>
      <c r="E20" s="25"/>
      <c r="F20" s="222"/>
      <c r="G20" s="222"/>
      <c r="H20" s="222"/>
      <c r="I20" s="25"/>
    </row>
    <row r="21" spans="1:9" customFormat="1" ht="15">
      <c r="A21" s="68">
        <v>13</v>
      </c>
      <c r="B21" s="25"/>
      <c r="C21" s="25"/>
      <c r="D21" s="25"/>
      <c r="E21" s="25"/>
      <c r="F21" s="222"/>
      <c r="G21" s="222"/>
      <c r="H21" s="222"/>
      <c r="I21" s="25"/>
    </row>
    <row r="22" spans="1:9" customFormat="1" ht="15">
      <c r="A22" s="68">
        <v>14</v>
      </c>
      <c r="B22" s="25"/>
      <c r="C22" s="25"/>
      <c r="D22" s="25"/>
      <c r="E22" s="25"/>
      <c r="F22" s="222"/>
      <c r="G22" s="222"/>
      <c r="H22" s="222"/>
      <c r="I22" s="25"/>
    </row>
    <row r="23" spans="1:9" customFormat="1" ht="15">
      <c r="A23" s="68">
        <v>15</v>
      </c>
      <c r="B23" s="25"/>
      <c r="C23" s="25"/>
      <c r="D23" s="25"/>
      <c r="E23" s="25"/>
      <c r="F23" s="222"/>
      <c r="G23" s="222"/>
      <c r="H23" s="222"/>
      <c r="I23" s="25"/>
    </row>
    <row r="24" spans="1:9" customFormat="1" ht="15">
      <c r="A24" s="68">
        <v>16</v>
      </c>
      <c r="B24" s="25"/>
      <c r="C24" s="25"/>
      <c r="D24" s="25"/>
      <c r="E24" s="25"/>
      <c r="F24" s="222"/>
      <c r="G24" s="222"/>
      <c r="H24" s="222"/>
      <c r="I24" s="25"/>
    </row>
    <row r="25" spans="1:9" customFormat="1" ht="15">
      <c r="A25" s="68">
        <v>17</v>
      </c>
      <c r="B25" s="25"/>
      <c r="C25" s="25"/>
      <c r="D25" s="25"/>
      <c r="E25" s="25"/>
      <c r="F25" s="222"/>
      <c r="G25" s="222"/>
      <c r="H25" s="222"/>
      <c r="I25" s="25"/>
    </row>
    <row r="26" spans="1:9" customFormat="1" ht="15">
      <c r="A26" s="68">
        <v>18</v>
      </c>
      <c r="B26" s="25"/>
      <c r="C26" s="25"/>
      <c r="D26" s="25"/>
      <c r="E26" s="25"/>
      <c r="F26" s="222"/>
      <c r="G26" s="222"/>
      <c r="H26" s="222"/>
      <c r="I26" s="25"/>
    </row>
    <row r="27" spans="1:9" customFormat="1" ht="15">
      <c r="A27" s="68" t="s">
        <v>278</v>
      </c>
      <c r="B27" s="25"/>
      <c r="C27" s="25"/>
      <c r="D27" s="25"/>
      <c r="E27" s="25"/>
      <c r="F27" s="222"/>
      <c r="G27" s="222"/>
      <c r="H27" s="222"/>
      <c r="I27" s="25"/>
    </row>
    <row r="28" spans="1:9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3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view="pageBreakPreview" topLeftCell="A76" zoomScale="80" zoomScaleNormal="100" zoomScaleSheetLayoutView="80" workbookViewId="0">
      <selection activeCell="G88" sqref="G88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4" t="s">
        <v>516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396" t="s">
        <v>377</v>
      </c>
      <c r="C8" s="397" t="s">
        <v>439</v>
      </c>
      <c r="D8" s="397" t="s">
        <v>440</v>
      </c>
      <c r="E8" s="397" t="s">
        <v>378</v>
      </c>
      <c r="F8" s="397" t="s">
        <v>397</v>
      </c>
      <c r="G8" s="397" t="s">
        <v>398</v>
      </c>
      <c r="H8" s="397" t="s">
        <v>444</v>
      </c>
      <c r="I8" s="169" t="s">
        <v>399</v>
      </c>
      <c r="J8" s="106"/>
    </row>
    <row r="9" spans="1:10" ht="30">
      <c r="A9" s="171">
        <v>1</v>
      </c>
      <c r="B9" s="471">
        <v>41759</v>
      </c>
      <c r="C9" s="472" t="s">
        <v>833</v>
      </c>
      <c r="D9" s="473">
        <v>205283637</v>
      </c>
      <c r="E9" s="474" t="s">
        <v>834</v>
      </c>
      <c r="F9" s="474">
        <v>79357.5</v>
      </c>
      <c r="G9" s="474">
        <v>79357.5</v>
      </c>
      <c r="H9" s="474">
        <v>0</v>
      </c>
      <c r="I9" s="474">
        <v>79357.5</v>
      </c>
      <c r="J9" s="106"/>
    </row>
    <row r="10" spans="1:10" ht="30">
      <c r="A10" s="171">
        <v>2</v>
      </c>
      <c r="B10" s="471">
        <v>41131</v>
      </c>
      <c r="C10" s="472" t="s">
        <v>835</v>
      </c>
      <c r="D10" s="473"/>
      <c r="E10" s="474" t="s">
        <v>836</v>
      </c>
      <c r="F10" s="474">
        <v>41437.199999999997</v>
      </c>
      <c r="G10" s="474">
        <v>41437.199999999997</v>
      </c>
      <c r="H10" s="475">
        <v>0</v>
      </c>
      <c r="I10" s="474">
        <v>41437.199999999997</v>
      </c>
      <c r="J10" s="106"/>
    </row>
    <row r="11" spans="1:10" ht="60">
      <c r="A11" s="171">
        <v>3</v>
      </c>
      <c r="B11" s="471">
        <v>41139</v>
      </c>
      <c r="C11" s="472" t="s">
        <v>837</v>
      </c>
      <c r="D11" s="473">
        <v>205282905</v>
      </c>
      <c r="E11" s="476" t="s">
        <v>838</v>
      </c>
      <c r="F11" s="474">
        <v>141390</v>
      </c>
      <c r="G11" s="474">
        <v>141390</v>
      </c>
      <c r="H11" s="475">
        <v>0</v>
      </c>
      <c r="I11" s="474">
        <v>141390</v>
      </c>
      <c r="J11" s="106"/>
    </row>
    <row r="12" spans="1:10">
      <c r="A12" s="171">
        <v>4</v>
      </c>
      <c r="B12" s="471">
        <v>41084</v>
      </c>
      <c r="C12" s="472" t="s">
        <v>839</v>
      </c>
      <c r="D12" s="473">
        <v>60001104537</v>
      </c>
      <c r="E12" s="474" t="s">
        <v>840</v>
      </c>
      <c r="F12" s="477">
        <v>162.5</v>
      </c>
      <c r="G12" s="477">
        <v>162.5</v>
      </c>
      <c r="H12" s="475">
        <v>0</v>
      </c>
      <c r="I12" s="477">
        <v>162.5</v>
      </c>
      <c r="J12" s="106"/>
    </row>
    <row r="13" spans="1:10">
      <c r="A13" s="171">
        <v>5</v>
      </c>
      <c r="B13" s="471">
        <v>41083</v>
      </c>
      <c r="C13" s="472" t="s">
        <v>841</v>
      </c>
      <c r="D13" s="473">
        <v>16001002430</v>
      </c>
      <c r="E13" s="474" t="s">
        <v>840</v>
      </c>
      <c r="F13" s="477">
        <v>100</v>
      </c>
      <c r="G13" s="477">
        <v>100</v>
      </c>
      <c r="H13" s="475">
        <v>0</v>
      </c>
      <c r="I13" s="477">
        <v>100</v>
      </c>
      <c r="J13" s="106"/>
    </row>
    <row r="14" spans="1:10">
      <c r="A14" s="171">
        <v>6</v>
      </c>
      <c r="B14" s="471">
        <v>41083</v>
      </c>
      <c r="C14" s="472" t="s">
        <v>842</v>
      </c>
      <c r="D14" s="473">
        <v>16201033680</v>
      </c>
      <c r="E14" s="474" t="s">
        <v>840</v>
      </c>
      <c r="F14" s="477">
        <v>100</v>
      </c>
      <c r="G14" s="477">
        <v>100</v>
      </c>
      <c r="H14" s="475">
        <v>0</v>
      </c>
      <c r="I14" s="477">
        <v>100</v>
      </c>
      <c r="J14" s="106"/>
    </row>
    <row r="15" spans="1:10">
      <c r="A15" s="171">
        <v>7</v>
      </c>
      <c r="B15" s="471">
        <v>41084</v>
      </c>
      <c r="C15" s="472" t="s">
        <v>843</v>
      </c>
      <c r="D15" s="473">
        <v>61006053900</v>
      </c>
      <c r="E15" s="474" t="s">
        <v>840</v>
      </c>
      <c r="F15" s="477">
        <v>162.5</v>
      </c>
      <c r="G15" s="477">
        <v>162.5</v>
      </c>
      <c r="H15" s="478">
        <v>0</v>
      </c>
      <c r="I15" s="477">
        <v>162.5</v>
      </c>
      <c r="J15" s="106"/>
    </row>
    <row r="16" spans="1:10">
      <c r="A16" s="171">
        <v>8</v>
      </c>
      <c r="B16" s="471">
        <v>41083</v>
      </c>
      <c r="C16" s="472" t="s">
        <v>844</v>
      </c>
      <c r="D16" s="473">
        <v>61008001136</v>
      </c>
      <c r="E16" s="474" t="s">
        <v>840</v>
      </c>
      <c r="F16" s="477">
        <v>125</v>
      </c>
      <c r="G16" s="477">
        <v>125</v>
      </c>
      <c r="H16" s="475">
        <v>0</v>
      </c>
      <c r="I16" s="477">
        <v>125</v>
      </c>
      <c r="J16" s="106"/>
    </row>
    <row r="17" spans="1:10">
      <c r="A17" s="171">
        <v>9</v>
      </c>
      <c r="B17" s="471">
        <v>41084</v>
      </c>
      <c r="C17" s="472" t="s">
        <v>845</v>
      </c>
      <c r="D17" s="473">
        <v>61006068519</v>
      </c>
      <c r="E17" s="474" t="s">
        <v>840</v>
      </c>
      <c r="F17" s="477">
        <v>162.5</v>
      </c>
      <c r="G17" s="477">
        <v>162.5</v>
      </c>
      <c r="H17" s="475">
        <v>0</v>
      </c>
      <c r="I17" s="477">
        <v>162.5</v>
      </c>
      <c r="J17" s="106"/>
    </row>
    <row r="18" spans="1:10">
      <c r="A18" s="171">
        <v>10</v>
      </c>
      <c r="B18" s="471">
        <v>41083</v>
      </c>
      <c r="C18" s="472" t="s">
        <v>846</v>
      </c>
      <c r="D18" s="473">
        <v>61008001937</v>
      </c>
      <c r="E18" s="474" t="s">
        <v>840</v>
      </c>
      <c r="F18" s="477">
        <v>162.5</v>
      </c>
      <c r="G18" s="477">
        <v>162.5</v>
      </c>
      <c r="H18" s="478">
        <v>0</v>
      </c>
      <c r="I18" s="477">
        <v>162.5</v>
      </c>
      <c r="J18" s="106"/>
    </row>
    <row r="19" spans="1:10">
      <c r="A19" s="171">
        <v>11</v>
      </c>
      <c r="B19" s="471">
        <v>41084</v>
      </c>
      <c r="C19" s="472" t="s">
        <v>847</v>
      </c>
      <c r="D19" s="473">
        <v>61006047190</v>
      </c>
      <c r="E19" s="474" t="s">
        <v>840</v>
      </c>
      <c r="F19" s="477">
        <v>162.5</v>
      </c>
      <c r="G19" s="477">
        <v>162.5</v>
      </c>
      <c r="H19" s="475">
        <v>0</v>
      </c>
      <c r="I19" s="477">
        <v>162.5</v>
      </c>
      <c r="J19" s="106"/>
    </row>
    <row r="20" spans="1:10">
      <c r="A20" s="171">
        <v>12</v>
      </c>
      <c r="B20" s="471">
        <v>41083</v>
      </c>
      <c r="C20" s="472" t="s">
        <v>848</v>
      </c>
      <c r="D20" s="473">
        <v>61006053166</v>
      </c>
      <c r="E20" s="474" t="s">
        <v>840</v>
      </c>
      <c r="F20" s="477">
        <v>162.5</v>
      </c>
      <c r="G20" s="477">
        <v>162.5</v>
      </c>
      <c r="H20" s="475">
        <v>0</v>
      </c>
      <c r="I20" s="477">
        <v>162.5</v>
      </c>
      <c r="J20" s="106"/>
    </row>
    <row r="21" spans="1:10">
      <c r="A21" s="171">
        <v>13</v>
      </c>
      <c r="B21" s="471">
        <v>41084</v>
      </c>
      <c r="C21" s="472" t="s">
        <v>849</v>
      </c>
      <c r="D21" s="473" t="s">
        <v>850</v>
      </c>
      <c r="E21" s="474" t="s">
        <v>840</v>
      </c>
      <c r="F21" s="477">
        <v>125</v>
      </c>
      <c r="G21" s="477">
        <v>125</v>
      </c>
      <c r="H21" s="475">
        <v>0</v>
      </c>
      <c r="I21" s="477">
        <v>125</v>
      </c>
      <c r="J21" s="106"/>
    </row>
    <row r="22" spans="1:10">
      <c r="A22" s="171">
        <v>14</v>
      </c>
      <c r="B22" s="471">
        <v>41084</v>
      </c>
      <c r="C22" s="472" t="s">
        <v>851</v>
      </c>
      <c r="D22" s="473" t="s">
        <v>852</v>
      </c>
      <c r="E22" s="474" t="s">
        <v>840</v>
      </c>
      <c r="F22" s="477">
        <v>162.5</v>
      </c>
      <c r="G22" s="477">
        <v>162.5</v>
      </c>
      <c r="H22" s="475">
        <v>0</v>
      </c>
      <c r="I22" s="477">
        <v>162.5</v>
      </c>
      <c r="J22" s="106"/>
    </row>
    <row r="23" spans="1:10">
      <c r="A23" s="171">
        <v>15</v>
      </c>
      <c r="B23" s="471">
        <v>41084</v>
      </c>
      <c r="C23" s="472" t="s">
        <v>853</v>
      </c>
      <c r="D23" s="473" t="s">
        <v>854</v>
      </c>
      <c r="E23" s="474" t="s">
        <v>840</v>
      </c>
      <c r="F23" s="477">
        <v>162.5</v>
      </c>
      <c r="G23" s="477">
        <v>162.5</v>
      </c>
      <c r="H23" s="475">
        <v>0</v>
      </c>
      <c r="I23" s="477">
        <v>162.5</v>
      </c>
      <c r="J23" s="106"/>
    </row>
    <row r="24" spans="1:10">
      <c r="A24" s="171">
        <v>16</v>
      </c>
      <c r="B24" s="471">
        <v>41083</v>
      </c>
      <c r="C24" s="472" t="s">
        <v>855</v>
      </c>
      <c r="D24" s="473" t="s">
        <v>856</v>
      </c>
      <c r="E24" s="474" t="s">
        <v>840</v>
      </c>
      <c r="F24" s="477">
        <v>100</v>
      </c>
      <c r="G24" s="477">
        <v>100</v>
      </c>
      <c r="H24" s="475">
        <v>0</v>
      </c>
      <c r="I24" s="477">
        <v>100</v>
      </c>
      <c r="J24" s="106"/>
    </row>
    <row r="25" spans="1:10">
      <c r="A25" s="171">
        <v>17</v>
      </c>
      <c r="B25" s="471">
        <v>41083</v>
      </c>
      <c r="C25" s="472" t="s">
        <v>857</v>
      </c>
      <c r="D25" s="473" t="s">
        <v>858</v>
      </c>
      <c r="E25" s="474" t="s">
        <v>840</v>
      </c>
      <c r="F25" s="477">
        <v>162.5</v>
      </c>
      <c r="G25" s="477">
        <v>162.5</v>
      </c>
      <c r="H25" s="478">
        <v>0</v>
      </c>
      <c r="I25" s="477">
        <v>162.5</v>
      </c>
      <c r="J25" s="106"/>
    </row>
    <row r="26" spans="1:10">
      <c r="A26" s="171">
        <v>18</v>
      </c>
      <c r="B26" s="471">
        <v>41085</v>
      </c>
      <c r="C26" s="472" t="s">
        <v>859</v>
      </c>
      <c r="D26" s="473" t="s">
        <v>860</v>
      </c>
      <c r="E26" s="474" t="s">
        <v>840</v>
      </c>
      <c r="F26" s="477">
        <v>100</v>
      </c>
      <c r="G26" s="477">
        <v>100</v>
      </c>
      <c r="H26" s="478">
        <v>0</v>
      </c>
      <c r="I26" s="477">
        <v>100</v>
      </c>
      <c r="J26" s="106"/>
    </row>
    <row r="27" spans="1:10">
      <c r="A27" s="171">
        <v>19</v>
      </c>
      <c r="B27" s="471">
        <v>41088</v>
      </c>
      <c r="C27" s="472" t="s">
        <v>861</v>
      </c>
      <c r="D27" s="473" t="s">
        <v>862</v>
      </c>
      <c r="E27" s="474" t="s">
        <v>840</v>
      </c>
      <c r="F27" s="477">
        <v>100</v>
      </c>
      <c r="G27" s="477">
        <v>100</v>
      </c>
      <c r="H27" s="478">
        <v>0</v>
      </c>
      <c r="I27" s="477">
        <v>100</v>
      </c>
      <c r="J27" s="106"/>
    </row>
    <row r="28" spans="1:10">
      <c r="A28" s="171">
        <v>20</v>
      </c>
      <c r="B28" s="471">
        <v>41083</v>
      </c>
      <c r="C28" s="472" t="s">
        <v>863</v>
      </c>
      <c r="D28" s="473" t="s">
        <v>864</v>
      </c>
      <c r="E28" s="474" t="s">
        <v>840</v>
      </c>
      <c r="F28" s="477">
        <v>162.5</v>
      </c>
      <c r="G28" s="477">
        <v>162.5</v>
      </c>
      <c r="H28" s="475">
        <v>0</v>
      </c>
      <c r="I28" s="477">
        <v>162.5</v>
      </c>
      <c r="J28" s="106"/>
    </row>
    <row r="29" spans="1:10">
      <c r="A29" s="171">
        <v>21</v>
      </c>
      <c r="B29" s="471">
        <v>41083</v>
      </c>
      <c r="C29" s="472" t="s">
        <v>865</v>
      </c>
      <c r="D29" s="473" t="s">
        <v>866</v>
      </c>
      <c r="E29" s="474" t="s">
        <v>840</v>
      </c>
      <c r="F29" s="477">
        <v>125</v>
      </c>
      <c r="G29" s="477">
        <v>125</v>
      </c>
      <c r="H29" s="475">
        <v>0</v>
      </c>
      <c r="I29" s="477">
        <v>125</v>
      </c>
      <c r="J29" s="106"/>
    </row>
    <row r="30" spans="1:10">
      <c r="A30" s="171">
        <v>22</v>
      </c>
      <c r="B30" s="471">
        <v>41083</v>
      </c>
      <c r="C30" s="472" t="s">
        <v>867</v>
      </c>
      <c r="D30" s="473" t="s">
        <v>868</v>
      </c>
      <c r="E30" s="474" t="s">
        <v>840</v>
      </c>
      <c r="F30" s="477">
        <v>162.5</v>
      </c>
      <c r="G30" s="477">
        <v>162.5</v>
      </c>
      <c r="H30" s="475">
        <v>0</v>
      </c>
      <c r="I30" s="477">
        <v>162.5</v>
      </c>
      <c r="J30" s="106"/>
    </row>
    <row r="31" spans="1:10">
      <c r="A31" s="171">
        <v>23</v>
      </c>
      <c r="B31" s="471">
        <v>41084</v>
      </c>
      <c r="C31" s="472" t="s">
        <v>869</v>
      </c>
      <c r="D31" s="473" t="s">
        <v>870</v>
      </c>
      <c r="E31" s="474" t="s">
        <v>840</v>
      </c>
      <c r="F31" s="477">
        <v>162.5</v>
      </c>
      <c r="G31" s="477">
        <v>162.5</v>
      </c>
      <c r="H31" s="475">
        <v>0</v>
      </c>
      <c r="I31" s="477">
        <v>162.5</v>
      </c>
      <c r="J31" s="106"/>
    </row>
    <row r="32" spans="1:10">
      <c r="A32" s="171">
        <v>24</v>
      </c>
      <c r="B32" s="471">
        <v>41084</v>
      </c>
      <c r="C32" s="472" t="s">
        <v>871</v>
      </c>
      <c r="D32" s="473" t="s">
        <v>872</v>
      </c>
      <c r="E32" s="474" t="s">
        <v>840</v>
      </c>
      <c r="F32" s="477">
        <v>162.5</v>
      </c>
      <c r="G32" s="477">
        <v>162.5</v>
      </c>
      <c r="H32" s="475">
        <v>0</v>
      </c>
      <c r="I32" s="477">
        <v>162.5</v>
      </c>
      <c r="J32" s="106"/>
    </row>
    <row r="33" spans="1:10">
      <c r="A33" s="171">
        <v>25</v>
      </c>
      <c r="B33" s="471">
        <v>41083</v>
      </c>
      <c r="C33" s="472" t="s">
        <v>873</v>
      </c>
      <c r="D33" s="473" t="s">
        <v>874</v>
      </c>
      <c r="E33" s="474" t="s">
        <v>840</v>
      </c>
      <c r="F33" s="477">
        <v>162.5</v>
      </c>
      <c r="G33" s="477">
        <v>162.5</v>
      </c>
      <c r="H33" s="475">
        <v>0</v>
      </c>
      <c r="I33" s="477">
        <v>162.5</v>
      </c>
      <c r="J33" s="106"/>
    </row>
    <row r="34" spans="1:10">
      <c r="A34" s="171">
        <v>26</v>
      </c>
      <c r="B34" s="471">
        <v>41083</v>
      </c>
      <c r="C34" s="472" t="s">
        <v>875</v>
      </c>
      <c r="D34" s="473" t="s">
        <v>876</v>
      </c>
      <c r="E34" s="474" t="s">
        <v>840</v>
      </c>
      <c r="F34" s="477">
        <v>125</v>
      </c>
      <c r="G34" s="477">
        <v>125</v>
      </c>
      <c r="H34" s="475">
        <v>0</v>
      </c>
      <c r="I34" s="477">
        <v>125</v>
      </c>
      <c r="J34" s="106"/>
    </row>
    <row r="35" spans="1:10">
      <c r="A35" s="171">
        <v>27</v>
      </c>
      <c r="B35" s="471">
        <v>41084</v>
      </c>
      <c r="C35" s="472" t="s">
        <v>877</v>
      </c>
      <c r="D35" s="473" t="s">
        <v>878</v>
      </c>
      <c r="E35" s="474" t="s">
        <v>840</v>
      </c>
      <c r="F35" s="477">
        <v>125</v>
      </c>
      <c r="G35" s="477">
        <v>125</v>
      </c>
      <c r="H35" s="475">
        <v>0</v>
      </c>
      <c r="I35" s="477">
        <v>125</v>
      </c>
      <c r="J35" s="106"/>
    </row>
    <row r="36" spans="1:10">
      <c r="A36" s="171">
        <v>28</v>
      </c>
      <c r="B36" s="471">
        <v>41083</v>
      </c>
      <c r="C36" s="472" t="s">
        <v>879</v>
      </c>
      <c r="D36" s="473" t="s">
        <v>880</v>
      </c>
      <c r="E36" s="474" t="s">
        <v>840</v>
      </c>
      <c r="F36" s="477">
        <v>125</v>
      </c>
      <c r="G36" s="477">
        <v>125</v>
      </c>
      <c r="H36" s="475">
        <v>0</v>
      </c>
      <c r="I36" s="477">
        <v>125</v>
      </c>
      <c r="J36" s="106"/>
    </row>
    <row r="37" spans="1:10">
      <c r="A37" s="171">
        <v>29</v>
      </c>
      <c r="B37" s="471">
        <v>41084</v>
      </c>
      <c r="C37" s="472" t="s">
        <v>881</v>
      </c>
      <c r="D37" s="473" t="s">
        <v>882</v>
      </c>
      <c r="E37" s="474" t="s">
        <v>840</v>
      </c>
      <c r="F37" s="477">
        <v>125</v>
      </c>
      <c r="G37" s="477">
        <v>125</v>
      </c>
      <c r="H37" s="475">
        <v>0</v>
      </c>
      <c r="I37" s="477">
        <v>125</v>
      </c>
      <c r="J37" s="106"/>
    </row>
    <row r="38" spans="1:10">
      <c r="A38" s="171">
        <v>30</v>
      </c>
      <c r="B38" s="471">
        <v>41089</v>
      </c>
      <c r="C38" s="472" t="s">
        <v>883</v>
      </c>
      <c r="D38" s="473" t="s">
        <v>884</v>
      </c>
      <c r="E38" s="474" t="s">
        <v>840</v>
      </c>
      <c r="F38" s="477">
        <v>125</v>
      </c>
      <c r="G38" s="477">
        <v>125</v>
      </c>
      <c r="H38" s="475">
        <v>0</v>
      </c>
      <c r="I38" s="477">
        <v>125</v>
      </c>
      <c r="J38" s="106"/>
    </row>
    <row r="39" spans="1:10">
      <c r="A39" s="171">
        <v>31</v>
      </c>
      <c r="B39" s="471">
        <v>41065</v>
      </c>
      <c r="C39" s="472" t="s">
        <v>885</v>
      </c>
      <c r="D39" s="473" t="s">
        <v>886</v>
      </c>
      <c r="E39" s="474" t="s">
        <v>840</v>
      </c>
      <c r="F39" s="477">
        <v>100</v>
      </c>
      <c r="G39" s="477">
        <v>100</v>
      </c>
      <c r="H39" s="478">
        <v>0</v>
      </c>
      <c r="I39" s="477">
        <v>100</v>
      </c>
      <c r="J39" s="106"/>
    </row>
    <row r="40" spans="1:10">
      <c r="A40" s="171">
        <v>32</v>
      </c>
      <c r="B40" s="471">
        <v>41065</v>
      </c>
      <c r="C40" s="472" t="s">
        <v>887</v>
      </c>
      <c r="D40" s="473" t="s">
        <v>888</v>
      </c>
      <c r="E40" s="474" t="s">
        <v>840</v>
      </c>
      <c r="F40" s="477">
        <v>125</v>
      </c>
      <c r="G40" s="477">
        <v>125</v>
      </c>
      <c r="H40" s="475">
        <v>0</v>
      </c>
      <c r="I40" s="477">
        <v>125</v>
      </c>
      <c r="J40" s="106"/>
    </row>
    <row r="41" spans="1:10">
      <c r="A41" s="171">
        <v>33</v>
      </c>
      <c r="B41" s="471">
        <v>41065</v>
      </c>
      <c r="C41" s="472" t="s">
        <v>889</v>
      </c>
      <c r="D41" s="473" t="s">
        <v>890</v>
      </c>
      <c r="E41" s="474" t="s">
        <v>840</v>
      </c>
      <c r="F41" s="477">
        <v>162.5</v>
      </c>
      <c r="G41" s="477">
        <v>162.5</v>
      </c>
      <c r="H41" s="475">
        <v>0</v>
      </c>
      <c r="I41" s="477">
        <v>162.5</v>
      </c>
      <c r="J41" s="106"/>
    </row>
    <row r="42" spans="1:10">
      <c r="A42" s="171">
        <v>34</v>
      </c>
      <c r="B42" s="471">
        <v>41065</v>
      </c>
      <c r="C42" s="472" t="s">
        <v>891</v>
      </c>
      <c r="D42" s="473" t="s">
        <v>892</v>
      </c>
      <c r="E42" s="474" t="s">
        <v>840</v>
      </c>
      <c r="F42" s="477">
        <v>162.5</v>
      </c>
      <c r="G42" s="477">
        <v>162.5</v>
      </c>
      <c r="H42" s="475">
        <v>0</v>
      </c>
      <c r="I42" s="477">
        <v>162.5</v>
      </c>
      <c r="J42" s="106"/>
    </row>
    <row r="43" spans="1:10">
      <c r="A43" s="171">
        <v>35</v>
      </c>
      <c r="B43" s="471">
        <v>41065</v>
      </c>
      <c r="C43" s="472" t="s">
        <v>893</v>
      </c>
      <c r="D43" s="473" t="s">
        <v>894</v>
      </c>
      <c r="E43" s="474" t="s">
        <v>840</v>
      </c>
      <c r="F43" s="477">
        <v>162.5</v>
      </c>
      <c r="G43" s="477">
        <v>162.5</v>
      </c>
      <c r="H43" s="475">
        <v>0</v>
      </c>
      <c r="I43" s="477">
        <v>162.5</v>
      </c>
      <c r="J43" s="106"/>
    </row>
    <row r="44" spans="1:10">
      <c r="A44" s="171">
        <v>36</v>
      </c>
      <c r="B44" s="471">
        <v>41065</v>
      </c>
      <c r="C44" s="472" t="s">
        <v>895</v>
      </c>
      <c r="D44" s="473" t="s">
        <v>896</v>
      </c>
      <c r="E44" s="474" t="s">
        <v>840</v>
      </c>
      <c r="F44" s="477">
        <v>162.5</v>
      </c>
      <c r="G44" s="477">
        <v>162.5</v>
      </c>
      <c r="H44" s="475">
        <v>0</v>
      </c>
      <c r="I44" s="477">
        <v>162.5</v>
      </c>
      <c r="J44" s="106"/>
    </row>
    <row r="45" spans="1:10">
      <c r="A45" s="171">
        <v>37</v>
      </c>
      <c r="B45" s="471">
        <v>41065</v>
      </c>
      <c r="C45" s="472" t="s">
        <v>897</v>
      </c>
      <c r="D45" s="473" t="s">
        <v>898</v>
      </c>
      <c r="E45" s="474" t="s">
        <v>840</v>
      </c>
      <c r="F45" s="477">
        <v>125</v>
      </c>
      <c r="G45" s="477">
        <v>125</v>
      </c>
      <c r="H45" s="475">
        <v>0</v>
      </c>
      <c r="I45" s="477">
        <v>125</v>
      </c>
      <c r="J45" s="106"/>
    </row>
    <row r="46" spans="1:10">
      <c r="A46" s="171">
        <v>38</v>
      </c>
      <c r="B46" s="471">
        <v>41122</v>
      </c>
      <c r="C46" s="472" t="s">
        <v>899</v>
      </c>
      <c r="D46" s="473" t="s">
        <v>900</v>
      </c>
      <c r="E46" s="474" t="s">
        <v>901</v>
      </c>
      <c r="F46" s="477">
        <v>250</v>
      </c>
      <c r="G46" s="477">
        <v>250</v>
      </c>
      <c r="H46" s="475">
        <v>0</v>
      </c>
      <c r="I46" s="477">
        <v>250</v>
      </c>
      <c r="J46" s="106"/>
    </row>
    <row r="47" spans="1:10">
      <c r="A47" s="171">
        <v>39</v>
      </c>
      <c r="B47" s="471">
        <v>41122</v>
      </c>
      <c r="C47" s="472" t="s">
        <v>902</v>
      </c>
      <c r="D47" s="473" t="s">
        <v>903</v>
      </c>
      <c r="E47" s="474" t="s">
        <v>901</v>
      </c>
      <c r="F47" s="477">
        <v>375</v>
      </c>
      <c r="G47" s="477">
        <v>375</v>
      </c>
      <c r="H47" s="475">
        <v>0</v>
      </c>
      <c r="I47" s="477">
        <v>375</v>
      </c>
      <c r="J47" s="106"/>
    </row>
    <row r="48" spans="1:10">
      <c r="A48" s="171">
        <v>40</v>
      </c>
      <c r="B48" s="471">
        <v>41136</v>
      </c>
      <c r="C48" s="472" t="s">
        <v>904</v>
      </c>
      <c r="D48" s="473" t="s">
        <v>905</v>
      </c>
      <c r="E48" s="474" t="s">
        <v>901</v>
      </c>
      <c r="F48" s="477">
        <v>3125</v>
      </c>
      <c r="G48" s="477">
        <v>3125</v>
      </c>
      <c r="H48" s="475">
        <v>0</v>
      </c>
      <c r="I48" s="477">
        <v>3125</v>
      </c>
      <c r="J48" s="106"/>
    </row>
    <row r="49" spans="1:10">
      <c r="A49" s="171">
        <v>41</v>
      </c>
      <c r="B49" s="471">
        <v>41136</v>
      </c>
      <c r="C49" s="472" t="s">
        <v>906</v>
      </c>
      <c r="D49" s="473" t="s">
        <v>907</v>
      </c>
      <c r="E49" s="474" t="s">
        <v>901</v>
      </c>
      <c r="F49" s="477">
        <v>500</v>
      </c>
      <c r="G49" s="477">
        <v>500</v>
      </c>
      <c r="H49" s="475">
        <v>0</v>
      </c>
      <c r="I49" s="477">
        <v>500</v>
      </c>
      <c r="J49" s="106"/>
    </row>
    <row r="50" spans="1:10">
      <c r="A50" s="171">
        <v>42</v>
      </c>
      <c r="B50" s="471">
        <v>41136</v>
      </c>
      <c r="C50" s="472" t="s">
        <v>908</v>
      </c>
      <c r="D50" s="473" t="s">
        <v>909</v>
      </c>
      <c r="E50" s="474" t="s">
        <v>901</v>
      </c>
      <c r="F50" s="477">
        <v>520.83000000000004</v>
      </c>
      <c r="G50" s="477">
        <v>520.83000000000004</v>
      </c>
      <c r="H50" s="479">
        <v>0</v>
      </c>
      <c r="I50" s="477">
        <v>520.83000000000004</v>
      </c>
      <c r="J50" s="106"/>
    </row>
    <row r="51" spans="1:10">
      <c r="A51" s="171">
        <v>43</v>
      </c>
      <c r="B51" s="471">
        <v>41136</v>
      </c>
      <c r="C51" s="472" t="s">
        <v>910</v>
      </c>
      <c r="D51" s="473" t="s">
        <v>911</v>
      </c>
      <c r="E51" s="474" t="s">
        <v>901</v>
      </c>
      <c r="F51" s="477">
        <v>1375</v>
      </c>
      <c r="G51" s="477">
        <v>1375</v>
      </c>
      <c r="H51" s="480">
        <v>0</v>
      </c>
      <c r="I51" s="477">
        <v>1375</v>
      </c>
      <c r="J51" s="106"/>
    </row>
    <row r="52" spans="1:10">
      <c r="A52" s="171">
        <v>44</v>
      </c>
      <c r="B52" s="471">
        <v>41136</v>
      </c>
      <c r="C52" s="472" t="s">
        <v>912</v>
      </c>
      <c r="D52" s="473" t="s">
        <v>913</v>
      </c>
      <c r="E52" s="474" t="s">
        <v>901</v>
      </c>
      <c r="F52" s="477">
        <v>1375</v>
      </c>
      <c r="G52" s="477">
        <v>1375</v>
      </c>
      <c r="H52" s="480">
        <v>0</v>
      </c>
      <c r="I52" s="477">
        <v>1375</v>
      </c>
      <c r="J52" s="106"/>
    </row>
    <row r="53" spans="1:10">
      <c r="A53" s="171">
        <v>45</v>
      </c>
      <c r="B53" s="471">
        <v>41145</v>
      </c>
      <c r="C53" s="472" t="s">
        <v>914</v>
      </c>
      <c r="D53" s="473">
        <v>404897215</v>
      </c>
      <c r="E53" s="474" t="s">
        <v>915</v>
      </c>
      <c r="F53" s="474">
        <v>110</v>
      </c>
      <c r="G53" s="474">
        <v>110</v>
      </c>
      <c r="H53" s="480">
        <v>0</v>
      </c>
      <c r="I53" s="474">
        <v>110</v>
      </c>
      <c r="J53" s="106"/>
    </row>
    <row r="54" spans="1:10">
      <c r="A54" s="171">
        <v>46</v>
      </c>
      <c r="B54" s="471">
        <v>41157</v>
      </c>
      <c r="C54" s="472" t="s">
        <v>916</v>
      </c>
      <c r="D54" s="473"/>
      <c r="E54" s="474" t="s">
        <v>917</v>
      </c>
      <c r="F54" s="474">
        <v>544069.96</v>
      </c>
      <c r="G54" s="474">
        <v>544069.96</v>
      </c>
      <c r="H54" s="480">
        <v>0</v>
      </c>
      <c r="I54" s="474">
        <v>544069.96</v>
      </c>
      <c r="J54" s="106"/>
    </row>
    <row r="55" spans="1:10">
      <c r="A55" s="171">
        <v>47</v>
      </c>
      <c r="B55" s="471">
        <v>41136</v>
      </c>
      <c r="C55" s="472" t="s">
        <v>918</v>
      </c>
      <c r="D55" s="473" t="s">
        <v>919</v>
      </c>
      <c r="E55" s="474" t="s">
        <v>561</v>
      </c>
      <c r="F55" s="474">
        <v>0.3</v>
      </c>
      <c r="G55" s="474">
        <v>0.3</v>
      </c>
      <c r="H55" s="480">
        <v>0</v>
      </c>
      <c r="I55" s="474">
        <v>0.3</v>
      </c>
      <c r="J55" s="106"/>
    </row>
    <row r="56" spans="1:10">
      <c r="A56" s="171">
        <v>48</v>
      </c>
      <c r="B56" s="471">
        <v>41134</v>
      </c>
      <c r="C56" s="472" t="s">
        <v>920</v>
      </c>
      <c r="D56" s="473" t="s">
        <v>921</v>
      </c>
      <c r="E56" s="474" t="s">
        <v>561</v>
      </c>
      <c r="F56" s="474">
        <v>1412.48</v>
      </c>
      <c r="G56" s="474">
        <v>1412.48</v>
      </c>
      <c r="H56" s="480">
        <v>0</v>
      </c>
      <c r="I56" s="474">
        <v>1412.48</v>
      </c>
      <c r="J56" s="106"/>
    </row>
    <row r="57" spans="1:10">
      <c r="A57" s="171">
        <v>49</v>
      </c>
      <c r="B57" s="471">
        <v>41130</v>
      </c>
      <c r="C57" s="472" t="s">
        <v>922</v>
      </c>
      <c r="D57" s="473" t="s">
        <v>923</v>
      </c>
      <c r="E57" s="474" t="s">
        <v>561</v>
      </c>
      <c r="F57" s="474">
        <v>541.53</v>
      </c>
      <c r="G57" s="474">
        <v>541.53</v>
      </c>
      <c r="H57" s="480">
        <v>0</v>
      </c>
      <c r="I57" s="474">
        <v>541.53</v>
      </c>
      <c r="J57" s="106"/>
    </row>
    <row r="58" spans="1:10">
      <c r="A58" s="171">
        <v>50</v>
      </c>
      <c r="B58" s="471">
        <v>41182</v>
      </c>
      <c r="C58" s="472" t="s">
        <v>924</v>
      </c>
      <c r="D58" s="473" t="s">
        <v>925</v>
      </c>
      <c r="E58" s="474" t="s">
        <v>561</v>
      </c>
      <c r="F58" s="474">
        <v>887.5</v>
      </c>
      <c r="G58" s="474">
        <v>887.5</v>
      </c>
      <c r="H58" s="480">
        <v>0</v>
      </c>
      <c r="I58" s="474">
        <v>887.5</v>
      </c>
      <c r="J58" s="106"/>
    </row>
    <row r="59" spans="1:10">
      <c r="A59" s="171">
        <v>51</v>
      </c>
      <c r="B59" s="471">
        <v>41177</v>
      </c>
      <c r="C59" s="472" t="s">
        <v>926</v>
      </c>
      <c r="D59" s="473"/>
      <c r="E59" s="474" t="s">
        <v>927</v>
      </c>
      <c r="F59" s="474">
        <v>373676.21</v>
      </c>
      <c r="G59" s="474">
        <v>373676.21</v>
      </c>
      <c r="H59" s="480">
        <v>0</v>
      </c>
      <c r="I59" s="474">
        <v>373676.21</v>
      </c>
      <c r="J59" s="106"/>
    </row>
    <row r="60" spans="1:10" ht="30">
      <c r="A60" s="171">
        <v>52</v>
      </c>
      <c r="B60" s="471">
        <v>41172</v>
      </c>
      <c r="C60" s="472" t="s">
        <v>928</v>
      </c>
      <c r="D60" s="473" t="s">
        <v>929</v>
      </c>
      <c r="E60" s="474" t="s">
        <v>930</v>
      </c>
      <c r="F60" s="474">
        <v>19950</v>
      </c>
      <c r="G60" s="474">
        <v>19950</v>
      </c>
      <c r="H60" s="480">
        <v>0</v>
      </c>
      <c r="I60" s="474">
        <v>19950</v>
      </c>
      <c r="J60" s="106"/>
    </row>
    <row r="61" spans="1:10" ht="30">
      <c r="A61" s="171">
        <v>53</v>
      </c>
      <c r="B61" s="471">
        <v>41170</v>
      </c>
      <c r="C61" s="472" t="s">
        <v>931</v>
      </c>
      <c r="D61" s="473" t="s">
        <v>932</v>
      </c>
      <c r="E61" s="474" t="s">
        <v>933</v>
      </c>
      <c r="F61" s="474">
        <v>625</v>
      </c>
      <c r="G61" s="474">
        <v>625</v>
      </c>
      <c r="H61" s="480">
        <v>0</v>
      </c>
      <c r="I61" s="474">
        <v>625</v>
      </c>
      <c r="J61" s="106"/>
    </row>
    <row r="62" spans="1:10" ht="30">
      <c r="A62" s="171">
        <v>54</v>
      </c>
      <c r="B62" s="471">
        <v>41176</v>
      </c>
      <c r="C62" s="472" t="s">
        <v>934</v>
      </c>
      <c r="D62" s="473" t="s">
        <v>935</v>
      </c>
      <c r="E62" s="474" t="s">
        <v>933</v>
      </c>
      <c r="F62" s="474">
        <v>187.5</v>
      </c>
      <c r="G62" s="474">
        <v>187.5</v>
      </c>
      <c r="H62" s="480">
        <v>0</v>
      </c>
      <c r="I62" s="474">
        <v>187.5</v>
      </c>
      <c r="J62" s="106"/>
    </row>
    <row r="63" spans="1:10">
      <c r="A63" s="171">
        <v>55</v>
      </c>
      <c r="B63" s="471">
        <v>41759</v>
      </c>
      <c r="C63" s="472" t="s">
        <v>936</v>
      </c>
      <c r="D63" s="473" t="s">
        <v>937</v>
      </c>
      <c r="E63" s="474" t="s">
        <v>938</v>
      </c>
      <c r="F63" s="481">
        <v>13327.84</v>
      </c>
      <c r="G63" s="481">
        <v>13327.84</v>
      </c>
      <c r="H63" s="474">
        <v>0</v>
      </c>
      <c r="I63" s="481">
        <v>13327.84</v>
      </c>
      <c r="J63" s="106"/>
    </row>
    <row r="64" spans="1:10">
      <c r="A64" s="171">
        <v>56</v>
      </c>
      <c r="B64" s="471">
        <v>41182</v>
      </c>
      <c r="C64" s="472" t="s">
        <v>939</v>
      </c>
      <c r="D64" s="473" t="s">
        <v>940</v>
      </c>
      <c r="E64" s="474" t="s">
        <v>561</v>
      </c>
      <c r="F64" s="474">
        <v>846.78</v>
      </c>
      <c r="G64" s="474">
        <v>846.78</v>
      </c>
      <c r="H64" s="480">
        <v>0</v>
      </c>
      <c r="I64" s="474">
        <v>846.78</v>
      </c>
      <c r="J64" s="106"/>
    </row>
    <row r="65" spans="1:10">
      <c r="A65" s="171">
        <v>57</v>
      </c>
      <c r="B65" s="471">
        <v>41182</v>
      </c>
      <c r="C65" s="472" t="s">
        <v>941</v>
      </c>
      <c r="D65" s="473" t="s">
        <v>942</v>
      </c>
      <c r="E65" s="474" t="s">
        <v>561</v>
      </c>
      <c r="F65" s="474">
        <v>2916.65</v>
      </c>
      <c r="G65" s="474">
        <v>2916.65</v>
      </c>
      <c r="H65" s="480">
        <v>0</v>
      </c>
      <c r="I65" s="474">
        <v>2916.65</v>
      </c>
      <c r="J65" s="106"/>
    </row>
    <row r="66" spans="1:10">
      <c r="A66" s="171">
        <v>58</v>
      </c>
      <c r="B66" s="471">
        <v>41182</v>
      </c>
      <c r="C66" s="472" t="s">
        <v>943</v>
      </c>
      <c r="D66" s="473" t="s">
        <v>944</v>
      </c>
      <c r="E66" s="474" t="s">
        <v>561</v>
      </c>
      <c r="F66" s="474">
        <v>500</v>
      </c>
      <c r="G66" s="474">
        <v>500</v>
      </c>
      <c r="H66" s="480">
        <v>0</v>
      </c>
      <c r="I66" s="474">
        <v>500</v>
      </c>
      <c r="J66" s="106"/>
    </row>
    <row r="67" spans="1:10">
      <c r="A67" s="171">
        <v>59</v>
      </c>
      <c r="B67" s="471">
        <v>41182</v>
      </c>
      <c r="C67" s="472" t="s">
        <v>945</v>
      </c>
      <c r="D67" s="473" t="s">
        <v>946</v>
      </c>
      <c r="E67" s="474" t="s">
        <v>561</v>
      </c>
      <c r="F67" s="474">
        <v>625</v>
      </c>
      <c r="G67" s="474">
        <v>625</v>
      </c>
      <c r="H67" s="480">
        <v>0</v>
      </c>
      <c r="I67" s="474">
        <v>625</v>
      </c>
      <c r="J67" s="106"/>
    </row>
    <row r="68" spans="1:10">
      <c r="A68" s="171">
        <v>60</v>
      </c>
      <c r="B68" s="471">
        <v>41187</v>
      </c>
      <c r="C68" s="472" t="s">
        <v>947</v>
      </c>
      <c r="D68" s="473"/>
      <c r="E68" s="473" t="s">
        <v>948</v>
      </c>
      <c r="F68" s="474">
        <v>52478.12</v>
      </c>
      <c r="G68" s="474">
        <v>52478.12</v>
      </c>
      <c r="H68" s="480">
        <v>0</v>
      </c>
      <c r="I68" s="474">
        <v>52478.12</v>
      </c>
      <c r="J68" s="106"/>
    </row>
    <row r="69" spans="1:10">
      <c r="A69" s="171">
        <v>61</v>
      </c>
      <c r="B69" s="471">
        <v>41153</v>
      </c>
      <c r="C69" s="482" t="s">
        <v>949</v>
      </c>
      <c r="D69" s="483" t="s">
        <v>950</v>
      </c>
      <c r="E69" s="474" t="s">
        <v>561</v>
      </c>
      <c r="F69" s="484">
        <v>747.33</v>
      </c>
      <c r="G69" s="484">
        <v>747.33</v>
      </c>
      <c r="H69" s="485">
        <v>0</v>
      </c>
      <c r="I69" s="484">
        <v>747.33</v>
      </c>
      <c r="J69" s="106"/>
    </row>
    <row r="70" spans="1:10">
      <c r="A70" s="171">
        <v>62</v>
      </c>
      <c r="B70" s="471">
        <v>41059</v>
      </c>
      <c r="C70" s="482" t="s">
        <v>951</v>
      </c>
      <c r="D70" s="483" t="s">
        <v>952</v>
      </c>
      <c r="E70" s="486" t="s">
        <v>953</v>
      </c>
      <c r="F70" s="484">
        <v>65</v>
      </c>
      <c r="G70" s="484">
        <v>65</v>
      </c>
      <c r="H70" s="485">
        <v>0</v>
      </c>
      <c r="I70" s="484">
        <v>65</v>
      </c>
      <c r="J70" s="106"/>
    </row>
    <row r="71" spans="1:10" ht="45">
      <c r="A71" s="171">
        <v>63</v>
      </c>
      <c r="B71" s="471">
        <v>41783</v>
      </c>
      <c r="C71" s="472" t="s">
        <v>954</v>
      </c>
      <c r="D71" s="473" t="s">
        <v>955</v>
      </c>
      <c r="E71" s="474" t="s">
        <v>956</v>
      </c>
      <c r="F71" s="484">
        <v>80104.399999999994</v>
      </c>
      <c r="G71" s="484">
        <v>80104.399999999994</v>
      </c>
      <c r="H71" s="485">
        <v>0</v>
      </c>
      <c r="I71" s="484">
        <v>80104.399999999994</v>
      </c>
      <c r="J71" s="106"/>
    </row>
    <row r="72" spans="1:10">
      <c r="A72" s="171">
        <v>64</v>
      </c>
      <c r="B72" s="487" t="s">
        <v>957</v>
      </c>
      <c r="C72" s="472" t="s">
        <v>958</v>
      </c>
      <c r="D72" s="472">
        <v>45001015655</v>
      </c>
      <c r="E72" s="474" t="s">
        <v>959</v>
      </c>
      <c r="F72" s="488">
        <v>104.18</v>
      </c>
      <c r="G72" s="488">
        <v>104.18</v>
      </c>
      <c r="H72" s="474">
        <v>0</v>
      </c>
      <c r="I72" s="488">
        <v>104.18</v>
      </c>
      <c r="J72" s="106"/>
    </row>
    <row r="73" spans="1:10">
      <c r="A73" s="171">
        <v>65</v>
      </c>
      <c r="B73" s="471" t="s">
        <v>960</v>
      </c>
      <c r="C73" s="489" t="s">
        <v>961</v>
      </c>
      <c r="D73" s="473" t="s">
        <v>962</v>
      </c>
      <c r="E73" s="474" t="s">
        <v>959</v>
      </c>
      <c r="F73" s="488">
        <v>0.35</v>
      </c>
      <c r="G73" s="488">
        <v>0.35</v>
      </c>
      <c r="H73" s="474">
        <v>0</v>
      </c>
      <c r="I73" s="488">
        <v>0.35</v>
      </c>
      <c r="J73" s="106"/>
    </row>
    <row r="74" spans="1:10">
      <c r="A74" s="171">
        <v>66</v>
      </c>
      <c r="B74" s="471" t="s">
        <v>963</v>
      </c>
      <c r="C74" s="489" t="s">
        <v>964</v>
      </c>
      <c r="D74" s="473" t="s">
        <v>965</v>
      </c>
      <c r="E74" s="474" t="s">
        <v>959</v>
      </c>
      <c r="F74" s="488">
        <v>500</v>
      </c>
      <c r="G74" s="488">
        <v>500</v>
      </c>
      <c r="H74" s="474">
        <v>0</v>
      </c>
      <c r="I74" s="488">
        <v>500</v>
      </c>
      <c r="J74" s="106"/>
    </row>
    <row r="75" spans="1:10">
      <c r="A75" s="171">
        <v>67</v>
      </c>
      <c r="B75" s="471" t="s">
        <v>963</v>
      </c>
      <c r="C75" s="489" t="s">
        <v>966</v>
      </c>
      <c r="D75" s="473" t="s">
        <v>967</v>
      </c>
      <c r="E75" s="474" t="s">
        <v>959</v>
      </c>
      <c r="F75" s="488">
        <v>625</v>
      </c>
      <c r="G75" s="488">
        <v>625</v>
      </c>
      <c r="H75" s="474">
        <v>0</v>
      </c>
      <c r="I75" s="488">
        <v>625</v>
      </c>
      <c r="J75" s="106"/>
    </row>
    <row r="76" spans="1:10">
      <c r="A76" s="171">
        <v>68</v>
      </c>
      <c r="B76" s="471" t="s">
        <v>963</v>
      </c>
      <c r="C76" s="489" t="s">
        <v>968</v>
      </c>
      <c r="D76" s="473" t="s">
        <v>969</v>
      </c>
      <c r="E76" s="474" t="s">
        <v>959</v>
      </c>
      <c r="F76" s="488">
        <v>226.43</v>
      </c>
      <c r="G76" s="488">
        <v>226.43</v>
      </c>
      <c r="H76" s="474">
        <v>0</v>
      </c>
      <c r="I76" s="488">
        <v>226.43</v>
      </c>
      <c r="J76" s="106"/>
    </row>
    <row r="77" spans="1:10">
      <c r="A77" s="171">
        <v>69</v>
      </c>
      <c r="B77" s="471" t="s">
        <v>963</v>
      </c>
      <c r="C77" s="489" t="s">
        <v>970</v>
      </c>
      <c r="D77" s="473" t="s">
        <v>971</v>
      </c>
      <c r="E77" s="474" t="s">
        <v>959</v>
      </c>
      <c r="F77" s="488">
        <v>563</v>
      </c>
      <c r="G77" s="488">
        <v>563</v>
      </c>
      <c r="H77" s="474">
        <v>0</v>
      </c>
      <c r="I77" s="488">
        <v>563</v>
      </c>
      <c r="J77" s="106"/>
    </row>
    <row r="78" spans="1:10">
      <c r="A78" s="171">
        <v>70</v>
      </c>
      <c r="B78" s="471" t="s">
        <v>963</v>
      </c>
      <c r="C78" s="489" t="s">
        <v>972</v>
      </c>
      <c r="D78" s="473" t="s">
        <v>973</v>
      </c>
      <c r="E78" s="474" t="s">
        <v>959</v>
      </c>
      <c r="F78" s="488">
        <v>500</v>
      </c>
      <c r="G78" s="488">
        <v>500</v>
      </c>
      <c r="H78" s="474">
        <v>0</v>
      </c>
      <c r="I78" s="488">
        <v>500</v>
      </c>
      <c r="J78" s="106"/>
    </row>
    <row r="79" spans="1:10">
      <c r="A79" s="171">
        <v>71</v>
      </c>
      <c r="B79" s="471" t="s">
        <v>974</v>
      </c>
      <c r="C79" s="489" t="s">
        <v>793</v>
      </c>
      <c r="D79" s="473" t="s">
        <v>792</v>
      </c>
      <c r="E79" s="474" t="s">
        <v>959</v>
      </c>
      <c r="F79" s="488">
        <v>1200</v>
      </c>
      <c r="G79" s="488">
        <v>1200</v>
      </c>
      <c r="H79" s="474">
        <v>0</v>
      </c>
      <c r="I79" s="488">
        <v>1200</v>
      </c>
      <c r="J79" s="106"/>
    </row>
    <row r="80" spans="1:10">
      <c r="A80" s="171">
        <v>72</v>
      </c>
      <c r="B80" s="471" t="s">
        <v>963</v>
      </c>
      <c r="C80" s="489" t="s">
        <v>975</v>
      </c>
      <c r="D80" s="473" t="s">
        <v>976</v>
      </c>
      <c r="E80" s="474" t="s">
        <v>959</v>
      </c>
      <c r="F80" s="488">
        <v>1600</v>
      </c>
      <c r="G80" s="488">
        <v>1600</v>
      </c>
      <c r="H80" s="474">
        <v>0</v>
      </c>
      <c r="I80" s="488">
        <v>1600</v>
      </c>
      <c r="J80" s="106"/>
    </row>
    <row r="81" spans="1:12">
      <c r="A81" s="171">
        <v>73</v>
      </c>
      <c r="B81" s="471" t="s">
        <v>963</v>
      </c>
      <c r="C81" s="489" t="s">
        <v>977</v>
      </c>
      <c r="D81" s="473">
        <v>61002014645</v>
      </c>
      <c r="E81" s="474" t="s">
        <v>959</v>
      </c>
      <c r="F81" s="488">
        <v>522.54</v>
      </c>
      <c r="G81" s="488">
        <v>522.54</v>
      </c>
      <c r="H81" s="474">
        <v>0</v>
      </c>
      <c r="I81" s="488">
        <v>522.54</v>
      </c>
      <c r="J81" s="106"/>
    </row>
    <row r="82" spans="1:12">
      <c r="A82" s="171">
        <v>74</v>
      </c>
      <c r="B82" s="471" t="s">
        <v>963</v>
      </c>
      <c r="C82" s="489" t="s">
        <v>978</v>
      </c>
      <c r="D82" s="473" t="s">
        <v>979</v>
      </c>
      <c r="E82" s="474" t="s">
        <v>959</v>
      </c>
      <c r="F82" s="488">
        <v>873</v>
      </c>
      <c r="G82" s="488">
        <v>873</v>
      </c>
      <c r="H82" s="474">
        <v>0</v>
      </c>
      <c r="I82" s="488">
        <v>873</v>
      </c>
      <c r="J82" s="106"/>
    </row>
    <row r="83" spans="1:12">
      <c r="A83" s="171">
        <v>75</v>
      </c>
      <c r="B83" s="471" t="s">
        <v>963</v>
      </c>
      <c r="C83" s="489" t="s">
        <v>980</v>
      </c>
      <c r="D83" s="473" t="s">
        <v>981</v>
      </c>
      <c r="E83" s="474" t="s">
        <v>959</v>
      </c>
      <c r="F83" s="488">
        <v>870.9</v>
      </c>
      <c r="G83" s="488">
        <v>870.9</v>
      </c>
      <c r="H83" s="474">
        <v>0</v>
      </c>
      <c r="I83" s="488">
        <v>870.9</v>
      </c>
      <c r="J83" s="106"/>
    </row>
    <row r="84" spans="1:12">
      <c r="A84" s="171">
        <v>76</v>
      </c>
      <c r="B84" s="471" t="s">
        <v>963</v>
      </c>
      <c r="C84" s="489" t="s">
        <v>982</v>
      </c>
      <c r="D84" s="473" t="s">
        <v>983</v>
      </c>
      <c r="E84" s="474" t="s">
        <v>959</v>
      </c>
      <c r="F84" s="488">
        <v>500</v>
      </c>
      <c r="G84" s="488">
        <v>500</v>
      </c>
      <c r="H84" s="474">
        <v>0</v>
      </c>
      <c r="I84" s="488">
        <v>500</v>
      </c>
      <c r="J84" s="106"/>
    </row>
    <row r="85" spans="1:12">
      <c r="A85" s="171">
        <v>77</v>
      </c>
      <c r="B85" s="490" t="s">
        <v>963</v>
      </c>
      <c r="C85" s="491" t="s">
        <v>984</v>
      </c>
      <c r="D85" s="492" t="s">
        <v>985</v>
      </c>
      <c r="E85" s="493" t="s">
        <v>959</v>
      </c>
      <c r="F85" s="494">
        <v>200</v>
      </c>
      <c r="G85" s="494">
        <v>200</v>
      </c>
      <c r="H85" s="493">
        <v>0</v>
      </c>
      <c r="I85" s="494">
        <v>200</v>
      </c>
      <c r="J85" s="106"/>
    </row>
    <row r="86" spans="1:12" ht="45">
      <c r="A86" s="171">
        <v>78</v>
      </c>
      <c r="B86" s="495">
        <v>42614</v>
      </c>
      <c r="C86" s="428" t="s">
        <v>986</v>
      </c>
      <c r="D86" s="496" t="s">
        <v>987</v>
      </c>
      <c r="E86" s="474" t="s">
        <v>988</v>
      </c>
      <c r="F86" s="497">
        <v>180</v>
      </c>
      <c r="G86" s="497">
        <v>180</v>
      </c>
      <c r="H86" s="497">
        <v>0</v>
      </c>
      <c r="I86" s="497">
        <v>180</v>
      </c>
      <c r="J86" s="106"/>
    </row>
    <row r="87" spans="1:12">
      <c r="A87" s="171">
        <v>79</v>
      </c>
      <c r="B87" s="495">
        <v>42809</v>
      </c>
      <c r="C87" s="498" t="s">
        <v>788</v>
      </c>
      <c r="D87" s="496" t="s">
        <v>787</v>
      </c>
      <c r="E87" s="474" t="s">
        <v>561</v>
      </c>
      <c r="F87" s="497">
        <v>800</v>
      </c>
      <c r="G87" s="497">
        <v>800</v>
      </c>
      <c r="H87" s="497">
        <v>0</v>
      </c>
      <c r="I87" s="497">
        <v>800</v>
      </c>
      <c r="J87" s="106"/>
    </row>
    <row r="88" spans="1:12">
      <c r="A88" s="171"/>
      <c r="B88" s="208"/>
      <c r="C88" s="176"/>
      <c r="D88" s="176"/>
      <c r="E88" s="175"/>
      <c r="F88" s="175"/>
      <c r="G88" s="175"/>
      <c r="H88" s="175"/>
      <c r="I88" s="175"/>
      <c r="J88" s="106"/>
    </row>
    <row r="89" spans="1:12">
      <c r="A89" s="171" t="s">
        <v>278</v>
      </c>
      <c r="B89" s="208"/>
      <c r="C89" s="179"/>
      <c r="D89" s="179"/>
      <c r="E89" s="178"/>
      <c r="F89" s="178"/>
      <c r="G89" s="276"/>
      <c r="H89" s="285" t="s">
        <v>432</v>
      </c>
      <c r="I89" s="402">
        <f>SUM(I9:I88)</f>
        <v>1376817.53</v>
      </c>
      <c r="J89" s="106"/>
    </row>
    <row r="91" spans="1:12">
      <c r="A91" s="186" t="s">
        <v>464</v>
      </c>
    </row>
    <row r="93" spans="1:12">
      <c r="B93" s="188" t="s">
        <v>107</v>
      </c>
      <c r="F93" s="189"/>
    </row>
    <row r="94" spans="1:12">
      <c r="F94" s="187"/>
      <c r="I94" s="187"/>
      <c r="J94" s="187"/>
      <c r="K94" s="187"/>
      <c r="L94" s="187"/>
    </row>
    <row r="95" spans="1:12">
      <c r="C95" s="190"/>
      <c r="F95" s="190"/>
      <c r="G95" s="190"/>
      <c r="H95" s="193"/>
      <c r="I95" s="191"/>
      <c r="J95" s="187"/>
      <c r="K95" s="187"/>
      <c r="L95" s="187"/>
    </row>
    <row r="96" spans="1:12">
      <c r="A96" s="187"/>
      <c r="C96" s="192" t="s">
        <v>268</v>
      </c>
      <c r="F96" s="193" t="s">
        <v>273</v>
      </c>
      <c r="G96" s="192"/>
      <c r="H96" s="192"/>
      <c r="I96" s="191"/>
      <c r="J96" s="187"/>
      <c r="K96" s="187"/>
      <c r="L96" s="187"/>
    </row>
    <row r="97" spans="1:12">
      <c r="A97" s="187"/>
      <c r="C97" s="194" t="s">
        <v>139</v>
      </c>
      <c r="F97" s="186" t="s">
        <v>269</v>
      </c>
      <c r="I97" s="187"/>
      <c r="J97" s="187"/>
      <c r="K97" s="187"/>
      <c r="L97" s="187"/>
    </row>
    <row r="98" spans="1:12" s="187" customFormat="1">
      <c r="B98" s="186"/>
      <c r="C98" s="194"/>
      <c r="G98" s="194"/>
      <c r="H98" s="194"/>
    </row>
    <row r="99" spans="1:12" s="187" customFormat="1" ht="12.75"/>
    <row r="100" spans="1:12" s="187" customFormat="1" ht="12.75"/>
    <row r="101" spans="1:12" s="187" customFormat="1" ht="12.75"/>
    <row r="102" spans="1:12" s="187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70 B72:B89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71 B9:B69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zoomScale="80" zoomScaleNormal="100" zoomScaleSheetLayoutView="80" workbookViewId="0">
      <selection activeCell="M2" sqref="M2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4"/>
      <c r="K1" s="264"/>
      <c r="L1" s="264"/>
      <c r="M1" s="264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4" t="s">
        <v>516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5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99"/>
    </row>
    <row r="7" spans="1:14" ht="51">
      <c r="A7" s="267" t="s">
        <v>64</v>
      </c>
      <c r="B7" s="268" t="s">
        <v>422</v>
      </c>
      <c r="C7" s="268" t="s">
        <v>423</v>
      </c>
      <c r="D7" s="269" t="s">
        <v>424</v>
      </c>
      <c r="E7" s="269" t="s">
        <v>275</v>
      </c>
      <c r="F7" s="269" t="s">
        <v>425</v>
      </c>
      <c r="G7" s="269" t="s">
        <v>426</v>
      </c>
      <c r="H7" s="268" t="s">
        <v>427</v>
      </c>
      <c r="I7" s="270" t="s">
        <v>428</v>
      </c>
      <c r="J7" s="270" t="s">
        <v>429</v>
      </c>
      <c r="K7" s="271" t="s">
        <v>430</v>
      </c>
      <c r="L7" s="271" t="s">
        <v>431</v>
      </c>
      <c r="M7" s="269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2"/>
      <c r="D9" s="207"/>
      <c r="E9" s="207"/>
      <c r="F9" s="207"/>
      <c r="G9" s="207"/>
      <c r="H9" s="207"/>
      <c r="I9" s="207"/>
      <c r="J9" s="207"/>
      <c r="K9" s="207"/>
      <c r="L9" s="207"/>
      <c r="M9" s="273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2"/>
      <c r="D10" s="207"/>
      <c r="E10" s="207"/>
      <c r="F10" s="207"/>
      <c r="G10" s="207"/>
      <c r="H10" s="207"/>
      <c r="I10" s="207"/>
      <c r="J10" s="207"/>
      <c r="K10" s="207"/>
      <c r="L10" s="207"/>
      <c r="M10" s="273" t="str">
        <f t="shared" si="0"/>
        <v/>
      </c>
      <c r="N10" s="199"/>
    </row>
    <row r="11" spans="1:14" ht="15">
      <c r="A11" s="207">
        <v>3</v>
      </c>
      <c r="B11" s="208"/>
      <c r="C11" s="272"/>
      <c r="D11" s="207"/>
      <c r="E11" s="207"/>
      <c r="F11" s="207"/>
      <c r="G11" s="207"/>
      <c r="H11" s="207"/>
      <c r="I11" s="207"/>
      <c r="J11" s="207"/>
      <c r="K11" s="207"/>
      <c r="L11" s="207"/>
      <c r="M11" s="273" t="str">
        <f t="shared" si="0"/>
        <v/>
      </c>
      <c r="N11" s="199"/>
    </row>
    <row r="12" spans="1:14" ht="15">
      <c r="A12" s="207">
        <v>4</v>
      </c>
      <c r="B12" s="208"/>
      <c r="C12" s="272"/>
      <c r="D12" s="207"/>
      <c r="E12" s="207"/>
      <c r="F12" s="207"/>
      <c r="G12" s="207"/>
      <c r="H12" s="207"/>
      <c r="I12" s="207"/>
      <c r="J12" s="207"/>
      <c r="K12" s="207"/>
      <c r="L12" s="207"/>
      <c r="M12" s="273" t="str">
        <f t="shared" si="0"/>
        <v/>
      </c>
      <c r="N12" s="199"/>
    </row>
    <row r="13" spans="1:14" ht="15">
      <c r="A13" s="207">
        <v>5</v>
      </c>
      <c r="B13" s="208"/>
      <c r="C13" s="272"/>
      <c r="D13" s="207"/>
      <c r="E13" s="207"/>
      <c r="F13" s="207"/>
      <c r="G13" s="207"/>
      <c r="H13" s="207"/>
      <c r="I13" s="207"/>
      <c r="J13" s="207"/>
      <c r="K13" s="207"/>
      <c r="L13" s="207"/>
      <c r="M13" s="273" t="str">
        <f t="shared" si="0"/>
        <v/>
      </c>
      <c r="N13" s="199"/>
    </row>
    <row r="14" spans="1:14" ht="15">
      <c r="A14" s="207">
        <v>6</v>
      </c>
      <c r="B14" s="208"/>
      <c r="C14" s="272"/>
      <c r="D14" s="207"/>
      <c r="E14" s="207"/>
      <c r="F14" s="207"/>
      <c r="G14" s="207"/>
      <c r="H14" s="207"/>
      <c r="I14" s="207"/>
      <c r="J14" s="207"/>
      <c r="K14" s="207"/>
      <c r="L14" s="207"/>
      <c r="M14" s="273" t="str">
        <f t="shared" si="0"/>
        <v/>
      </c>
      <c r="N14" s="199"/>
    </row>
    <row r="15" spans="1:14" ht="15">
      <c r="A15" s="207">
        <v>7</v>
      </c>
      <c r="B15" s="208"/>
      <c r="C15" s="272"/>
      <c r="D15" s="207"/>
      <c r="E15" s="207"/>
      <c r="F15" s="207"/>
      <c r="G15" s="207"/>
      <c r="H15" s="207"/>
      <c r="I15" s="207"/>
      <c r="J15" s="207"/>
      <c r="K15" s="207"/>
      <c r="L15" s="207"/>
      <c r="M15" s="273" t="str">
        <f t="shared" si="0"/>
        <v/>
      </c>
      <c r="N15" s="199"/>
    </row>
    <row r="16" spans="1:14" ht="15">
      <c r="A16" s="207">
        <v>8</v>
      </c>
      <c r="B16" s="208"/>
      <c r="C16" s="272"/>
      <c r="D16" s="207"/>
      <c r="E16" s="207"/>
      <c r="F16" s="207"/>
      <c r="G16" s="207"/>
      <c r="H16" s="207"/>
      <c r="I16" s="207"/>
      <c r="J16" s="207"/>
      <c r="K16" s="207"/>
      <c r="L16" s="207"/>
      <c r="M16" s="273" t="str">
        <f t="shared" si="0"/>
        <v/>
      </c>
      <c r="N16" s="199"/>
    </row>
    <row r="17" spans="1:14" ht="15">
      <c r="A17" s="207">
        <v>9</v>
      </c>
      <c r="B17" s="208"/>
      <c r="C17" s="272"/>
      <c r="D17" s="207"/>
      <c r="E17" s="207"/>
      <c r="F17" s="207"/>
      <c r="G17" s="207"/>
      <c r="H17" s="207"/>
      <c r="I17" s="207"/>
      <c r="J17" s="207"/>
      <c r="K17" s="207"/>
      <c r="L17" s="207"/>
      <c r="M17" s="273" t="str">
        <f t="shared" si="0"/>
        <v/>
      </c>
      <c r="N17" s="199"/>
    </row>
    <row r="18" spans="1:14" ht="15">
      <c r="A18" s="207">
        <v>10</v>
      </c>
      <c r="B18" s="208"/>
      <c r="C18" s="272"/>
      <c r="D18" s="207"/>
      <c r="E18" s="207"/>
      <c r="F18" s="207"/>
      <c r="G18" s="207"/>
      <c r="H18" s="207"/>
      <c r="I18" s="207"/>
      <c r="J18" s="207"/>
      <c r="K18" s="207"/>
      <c r="L18" s="207"/>
      <c r="M18" s="273" t="str">
        <f t="shared" si="0"/>
        <v/>
      </c>
      <c r="N18" s="199"/>
    </row>
    <row r="19" spans="1:14" ht="15">
      <c r="A19" s="207">
        <v>11</v>
      </c>
      <c r="B19" s="208"/>
      <c r="C19" s="272"/>
      <c r="D19" s="207"/>
      <c r="E19" s="207"/>
      <c r="F19" s="207"/>
      <c r="G19" s="207"/>
      <c r="H19" s="207"/>
      <c r="I19" s="207"/>
      <c r="J19" s="207"/>
      <c r="K19" s="207"/>
      <c r="L19" s="207"/>
      <c r="M19" s="273" t="str">
        <f t="shared" si="0"/>
        <v/>
      </c>
      <c r="N19" s="199"/>
    </row>
    <row r="20" spans="1:14" ht="15">
      <c r="A20" s="207">
        <v>12</v>
      </c>
      <c r="B20" s="208"/>
      <c r="C20" s="272"/>
      <c r="D20" s="207"/>
      <c r="E20" s="207"/>
      <c r="F20" s="207"/>
      <c r="G20" s="207"/>
      <c r="H20" s="207"/>
      <c r="I20" s="207"/>
      <c r="J20" s="207"/>
      <c r="K20" s="207"/>
      <c r="L20" s="207"/>
      <c r="M20" s="273" t="str">
        <f t="shared" si="0"/>
        <v/>
      </c>
      <c r="N20" s="199"/>
    </row>
    <row r="21" spans="1:14" ht="15">
      <c r="A21" s="207">
        <v>13</v>
      </c>
      <c r="B21" s="208"/>
      <c r="C21" s="272"/>
      <c r="D21" s="207"/>
      <c r="E21" s="207"/>
      <c r="F21" s="207"/>
      <c r="G21" s="207"/>
      <c r="H21" s="207"/>
      <c r="I21" s="207"/>
      <c r="J21" s="207"/>
      <c r="K21" s="207"/>
      <c r="L21" s="207"/>
      <c r="M21" s="273" t="str">
        <f t="shared" si="0"/>
        <v/>
      </c>
      <c r="N21" s="199"/>
    </row>
    <row r="22" spans="1:14" ht="15">
      <c r="A22" s="207">
        <v>14</v>
      </c>
      <c r="B22" s="208"/>
      <c r="C22" s="272"/>
      <c r="D22" s="207"/>
      <c r="E22" s="207"/>
      <c r="F22" s="207"/>
      <c r="G22" s="207"/>
      <c r="H22" s="207"/>
      <c r="I22" s="207"/>
      <c r="J22" s="207"/>
      <c r="K22" s="207"/>
      <c r="L22" s="207"/>
      <c r="M22" s="273" t="str">
        <f t="shared" si="0"/>
        <v/>
      </c>
      <c r="N22" s="199"/>
    </row>
    <row r="23" spans="1:14" ht="15">
      <c r="A23" s="207">
        <v>15</v>
      </c>
      <c r="B23" s="208"/>
      <c r="C23" s="272"/>
      <c r="D23" s="207"/>
      <c r="E23" s="207"/>
      <c r="F23" s="207"/>
      <c r="G23" s="207"/>
      <c r="H23" s="207"/>
      <c r="I23" s="207"/>
      <c r="J23" s="207"/>
      <c r="K23" s="207"/>
      <c r="L23" s="207"/>
      <c r="M23" s="273" t="str">
        <f t="shared" si="0"/>
        <v/>
      </c>
      <c r="N23" s="199"/>
    </row>
    <row r="24" spans="1:14" ht="15">
      <c r="A24" s="207">
        <v>16</v>
      </c>
      <c r="B24" s="208"/>
      <c r="C24" s="272"/>
      <c r="D24" s="207"/>
      <c r="E24" s="207"/>
      <c r="F24" s="207"/>
      <c r="G24" s="207"/>
      <c r="H24" s="207"/>
      <c r="I24" s="207"/>
      <c r="J24" s="207"/>
      <c r="K24" s="207"/>
      <c r="L24" s="207"/>
      <c r="M24" s="273" t="str">
        <f t="shared" si="0"/>
        <v/>
      </c>
      <c r="N24" s="199"/>
    </row>
    <row r="25" spans="1:14" ht="15">
      <c r="A25" s="207">
        <v>17</v>
      </c>
      <c r="B25" s="208"/>
      <c r="C25" s="272"/>
      <c r="D25" s="207"/>
      <c r="E25" s="207"/>
      <c r="F25" s="207"/>
      <c r="G25" s="207"/>
      <c r="H25" s="207"/>
      <c r="I25" s="207"/>
      <c r="J25" s="207"/>
      <c r="K25" s="207"/>
      <c r="L25" s="207"/>
      <c r="M25" s="273" t="str">
        <f t="shared" si="0"/>
        <v/>
      </c>
      <c r="N25" s="199"/>
    </row>
    <row r="26" spans="1:14" ht="15">
      <c r="A26" s="207">
        <v>18</v>
      </c>
      <c r="B26" s="208"/>
      <c r="C26" s="272"/>
      <c r="D26" s="207"/>
      <c r="E26" s="207"/>
      <c r="F26" s="207"/>
      <c r="G26" s="207"/>
      <c r="H26" s="207"/>
      <c r="I26" s="207"/>
      <c r="J26" s="207"/>
      <c r="K26" s="207"/>
      <c r="L26" s="207"/>
      <c r="M26" s="273" t="str">
        <f t="shared" si="0"/>
        <v/>
      </c>
      <c r="N26" s="199"/>
    </row>
    <row r="27" spans="1:14" ht="15">
      <c r="A27" s="207">
        <v>19</v>
      </c>
      <c r="B27" s="208"/>
      <c r="C27" s="272"/>
      <c r="D27" s="207"/>
      <c r="E27" s="207"/>
      <c r="F27" s="207"/>
      <c r="G27" s="207"/>
      <c r="H27" s="207"/>
      <c r="I27" s="207"/>
      <c r="J27" s="207"/>
      <c r="K27" s="207"/>
      <c r="L27" s="207"/>
      <c r="M27" s="273" t="str">
        <f t="shared" si="0"/>
        <v/>
      </c>
      <c r="N27" s="199"/>
    </row>
    <row r="28" spans="1:14" ht="15">
      <c r="A28" s="207">
        <v>20</v>
      </c>
      <c r="B28" s="208"/>
      <c r="C28" s="272"/>
      <c r="D28" s="207"/>
      <c r="E28" s="207"/>
      <c r="F28" s="207"/>
      <c r="G28" s="207"/>
      <c r="H28" s="207"/>
      <c r="I28" s="207"/>
      <c r="J28" s="207"/>
      <c r="K28" s="207"/>
      <c r="L28" s="207"/>
      <c r="M28" s="273" t="str">
        <f t="shared" si="0"/>
        <v/>
      </c>
      <c r="N28" s="199"/>
    </row>
    <row r="29" spans="1:14" ht="15">
      <c r="A29" s="207">
        <v>21</v>
      </c>
      <c r="B29" s="208"/>
      <c r="C29" s="272"/>
      <c r="D29" s="207"/>
      <c r="E29" s="207"/>
      <c r="F29" s="207"/>
      <c r="G29" s="207"/>
      <c r="H29" s="207"/>
      <c r="I29" s="207"/>
      <c r="J29" s="207"/>
      <c r="K29" s="207"/>
      <c r="L29" s="207"/>
      <c r="M29" s="273" t="str">
        <f t="shared" si="0"/>
        <v/>
      </c>
      <c r="N29" s="199"/>
    </row>
    <row r="30" spans="1:14" ht="15">
      <c r="A30" s="207">
        <v>22</v>
      </c>
      <c r="B30" s="208"/>
      <c r="C30" s="272"/>
      <c r="D30" s="207"/>
      <c r="E30" s="207"/>
      <c r="F30" s="207"/>
      <c r="G30" s="207"/>
      <c r="H30" s="207"/>
      <c r="I30" s="207"/>
      <c r="J30" s="207"/>
      <c r="K30" s="207"/>
      <c r="L30" s="207"/>
      <c r="M30" s="273" t="str">
        <f t="shared" si="0"/>
        <v/>
      </c>
      <c r="N30" s="199"/>
    </row>
    <row r="31" spans="1:14" ht="15">
      <c r="A31" s="207">
        <v>23</v>
      </c>
      <c r="B31" s="208"/>
      <c r="C31" s="272"/>
      <c r="D31" s="207"/>
      <c r="E31" s="207"/>
      <c r="F31" s="207"/>
      <c r="G31" s="207"/>
      <c r="H31" s="207"/>
      <c r="I31" s="207"/>
      <c r="J31" s="207"/>
      <c r="K31" s="207"/>
      <c r="L31" s="207"/>
      <c r="M31" s="273" t="str">
        <f t="shared" si="0"/>
        <v/>
      </c>
      <c r="N31" s="199"/>
    </row>
    <row r="32" spans="1:14" ht="15">
      <c r="A32" s="207">
        <v>24</v>
      </c>
      <c r="B32" s="208"/>
      <c r="C32" s="272"/>
      <c r="D32" s="207"/>
      <c r="E32" s="207"/>
      <c r="F32" s="207"/>
      <c r="G32" s="207"/>
      <c r="H32" s="207"/>
      <c r="I32" s="207"/>
      <c r="J32" s="207"/>
      <c r="K32" s="207"/>
      <c r="L32" s="207"/>
      <c r="M32" s="273" t="str">
        <f t="shared" si="0"/>
        <v/>
      </c>
      <c r="N32" s="199"/>
    </row>
    <row r="33" spans="1:14" ht="15">
      <c r="A33" s="274" t="s">
        <v>278</v>
      </c>
      <c r="B33" s="208"/>
      <c r="C33" s="272"/>
      <c r="D33" s="207"/>
      <c r="E33" s="207"/>
      <c r="F33" s="207"/>
      <c r="G33" s="207"/>
      <c r="H33" s="207"/>
      <c r="I33" s="207"/>
      <c r="J33" s="207"/>
      <c r="K33" s="207"/>
      <c r="L33" s="207"/>
      <c r="M33" s="273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4"/>
      <c r="C1" s="509" t="s">
        <v>109</v>
      </c>
      <c r="D1" s="509"/>
      <c r="E1" s="114"/>
    </row>
    <row r="2" spans="1:12" s="6" customFormat="1">
      <c r="A2" s="77" t="s">
        <v>140</v>
      </c>
      <c r="B2" s="254"/>
      <c r="C2" s="510" t="s">
        <v>516</v>
      </c>
      <c r="D2" s="511"/>
      <c r="E2" s="114"/>
    </row>
    <row r="3" spans="1:12" s="6" customFormat="1">
      <c r="A3" s="77"/>
      <c r="B3" s="254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5"/>
      <c r="C4" s="77"/>
      <c r="D4" s="77"/>
      <c r="E4" s="109"/>
      <c r="L4" s="6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256"/>
      <c r="C5" s="58"/>
      <c r="D5" s="58"/>
      <c r="E5" s="109"/>
    </row>
    <row r="6" spans="1:12" s="2" customFormat="1">
      <c r="A6" s="78"/>
      <c r="B6" s="255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2">
        <v>1</v>
      </c>
      <c r="B9" s="242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77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49" t="s">
        <v>98</v>
      </c>
      <c r="B28" s="249" t="s">
        <v>309</v>
      </c>
      <c r="C28" s="8"/>
      <c r="D28" s="8"/>
      <c r="E28" s="114"/>
    </row>
    <row r="29" spans="1:5">
      <c r="A29" s="249" t="s">
        <v>99</v>
      </c>
      <c r="B29" s="249" t="s">
        <v>312</v>
      </c>
      <c r="C29" s="8"/>
      <c r="D29" s="8"/>
      <c r="E29" s="114"/>
    </row>
    <row r="30" spans="1:5">
      <c r="A30" s="249" t="s">
        <v>455</v>
      </c>
      <c r="B30" s="249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49" t="s">
        <v>12</v>
      </c>
      <c r="B32" s="249" t="s">
        <v>509</v>
      </c>
      <c r="C32" s="8"/>
      <c r="D32" s="8"/>
      <c r="E32" s="114"/>
    </row>
    <row r="33" spans="1:9">
      <c r="A33" s="249" t="s">
        <v>13</v>
      </c>
      <c r="B33" s="249" t="s">
        <v>510</v>
      </c>
      <c r="C33" s="8"/>
      <c r="D33" s="8"/>
      <c r="E33" s="114"/>
    </row>
    <row r="34" spans="1:9">
      <c r="A34" s="249" t="s">
        <v>281</v>
      </c>
      <c r="B34" s="249" t="s">
        <v>511</v>
      </c>
      <c r="C34" s="8"/>
      <c r="D34" s="8"/>
      <c r="E34" s="114"/>
    </row>
    <row r="35" spans="1:9" s="22" customFormat="1">
      <c r="A35" s="89" t="s">
        <v>34</v>
      </c>
      <c r="B35" s="263" t="s">
        <v>452</v>
      </c>
      <c r="C35" s="8"/>
      <c r="D35" s="8"/>
    </row>
    <row r="36" spans="1:9" s="2" customFormat="1">
      <c r="A36" s="1"/>
      <c r="B36" s="257"/>
      <c r="E36" s="5"/>
    </row>
    <row r="37" spans="1:9" s="2" customFormat="1">
      <c r="B37" s="257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7"/>
      <c r="E40" s="5"/>
    </row>
    <row r="41" spans="1:9" s="2" customFormat="1">
      <c r="B41" s="257"/>
      <c r="E41"/>
      <c r="F41"/>
      <c r="G41"/>
      <c r="H41"/>
      <c r="I41"/>
    </row>
    <row r="42" spans="1:9" s="2" customFormat="1">
      <c r="B42" s="257"/>
      <c r="D42" s="12"/>
      <c r="E42"/>
      <c r="F42"/>
      <c r="G42"/>
      <c r="H42"/>
      <c r="I42"/>
    </row>
    <row r="43" spans="1:9" s="2" customFormat="1">
      <c r="A43"/>
      <c r="B43" s="259" t="s">
        <v>450</v>
      </c>
      <c r="D43" s="12"/>
      <c r="E43"/>
      <c r="F43"/>
      <c r="G43"/>
      <c r="H43"/>
      <c r="I43"/>
    </row>
    <row r="44" spans="1:9" s="2" customFormat="1">
      <c r="A44"/>
      <c r="B44" s="257" t="s">
        <v>270</v>
      </c>
      <c r="D44" s="12"/>
      <c r="E44"/>
      <c r="F44"/>
      <c r="G44"/>
      <c r="H44"/>
      <c r="I44"/>
    </row>
    <row r="45" spans="1:9" customFormat="1" ht="12.75">
      <c r="B45" s="260" t="s">
        <v>139</v>
      </c>
    </row>
    <row r="46" spans="1:9" customFormat="1" ht="12.75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1">
        <v>40907</v>
      </c>
      <c r="C2" t="s">
        <v>200</v>
      </c>
      <c r="E2" t="s">
        <v>231</v>
      </c>
      <c r="G2" s="63" t="s">
        <v>237</v>
      </c>
    </row>
    <row r="3" spans="1:7" ht="15">
      <c r="A3" s="61">
        <v>40908</v>
      </c>
      <c r="C3" t="s">
        <v>201</v>
      </c>
      <c r="E3" t="s">
        <v>232</v>
      </c>
      <c r="G3" s="63" t="s">
        <v>238</v>
      </c>
    </row>
    <row r="4" spans="1:7" ht="15">
      <c r="A4" s="61">
        <v>40909</v>
      </c>
      <c r="C4" t="s">
        <v>202</v>
      </c>
      <c r="E4" t="s">
        <v>233</v>
      </c>
      <c r="G4" s="63" t="s">
        <v>239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25" zoomScale="80" zoomScaleNormal="100" zoomScaleSheetLayoutView="80" workbookViewId="0">
      <selection activeCell="I13" sqref="I1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39"/>
      <c r="C1" s="509" t="s">
        <v>109</v>
      </c>
      <c r="D1" s="509"/>
      <c r="E1" s="92"/>
    </row>
    <row r="2" spans="1:5" s="6" customFormat="1">
      <c r="A2" s="75" t="s">
        <v>407</v>
      </c>
      <c r="B2" s="239"/>
      <c r="C2" s="507" t="s">
        <v>516</v>
      </c>
      <c r="D2" s="508"/>
      <c r="E2" s="92"/>
    </row>
    <row r="3" spans="1:5" s="6" customFormat="1">
      <c r="A3" s="75" t="s">
        <v>408</v>
      </c>
      <c r="B3" s="239"/>
      <c r="C3" s="240"/>
      <c r="D3" s="240"/>
      <c r="E3" s="92"/>
    </row>
    <row r="4" spans="1:5" s="6" customFormat="1">
      <c r="A4" s="77" t="s">
        <v>140</v>
      </c>
      <c r="B4" s="239"/>
      <c r="C4" s="240"/>
      <c r="D4" s="240"/>
      <c r="E4" s="92"/>
    </row>
    <row r="5" spans="1:5" s="6" customFormat="1">
      <c r="A5" s="77"/>
      <c r="B5" s="239"/>
      <c r="C5" s="240"/>
      <c r="D5" s="240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1" t="str">
        <f>'ფორმა N1'!D4</f>
        <v>მ.პ.გ. ქართული ოცნება - დემოკრატიული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39"/>
      <c r="B9" s="239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2">
        <v>1</v>
      </c>
      <c r="B11" s="242" t="s">
        <v>57</v>
      </c>
      <c r="C11" s="412">
        <f>SUM(C12,C15,C55,C58,C59,C60,C78)</f>
        <v>171961.59</v>
      </c>
      <c r="D11" s="412">
        <f>SUM(D12,D15,D55,D58,D59,D60,D66,D74,D75)</f>
        <v>202671.40999999997</v>
      </c>
      <c r="E11" s="243"/>
    </row>
    <row r="12" spans="1:5" s="9" customFormat="1" ht="18">
      <c r="A12" s="88">
        <v>1.1000000000000001</v>
      </c>
      <c r="B12" s="88" t="s">
        <v>58</v>
      </c>
      <c r="C12" s="413">
        <f>SUM(C13:C14)</f>
        <v>3750</v>
      </c>
      <c r="D12" s="413">
        <f>SUM(D13:D14)</f>
        <v>3750</v>
      </c>
      <c r="E12" s="94"/>
    </row>
    <row r="13" spans="1:5" s="10" customFormat="1">
      <c r="A13" s="89" t="s">
        <v>30</v>
      </c>
      <c r="B13" s="89" t="s">
        <v>59</v>
      </c>
      <c r="C13" s="4">
        <v>3750</v>
      </c>
      <c r="D13" s="4">
        <v>3750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0">
        <f>SUM(C16,C19,C31,C32,C33,C34,C37,C38,C45:C49,C53,C54)</f>
        <v>156331.94</v>
      </c>
      <c r="D15" s="80">
        <f>SUM(D16,D19,D31,D32,D33,D34,D37,D38,D45:D49,D53,D54)</f>
        <v>186113.75999999998</v>
      </c>
      <c r="E15" s="243"/>
    </row>
    <row r="16" spans="1:5" s="3" customFormat="1">
      <c r="A16" s="89" t="s">
        <v>32</v>
      </c>
      <c r="B16" s="89" t="s">
        <v>1</v>
      </c>
      <c r="C16" s="413">
        <f>SUM(C17:C18)</f>
        <v>0</v>
      </c>
      <c r="D16" s="413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4"/>
      <c r="E17" s="96"/>
    </row>
    <row r="18" spans="1:6" s="3" customFormat="1">
      <c r="A18" s="98" t="s">
        <v>99</v>
      </c>
      <c r="B18" s="98" t="s">
        <v>62</v>
      </c>
      <c r="C18" s="4"/>
      <c r="D18" s="244"/>
      <c r="E18" s="96"/>
    </row>
    <row r="19" spans="1:6" s="3" customFormat="1">
      <c r="A19" s="89" t="s">
        <v>33</v>
      </c>
      <c r="B19" s="89" t="s">
        <v>2</v>
      </c>
      <c r="C19" s="413">
        <f>SUM(C20:C25,C30)</f>
        <v>24905.440000000002</v>
      </c>
      <c r="D19" s="413">
        <f>SUM(D20:D25,D30)</f>
        <v>22333.489999999998</v>
      </c>
      <c r="E19" s="245"/>
      <c r="F19" s="246"/>
    </row>
    <row r="20" spans="1:6" s="248" customFormat="1" ht="30">
      <c r="A20" s="98" t="s">
        <v>12</v>
      </c>
      <c r="B20" s="98" t="s">
        <v>250</v>
      </c>
      <c r="C20" s="414">
        <f>892.75+48</f>
        <v>940.75</v>
      </c>
      <c r="D20" s="416">
        <f>672.75+220+48</f>
        <v>940.75</v>
      </c>
      <c r="E20" s="247"/>
    </row>
    <row r="21" spans="1:6" s="248" customFormat="1">
      <c r="A21" s="98" t="s">
        <v>13</v>
      </c>
      <c r="B21" s="98" t="s">
        <v>14</v>
      </c>
      <c r="C21" s="414"/>
      <c r="D21" s="417"/>
      <c r="E21" s="247"/>
    </row>
    <row r="22" spans="1:6" s="248" customFormat="1" ht="30">
      <c r="A22" s="98" t="s">
        <v>281</v>
      </c>
      <c r="B22" s="98" t="s">
        <v>22</v>
      </c>
      <c r="C22" s="414"/>
      <c r="D22" s="416"/>
      <c r="E22" s="247"/>
    </row>
    <row r="23" spans="1:6" s="248" customFormat="1" ht="16.5" customHeight="1">
      <c r="A23" s="98" t="s">
        <v>282</v>
      </c>
      <c r="B23" s="98" t="s">
        <v>15</v>
      </c>
      <c r="C23" s="414">
        <v>15270.41</v>
      </c>
      <c r="D23" s="416">
        <v>12698.46</v>
      </c>
      <c r="E23" s="247"/>
    </row>
    <row r="24" spans="1:6" s="248" customFormat="1" ht="16.5" customHeight="1">
      <c r="A24" s="98" t="s">
        <v>283</v>
      </c>
      <c r="B24" s="98" t="s">
        <v>16</v>
      </c>
      <c r="C24" s="414"/>
      <c r="D24" s="416"/>
      <c r="E24" s="247"/>
    </row>
    <row r="25" spans="1:6" s="248" customFormat="1" ht="16.5" customHeight="1">
      <c r="A25" s="98" t="s">
        <v>284</v>
      </c>
      <c r="B25" s="98" t="s">
        <v>17</v>
      </c>
      <c r="C25" s="413">
        <f>SUM(C26:C29)</f>
        <v>8694.2800000000007</v>
      </c>
      <c r="D25" s="413">
        <f>SUM(D26:D29)</f>
        <v>8694.2800000000007</v>
      </c>
      <c r="E25" s="247"/>
    </row>
    <row r="26" spans="1:6" s="248" customFormat="1" ht="16.5" customHeight="1">
      <c r="A26" s="249" t="s">
        <v>285</v>
      </c>
      <c r="B26" s="249" t="s">
        <v>18</v>
      </c>
      <c r="C26" s="414">
        <v>7149.24</v>
      </c>
      <c r="D26" s="416">
        <v>7149.24</v>
      </c>
      <c r="E26" s="247"/>
    </row>
    <row r="27" spans="1:6" s="248" customFormat="1" ht="16.5" customHeight="1">
      <c r="A27" s="249" t="s">
        <v>286</v>
      </c>
      <c r="B27" s="249" t="s">
        <v>19</v>
      </c>
      <c r="C27" s="414">
        <v>960.57</v>
      </c>
      <c r="D27" s="416">
        <v>960.57</v>
      </c>
      <c r="E27" s="247"/>
    </row>
    <row r="28" spans="1:6" s="248" customFormat="1" ht="16.5" customHeight="1">
      <c r="A28" s="249" t="s">
        <v>287</v>
      </c>
      <c r="B28" s="249" t="s">
        <v>20</v>
      </c>
      <c r="C28" s="414">
        <v>525.69000000000005</v>
      </c>
      <c r="D28" s="416">
        <v>525.69000000000005</v>
      </c>
      <c r="E28" s="247"/>
    </row>
    <row r="29" spans="1:6" s="248" customFormat="1" ht="16.5" customHeight="1">
      <c r="A29" s="249" t="s">
        <v>288</v>
      </c>
      <c r="B29" s="249" t="s">
        <v>23</v>
      </c>
      <c r="C29" s="414">
        <v>58.78</v>
      </c>
      <c r="D29" s="416">
        <v>58.78</v>
      </c>
      <c r="E29" s="247"/>
    </row>
    <row r="30" spans="1:6" s="248" customFormat="1" ht="16.5" customHeight="1">
      <c r="A30" s="98" t="s">
        <v>289</v>
      </c>
      <c r="B30" s="98" t="s">
        <v>21</v>
      </c>
      <c r="C30" s="414"/>
      <c r="D30" s="418"/>
      <c r="E30" s="247"/>
    </row>
    <row r="31" spans="1:6" s="3" customFormat="1" ht="16.5" customHeight="1">
      <c r="A31" s="89" t="s">
        <v>34</v>
      </c>
      <c r="B31" s="89" t="s">
        <v>3</v>
      </c>
      <c r="C31" s="4">
        <v>33594.199999999997</v>
      </c>
      <c r="D31" s="244">
        <f>1975.2+31619</f>
        <v>33594.199999999997</v>
      </c>
      <c r="E31" s="245"/>
    </row>
    <row r="32" spans="1:6" s="3" customFormat="1" ht="16.5" customHeight="1">
      <c r="A32" s="89" t="s">
        <v>35</v>
      </c>
      <c r="B32" s="89" t="s">
        <v>4</v>
      </c>
      <c r="C32" s="4"/>
      <c r="D32" s="244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4"/>
      <c r="E33" s="96"/>
    </row>
    <row r="34" spans="1:5" s="3" customFormat="1">
      <c r="A34" s="89" t="s">
        <v>37</v>
      </c>
      <c r="B34" s="89" t="s">
        <v>63</v>
      </c>
      <c r="C34" s="413">
        <f>SUM(C35:C36)</f>
        <v>490.5</v>
      </c>
      <c r="D34" s="413">
        <f>SUM(D35:D36)</f>
        <v>490.5</v>
      </c>
      <c r="E34" s="96"/>
    </row>
    <row r="35" spans="1:5" s="3" customFormat="1" ht="16.5" customHeight="1">
      <c r="A35" s="98" t="s">
        <v>290</v>
      </c>
      <c r="B35" s="98" t="s">
        <v>56</v>
      </c>
      <c r="C35" s="4"/>
      <c r="D35" s="244"/>
      <c r="E35" s="96"/>
    </row>
    <row r="36" spans="1:5" s="3" customFormat="1" ht="16.5" customHeight="1">
      <c r="A36" s="98" t="s">
        <v>291</v>
      </c>
      <c r="B36" s="98" t="s">
        <v>55</v>
      </c>
      <c r="C36" s="4">
        <v>490.5</v>
      </c>
      <c r="D36" s="244">
        <v>490.5</v>
      </c>
      <c r="E36" s="96"/>
    </row>
    <row r="37" spans="1:5" s="3" customFormat="1" ht="16.5" customHeight="1">
      <c r="A37" s="89" t="s">
        <v>38</v>
      </c>
      <c r="B37" s="89" t="s">
        <v>49</v>
      </c>
      <c r="C37" s="4">
        <v>148.56</v>
      </c>
      <c r="D37" s="244">
        <v>148.56</v>
      </c>
      <c r="E37" s="96"/>
    </row>
    <row r="38" spans="1:5" s="3" customFormat="1" ht="16.5" customHeight="1">
      <c r="A38" s="89" t="s">
        <v>39</v>
      </c>
      <c r="B38" s="89" t="s">
        <v>409</v>
      </c>
      <c r="C38" s="413">
        <f>SUM(C39:C44)</f>
        <v>650</v>
      </c>
      <c r="D38" s="413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4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4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4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4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4"/>
      <c r="E43" s="96"/>
    </row>
    <row r="44" spans="1:5" s="3" customFormat="1" ht="16.5" customHeight="1">
      <c r="A44" s="17" t="s">
        <v>500</v>
      </c>
      <c r="B44" s="17" t="s">
        <v>361</v>
      </c>
      <c r="C44" s="4">
        <v>650</v>
      </c>
      <c r="D44" s="244"/>
      <c r="E44" s="96"/>
    </row>
    <row r="45" spans="1:5" s="3" customFormat="1" ht="30">
      <c r="A45" s="89" t="s">
        <v>40</v>
      </c>
      <c r="B45" s="89" t="s">
        <v>28</v>
      </c>
      <c r="C45" s="4"/>
      <c r="D45" s="244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4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4"/>
      <c r="E47" s="96"/>
    </row>
    <row r="48" spans="1:5" s="3" customFormat="1" ht="16.5" customHeight="1">
      <c r="A48" s="89" t="s">
        <v>43</v>
      </c>
      <c r="B48" s="89" t="s">
        <v>26</v>
      </c>
      <c r="C48" s="4">
        <v>318</v>
      </c>
      <c r="D48" s="244">
        <v>318</v>
      </c>
      <c r="E48" s="96"/>
    </row>
    <row r="49" spans="1:6" s="3" customFormat="1" ht="16.5" customHeight="1">
      <c r="A49" s="89" t="s">
        <v>44</v>
      </c>
      <c r="B49" s="89" t="s">
        <v>410</v>
      </c>
      <c r="C49" s="413">
        <f>SUM(C50:C52)</f>
        <v>96225.24</v>
      </c>
      <c r="D49" s="413">
        <f>SUM(D50:D52)</f>
        <v>111729.01</v>
      </c>
      <c r="E49" s="96"/>
    </row>
    <row r="50" spans="1:6" s="3" customFormat="1" ht="16.5" customHeight="1">
      <c r="A50" s="98" t="s">
        <v>371</v>
      </c>
      <c r="B50" s="98" t="s">
        <v>374</v>
      </c>
      <c r="C50" s="4">
        <v>95265.24</v>
      </c>
      <c r="D50" s="244">
        <f>110089.01+680</f>
        <v>110769.01</v>
      </c>
      <c r="E50" s="96"/>
    </row>
    <row r="51" spans="1:6" s="3" customFormat="1" ht="16.5" customHeight="1">
      <c r="A51" s="98" t="s">
        <v>372</v>
      </c>
      <c r="B51" s="98" t="s">
        <v>373</v>
      </c>
      <c r="C51" s="4">
        <v>960</v>
      </c>
      <c r="D51" s="244">
        <v>960</v>
      </c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4"/>
      <c r="E52" s="96"/>
    </row>
    <row r="53" spans="1:6" s="3" customFormat="1">
      <c r="A53" s="89" t="s">
        <v>45</v>
      </c>
      <c r="B53" s="89" t="s">
        <v>29</v>
      </c>
      <c r="C53" s="4"/>
      <c r="D53" s="244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4">
        <v>17500</v>
      </c>
      <c r="E54" s="245"/>
      <c r="F54" s="246"/>
    </row>
    <row r="55" spans="1:6" s="3" customFormat="1" ht="30">
      <c r="A55" s="88">
        <v>1.3</v>
      </c>
      <c r="B55" s="88" t="s">
        <v>415</v>
      </c>
      <c r="C55" s="80">
        <f>SUM(C56:C57)</f>
        <v>0</v>
      </c>
      <c r="D55" s="80">
        <f>SUM(D56:D57)</f>
        <v>0</v>
      </c>
      <c r="E55" s="245"/>
      <c r="F55" s="246"/>
    </row>
    <row r="56" spans="1:6" s="3" customFormat="1" ht="30">
      <c r="A56" s="89" t="s">
        <v>50</v>
      </c>
      <c r="B56" s="89" t="s">
        <v>48</v>
      </c>
      <c r="C56" s="4"/>
      <c r="D56" s="244"/>
      <c r="E56" s="245"/>
      <c r="F56" s="246"/>
    </row>
    <row r="57" spans="1:6" s="3" customFormat="1" ht="16.5" customHeight="1">
      <c r="A57" s="89" t="s">
        <v>51</v>
      </c>
      <c r="B57" s="89" t="s">
        <v>47</v>
      </c>
      <c r="C57" s="4"/>
      <c r="D57" s="244"/>
      <c r="E57" s="245"/>
      <c r="F57" s="246"/>
    </row>
    <row r="58" spans="1:6" s="3" customFormat="1">
      <c r="A58" s="88">
        <v>1.4</v>
      </c>
      <c r="B58" s="88" t="s">
        <v>417</v>
      </c>
      <c r="C58" s="4"/>
      <c r="D58" s="244"/>
      <c r="E58" s="245"/>
      <c r="F58" s="246"/>
    </row>
    <row r="59" spans="1:6" s="248" customFormat="1">
      <c r="A59" s="88">
        <v>1.5</v>
      </c>
      <c r="B59" s="88" t="s">
        <v>7</v>
      </c>
      <c r="C59" s="414"/>
      <c r="D59" s="416"/>
      <c r="E59" s="247"/>
    </row>
    <row r="60" spans="1:6" s="248" customFormat="1">
      <c r="A60" s="88">
        <v>1.6</v>
      </c>
      <c r="B60" s="44" t="s">
        <v>8</v>
      </c>
      <c r="C60" s="415">
        <f>SUM(C61:C65)</f>
        <v>11879.65</v>
      </c>
      <c r="D60" s="419">
        <f>SUM(D61:D65)</f>
        <v>11879.65</v>
      </c>
      <c r="E60" s="247"/>
    </row>
    <row r="61" spans="1:6" s="248" customFormat="1">
      <c r="A61" s="89" t="s">
        <v>297</v>
      </c>
      <c r="B61" s="45" t="s">
        <v>52</v>
      </c>
      <c r="C61" s="414">
        <v>2466.48</v>
      </c>
      <c r="D61" s="416">
        <v>2466.48</v>
      </c>
      <c r="E61" s="247"/>
    </row>
    <row r="62" spans="1:6" s="248" customFormat="1" ht="30">
      <c r="A62" s="89" t="s">
        <v>298</v>
      </c>
      <c r="B62" s="45" t="s">
        <v>54</v>
      </c>
      <c r="C62" s="414"/>
      <c r="D62" s="416"/>
      <c r="E62" s="247"/>
    </row>
    <row r="63" spans="1:6" s="248" customFormat="1">
      <c r="A63" s="89" t="s">
        <v>299</v>
      </c>
      <c r="B63" s="45" t="s">
        <v>53</v>
      </c>
      <c r="C63" s="416"/>
      <c r="D63" s="416"/>
      <c r="E63" s="247"/>
    </row>
    <row r="64" spans="1:6" s="248" customFormat="1">
      <c r="A64" s="89" t="s">
        <v>300</v>
      </c>
      <c r="B64" s="45" t="s">
        <v>27</v>
      </c>
      <c r="C64" s="414"/>
      <c r="D64" s="416"/>
      <c r="E64" s="247"/>
    </row>
    <row r="65" spans="1:5" s="248" customFormat="1">
      <c r="A65" s="89" t="s">
        <v>337</v>
      </c>
      <c r="B65" s="45" t="s">
        <v>338</v>
      </c>
      <c r="C65" s="414">
        <v>9413.17</v>
      </c>
      <c r="D65" s="416">
        <v>9413.17</v>
      </c>
      <c r="E65" s="247"/>
    </row>
    <row r="66" spans="1:5">
      <c r="A66" s="242">
        <v>2</v>
      </c>
      <c r="B66" s="242" t="s">
        <v>411</v>
      </c>
      <c r="C66" s="250"/>
      <c r="D66" s="415">
        <f>SUM(D67:D73)</f>
        <v>928</v>
      </c>
      <c r="E66" s="97"/>
    </row>
    <row r="67" spans="1:5">
      <c r="A67" s="99">
        <v>2.1</v>
      </c>
      <c r="B67" s="251" t="s">
        <v>100</v>
      </c>
      <c r="C67" s="252"/>
      <c r="D67" s="420"/>
      <c r="E67" s="97"/>
    </row>
    <row r="68" spans="1:5">
      <c r="A68" s="99">
        <v>2.2000000000000002</v>
      </c>
      <c r="B68" s="251" t="s">
        <v>412</v>
      </c>
      <c r="C68" s="252"/>
      <c r="D68" s="420"/>
      <c r="E68" s="97"/>
    </row>
    <row r="69" spans="1:5">
      <c r="A69" s="99">
        <v>2.2999999999999998</v>
      </c>
      <c r="B69" s="251" t="s">
        <v>104</v>
      </c>
      <c r="C69" s="252"/>
      <c r="D69" s="420"/>
      <c r="E69" s="97"/>
    </row>
    <row r="70" spans="1:5">
      <c r="A70" s="99">
        <v>2.4</v>
      </c>
      <c r="B70" s="251" t="s">
        <v>103</v>
      </c>
      <c r="C70" s="252"/>
      <c r="D70" s="420"/>
      <c r="E70" s="97"/>
    </row>
    <row r="71" spans="1:5">
      <c r="A71" s="99">
        <v>2.5</v>
      </c>
      <c r="B71" s="251" t="s">
        <v>413</v>
      </c>
      <c r="C71" s="252"/>
      <c r="D71" s="420">
        <v>928</v>
      </c>
      <c r="E71" s="97"/>
    </row>
    <row r="72" spans="1:5">
      <c r="A72" s="99">
        <v>2.6</v>
      </c>
      <c r="B72" s="251" t="s">
        <v>101</v>
      </c>
      <c r="C72" s="252"/>
      <c r="D72" s="420"/>
      <c r="E72" s="97"/>
    </row>
    <row r="73" spans="1:5">
      <c r="A73" s="99">
        <v>2.7</v>
      </c>
      <c r="B73" s="251" t="s">
        <v>102</v>
      </c>
      <c r="C73" s="253"/>
      <c r="D73" s="420"/>
      <c r="E73" s="97"/>
    </row>
    <row r="74" spans="1:5">
      <c r="A74" s="242">
        <v>3</v>
      </c>
      <c r="B74" s="242" t="s">
        <v>451</v>
      </c>
      <c r="C74" s="415"/>
      <c r="D74" s="420"/>
      <c r="E74" s="97"/>
    </row>
    <row r="75" spans="1:5">
      <c r="A75" s="242">
        <v>4</v>
      </c>
      <c r="B75" s="242" t="s">
        <v>252</v>
      </c>
      <c r="C75" s="415"/>
      <c r="D75" s="415">
        <f>SUM(D76:D77)</f>
        <v>0</v>
      </c>
      <c r="E75" s="97"/>
    </row>
    <row r="76" spans="1:5">
      <c r="A76" s="99">
        <v>4.0999999999999996</v>
      </c>
      <c r="B76" s="99" t="s">
        <v>253</v>
      </c>
      <c r="C76" s="252"/>
      <c r="D76" s="421"/>
      <c r="E76" s="97"/>
    </row>
    <row r="77" spans="1:5">
      <c r="A77" s="99">
        <v>4.2</v>
      </c>
      <c r="B77" s="99" t="s">
        <v>254</v>
      </c>
      <c r="C77" s="253"/>
      <c r="D77" s="421"/>
      <c r="E77" s="97"/>
    </row>
    <row r="78" spans="1:5">
      <c r="A78" s="242">
        <v>5</v>
      </c>
      <c r="B78" s="242" t="s">
        <v>279</v>
      </c>
      <c r="C78" s="279"/>
      <c r="D78" s="253"/>
      <c r="E78" s="97"/>
    </row>
    <row r="79" spans="1:5">
      <c r="B79" s="43"/>
    </row>
    <row r="80" spans="1:5">
      <c r="A80" s="512" t="s">
        <v>501</v>
      </c>
      <c r="B80" s="512"/>
      <c r="C80" s="512"/>
      <c r="D80" s="512"/>
      <c r="E80" s="5"/>
    </row>
    <row r="81" spans="1:9">
      <c r="B81" s="43"/>
    </row>
    <row r="82" spans="1:9" s="22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2" customFormat="1" ht="12.75"/>
  </sheetData>
  <mergeCells count="3">
    <mergeCell ref="C1:D1"/>
    <mergeCell ref="C2:D2"/>
    <mergeCell ref="A80:D80"/>
  </mergeCells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/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E17" sqref="E17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509" t="s">
        <v>109</v>
      </c>
      <c r="D1" s="509"/>
      <c r="E1" s="92"/>
    </row>
    <row r="2" spans="1:5" s="6" customFormat="1">
      <c r="A2" s="75" t="s">
        <v>328</v>
      </c>
      <c r="B2" s="78"/>
      <c r="C2" s="507" t="s">
        <v>516</v>
      </c>
      <c r="D2" s="507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27" customHeight="1">
      <c r="A17" s="99" t="s">
        <v>331</v>
      </c>
      <c r="B17" s="88" t="s">
        <v>530</v>
      </c>
      <c r="C17" s="4"/>
      <c r="D17" s="4">
        <v>17500</v>
      </c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0</v>
      </c>
      <c r="D24" s="87">
        <f>SUM(D10:D23)</f>
        <v>17500</v>
      </c>
      <c r="E24" s="97"/>
    </row>
    <row r="25" spans="1:5">
      <c r="A25" s="43"/>
      <c r="B25" s="43"/>
    </row>
    <row r="26" spans="1:5">
      <c r="A26" s="262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2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11" sqref="I11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29"/>
      <c r="H1" s="229"/>
      <c r="I1" s="509" t="s">
        <v>109</v>
      </c>
      <c r="J1" s="509"/>
    </row>
    <row r="2" spans="1:10" ht="15">
      <c r="A2" s="77" t="s">
        <v>140</v>
      </c>
      <c r="B2" s="75"/>
      <c r="C2" s="78"/>
      <c r="D2" s="78"/>
      <c r="E2" s="78"/>
      <c r="F2" s="78"/>
      <c r="G2" s="229"/>
      <c r="H2" s="229"/>
      <c r="I2" s="507" t="s">
        <v>516</v>
      </c>
      <c r="J2" s="507"/>
    </row>
    <row r="3" spans="1:10" ht="15">
      <c r="A3" s="77"/>
      <c r="B3" s="77"/>
      <c r="C3" s="75"/>
      <c r="D3" s="75"/>
      <c r="E3" s="75"/>
      <c r="F3" s="75"/>
      <c r="G3" s="165"/>
      <c r="H3" s="165"/>
      <c r="I3" s="229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409" t="s">
        <v>522</v>
      </c>
      <c r="C9" s="409" t="s">
        <v>523</v>
      </c>
      <c r="D9" s="410" t="s">
        <v>524</v>
      </c>
      <c r="E9" s="99" t="s">
        <v>525</v>
      </c>
      <c r="F9" s="99" t="s">
        <v>348</v>
      </c>
      <c r="G9" s="411">
        <v>2500</v>
      </c>
      <c r="H9" s="411">
        <v>2500</v>
      </c>
      <c r="I9" s="411">
        <v>500</v>
      </c>
      <c r="J9" s="232" t="s">
        <v>0</v>
      </c>
    </row>
    <row r="10" spans="1:10" ht="15">
      <c r="A10" s="99">
        <v>2</v>
      </c>
      <c r="B10" s="409" t="s">
        <v>526</v>
      </c>
      <c r="C10" s="409" t="s">
        <v>527</v>
      </c>
      <c r="D10" s="410" t="s">
        <v>528</v>
      </c>
      <c r="E10" s="99" t="s">
        <v>529</v>
      </c>
      <c r="F10" s="99" t="s">
        <v>348</v>
      </c>
      <c r="G10" s="411">
        <v>1250</v>
      </c>
      <c r="H10" s="411">
        <v>1250</v>
      </c>
      <c r="I10" s="411">
        <v>250</v>
      </c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3750</v>
      </c>
      <c r="H25" s="87">
        <f>SUM(H9:H24)</f>
        <v>3750</v>
      </c>
      <c r="I25" s="87">
        <f>SUM(I9:I24)</f>
        <v>750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445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509" t="s">
        <v>109</v>
      </c>
      <c r="H1" s="509"/>
      <c r="I1" s="385"/>
    </row>
    <row r="2" spans="1:9" ht="15">
      <c r="A2" s="77" t="s">
        <v>140</v>
      </c>
      <c r="B2" s="78"/>
      <c r="C2" s="78"/>
      <c r="D2" s="78"/>
      <c r="E2" s="78"/>
      <c r="F2" s="78"/>
      <c r="G2" s="507" t="s">
        <v>516</v>
      </c>
      <c r="H2" s="507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85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385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5"/>
      <c r="D7" s="164"/>
      <c r="E7" s="164"/>
      <c r="F7" s="164"/>
      <c r="G7" s="79"/>
      <c r="H7" s="79"/>
      <c r="I7" s="77"/>
    </row>
    <row r="8" spans="1:9" ht="45">
      <c r="A8" s="381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2"/>
      <c r="B9" s="383"/>
      <c r="C9" s="99"/>
      <c r="D9" s="99"/>
      <c r="E9" s="99"/>
      <c r="F9" s="99"/>
      <c r="G9" s="99"/>
      <c r="H9" s="4"/>
      <c r="I9" s="4"/>
    </row>
    <row r="10" spans="1:9" ht="15">
      <c r="A10" s="382"/>
      <c r="B10" s="383"/>
      <c r="C10" s="99"/>
      <c r="D10" s="99"/>
      <c r="E10" s="99"/>
      <c r="F10" s="99"/>
      <c r="G10" s="99"/>
      <c r="H10" s="4"/>
      <c r="I10" s="4"/>
    </row>
    <row r="11" spans="1:9" ht="15">
      <c r="A11" s="382"/>
      <c r="B11" s="383"/>
      <c r="C11" s="88"/>
      <c r="D11" s="88"/>
      <c r="E11" s="88"/>
      <c r="F11" s="88"/>
      <c r="G11" s="88"/>
      <c r="H11" s="4"/>
      <c r="I11" s="4"/>
    </row>
    <row r="12" spans="1:9" ht="15">
      <c r="A12" s="382"/>
      <c r="B12" s="383"/>
      <c r="C12" s="88"/>
      <c r="D12" s="88"/>
      <c r="E12" s="88"/>
      <c r="F12" s="88"/>
      <c r="G12" s="88"/>
      <c r="H12" s="4"/>
      <c r="I12" s="4"/>
    </row>
    <row r="13" spans="1:9" ht="15">
      <c r="A13" s="382"/>
      <c r="B13" s="383"/>
      <c r="C13" s="88"/>
      <c r="D13" s="88"/>
      <c r="E13" s="88"/>
      <c r="F13" s="88"/>
      <c r="G13" s="88"/>
      <c r="H13" s="4"/>
      <c r="I13" s="4"/>
    </row>
    <row r="14" spans="1:9" ht="15">
      <c r="A14" s="382"/>
      <c r="B14" s="383"/>
      <c r="C14" s="88"/>
      <c r="D14" s="88"/>
      <c r="E14" s="88"/>
      <c r="F14" s="88"/>
      <c r="G14" s="88"/>
      <c r="H14" s="4"/>
      <c r="I14" s="4"/>
    </row>
    <row r="15" spans="1:9" ht="15">
      <c r="A15" s="382"/>
      <c r="B15" s="383"/>
      <c r="C15" s="88"/>
      <c r="D15" s="88"/>
      <c r="E15" s="88"/>
      <c r="F15" s="88"/>
      <c r="G15" s="88"/>
      <c r="H15" s="4"/>
      <c r="I15" s="4"/>
    </row>
    <row r="16" spans="1:9" ht="15">
      <c r="A16" s="382"/>
      <c r="B16" s="383"/>
      <c r="C16" s="88"/>
      <c r="D16" s="88"/>
      <c r="E16" s="88"/>
      <c r="F16" s="88"/>
      <c r="G16" s="88"/>
      <c r="H16" s="4"/>
      <c r="I16" s="4"/>
    </row>
    <row r="17" spans="1:9" ht="15">
      <c r="A17" s="382"/>
      <c r="B17" s="383"/>
      <c r="C17" s="88"/>
      <c r="D17" s="88"/>
      <c r="E17" s="88"/>
      <c r="F17" s="88"/>
      <c r="G17" s="88"/>
      <c r="H17" s="4"/>
      <c r="I17" s="4"/>
    </row>
    <row r="18" spans="1:9" ht="15">
      <c r="A18" s="382"/>
      <c r="B18" s="383"/>
      <c r="C18" s="88"/>
      <c r="D18" s="88"/>
      <c r="E18" s="88"/>
      <c r="F18" s="88"/>
      <c r="G18" s="88"/>
      <c r="H18" s="4"/>
      <c r="I18" s="4"/>
    </row>
    <row r="19" spans="1:9" ht="15">
      <c r="A19" s="382"/>
      <c r="B19" s="383"/>
      <c r="C19" s="88"/>
      <c r="D19" s="88"/>
      <c r="E19" s="88"/>
      <c r="F19" s="88"/>
      <c r="G19" s="88"/>
      <c r="H19" s="4"/>
      <c r="I19" s="4"/>
    </row>
    <row r="20" spans="1:9" ht="15">
      <c r="A20" s="382"/>
      <c r="B20" s="383"/>
      <c r="C20" s="88"/>
      <c r="D20" s="88"/>
      <c r="E20" s="88"/>
      <c r="F20" s="88"/>
      <c r="G20" s="88"/>
      <c r="H20" s="4"/>
      <c r="I20" s="4"/>
    </row>
    <row r="21" spans="1:9" ht="15">
      <c r="A21" s="382"/>
      <c r="B21" s="383"/>
      <c r="C21" s="88"/>
      <c r="D21" s="88"/>
      <c r="E21" s="88"/>
      <c r="F21" s="88"/>
      <c r="G21" s="88"/>
      <c r="H21" s="4"/>
      <c r="I21" s="4"/>
    </row>
    <row r="22" spans="1:9" ht="15">
      <c r="A22" s="382"/>
      <c r="B22" s="383"/>
      <c r="C22" s="88"/>
      <c r="D22" s="88"/>
      <c r="E22" s="88"/>
      <c r="F22" s="88"/>
      <c r="G22" s="88"/>
      <c r="H22" s="4"/>
      <c r="I22" s="4"/>
    </row>
    <row r="23" spans="1:9" ht="15">
      <c r="A23" s="382"/>
      <c r="B23" s="383"/>
      <c r="C23" s="88"/>
      <c r="D23" s="88"/>
      <c r="E23" s="88"/>
      <c r="F23" s="88"/>
      <c r="G23" s="88"/>
      <c r="H23" s="4"/>
      <c r="I23" s="4"/>
    </row>
    <row r="24" spans="1:9" ht="15">
      <c r="A24" s="382"/>
      <c r="B24" s="383"/>
      <c r="C24" s="88"/>
      <c r="D24" s="88"/>
      <c r="E24" s="88"/>
      <c r="F24" s="88"/>
      <c r="G24" s="88"/>
      <c r="H24" s="4"/>
      <c r="I24" s="4"/>
    </row>
    <row r="25" spans="1:9" ht="15">
      <c r="A25" s="382"/>
      <c r="B25" s="383"/>
      <c r="C25" s="88"/>
      <c r="D25" s="88"/>
      <c r="E25" s="88"/>
      <c r="F25" s="88"/>
      <c r="G25" s="88"/>
      <c r="H25" s="4"/>
      <c r="I25" s="4"/>
    </row>
    <row r="26" spans="1:9" ht="15">
      <c r="A26" s="382"/>
      <c r="B26" s="383"/>
      <c r="C26" s="88"/>
      <c r="D26" s="88"/>
      <c r="E26" s="88"/>
      <c r="F26" s="88"/>
      <c r="G26" s="88"/>
      <c r="H26" s="4"/>
      <c r="I26" s="4"/>
    </row>
    <row r="27" spans="1:9" ht="15">
      <c r="A27" s="382"/>
      <c r="B27" s="383"/>
      <c r="C27" s="88"/>
      <c r="D27" s="88"/>
      <c r="E27" s="88"/>
      <c r="F27" s="88"/>
      <c r="G27" s="88"/>
      <c r="H27" s="4"/>
      <c r="I27" s="4"/>
    </row>
    <row r="28" spans="1:9" ht="15">
      <c r="A28" s="382"/>
      <c r="B28" s="383"/>
      <c r="C28" s="88"/>
      <c r="D28" s="88"/>
      <c r="E28" s="88"/>
      <c r="F28" s="88"/>
      <c r="G28" s="88"/>
      <c r="H28" s="4"/>
      <c r="I28" s="4"/>
    </row>
    <row r="29" spans="1:9" ht="15">
      <c r="A29" s="382"/>
      <c r="B29" s="383"/>
      <c r="C29" s="88"/>
      <c r="D29" s="88"/>
      <c r="E29" s="88"/>
      <c r="F29" s="88"/>
      <c r="G29" s="88"/>
      <c r="H29" s="4"/>
      <c r="I29" s="4"/>
    </row>
    <row r="30" spans="1:9" ht="15">
      <c r="A30" s="382"/>
      <c r="B30" s="383"/>
      <c r="C30" s="88"/>
      <c r="D30" s="88"/>
      <c r="E30" s="88"/>
      <c r="F30" s="88"/>
      <c r="G30" s="88"/>
      <c r="H30" s="4"/>
      <c r="I30" s="4"/>
    </row>
    <row r="31" spans="1:9" ht="15">
      <c r="A31" s="382"/>
      <c r="B31" s="383"/>
      <c r="C31" s="88"/>
      <c r="D31" s="88"/>
      <c r="E31" s="88"/>
      <c r="F31" s="88"/>
      <c r="G31" s="88"/>
      <c r="H31" s="4"/>
      <c r="I31" s="4"/>
    </row>
    <row r="32" spans="1:9" ht="15">
      <c r="A32" s="382"/>
      <c r="B32" s="383"/>
      <c r="C32" s="88"/>
      <c r="D32" s="88"/>
      <c r="E32" s="88"/>
      <c r="F32" s="88"/>
      <c r="G32" s="88"/>
      <c r="H32" s="4"/>
      <c r="I32" s="4"/>
    </row>
    <row r="33" spans="1:9" ht="15">
      <c r="A33" s="382"/>
      <c r="B33" s="383"/>
      <c r="C33" s="88"/>
      <c r="D33" s="88"/>
      <c r="E33" s="88"/>
      <c r="F33" s="88"/>
      <c r="G33" s="88"/>
      <c r="H33" s="4"/>
      <c r="I33" s="4"/>
    </row>
    <row r="34" spans="1:9" ht="15">
      <c r="A34" s="382"/>
      <c r="B34" s="384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230"/>
      <c r="B35" s="230"/>
      <c r="C35" s="230"/>
      <c r="D35" s="230"/>
      <c r="E35" s="230"/>
      <c r="F35" s="230"/>
      <c r="G35" s="186"/>
      <c r="H35" s="186"/>
      <c r="I35" s="191"/>
    </row>
    <row r="36" spans="1:9" ht="15">
      <c r="A36" s="231" t="s">
        <v>350</v>
      </c>
      <c r="B36" s="230"/>
      <c r="C36" s="230"/>
      <c r="D36" s="230"/>
      <c r="E36" s="230"/>
      <c r="F36" s="230"/>
      <c r="G36" s="186"/>
      <c r="H36" s="186"/>
      <c r="I36" s="191"/>
    </row>
    <row r="37" spans="1:9" ht="15">
      <c r="A37" s="231" t="s">
        <v>353</v>
      </c>
      <c r="B37" s="230"/>
      <c r="C37" s="230"/>
      <c r="D37" s="230"/>
      <c r="E37" s="230"/>
      <c r="F37" s="230"/>
      <c r="G37" s="186"/>
      <c r="H37" s="186"/>
      <c r="I37" s="191"/>
    </row>
    <row r="38" spans="1:9" ht="15">
      <c r="A38" s="231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231"/>
      <c r="B39" s="186"/>
      <c r="C39" s="186"/>
      <c r="D39" s="186"/>
      <c r="E39" s="186"/>
      <c r="G39" s="186"/>
      <c r="H39" s="186"/>
      <c r="I39" s="191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191"/>
    </row>
    <row r="41" spans="1:9" ht="15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509" t="s">
        <v>109</v>
      </c>
      <c r="H1" s="509"/>
    </row>
    <row r="2" spans="1:10" ht="15">
      <c r="A2" s="77" t="s">
        <v>140</v>
      </c>
      <c r="B2" s="75"/>
      <c r="C2" s="78"/>
      <c r="D2" s="78"/>
      <c r="E2" s="78"/>
      <c r="F2" s="78"/>
      <c r="G2" s="507" t="s">
        <v>516</v>
      </c>
      <c r="H2" s="507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401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 t="s">
        <v>346</v>
      </c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14" t="s">
        <v>512</v>
      </c>
      <c r="B2" s="514"/>
      <c r="C2" s="514"/>
      <c r="D2" s="514"/>
      <c r="E2" s="389"/>
      <c r="F2" s="78"/>
      <c r="G2" s="78"/>
      <c r="H2" s="78"/>
      <c r="I2" s="78"/>
      <c r="J2" s="390"/>
      <c r="K2" s="391"/>
      <c r="L2" s="391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0"/>
      <c r="K3" s="507" t="s">
        <v>516</v>
      </c>
      <c r="L3" s="507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0"/>
      <c r="K4" s="390"/>
      <c r="L4" s="390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87"/>
      <c r="B8" s="387"/>
      <c r="C8" s="387"/>
      <c r="D8" s="387"/>
      <c r="E8" s="387"/>
      <c r="F8" s="387"/>
      <c r="G8" s="387"/>
      <c r="H8" s="387"/>
      <c r="I8" s="387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3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3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3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3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3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3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3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3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3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3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3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3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3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3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3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3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3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3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3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3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3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3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3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3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3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3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>
      <c r="A37" s="231" t="s">
        <v>494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>
      <c r="A38" s="231" t="s">
        <v>495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>
      <c r="A39" s="217" t="s">
        <v>496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519" t="s">
        <v>514</v>
      </c>
      <c r="B41" s="519"/>
      <c r="C41" s="519"/>
      <c r="D41" s="519"/>
      <c r="E41" s="519"/>
      <c r="F41" s="519"/>
      <c r="G41" s="519"/>
      <c r="H41" s="519"/>
      <c r="I41" s="519"/>
      <c r="J41" s="519"/>
      <c r="K41" s="519"/>
    </row>
    <row r="42" spans="1:12" ht="15.75" customHeight="1">
      <c r="A42" s="519"/>
      <c r="B42" s="519"/>
      <c r="C42" s="519"/>
      <c r="D42" s="519"/>
      <c r="E42" s="519"/>
      <c r="F42" s="519"/>
      <c r="G42" s="519"/>
      <c r="H42" s="519"/>
      <c r="I42" s="519"/>
      <c r="J42" s="519"/>
      <c r="K42" s="519"/>
    </row>
    <row r="43" spans="1:12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2" ht="15">
      <c r="A44" s="515" t="s">
        <v>107</v>
      </c>
      <c r="B44" s="515"/>
      <c r="C44" s="374"/>
      <c r="D44" s="375"/>
      <c r="E44" s="375"/>
      <c r="F44" s="374"/>
      <c r="G44" s="374"/>
      <c r="H44" s="374"/>
      <c r="I44" s="374"/>
      <c r="J44" s="374"/>
      <c r="K44" s="186"/>
    </row>
    <row r="45" spans="1:12" ht="15">
      <c r="A45" s="374"/>
      <c r="B45" s="375"/>
      <c r="C45" s="374"/>
      <c r="D45" s="375"/>
      <c r="E45" s="375"/>
      <c r="F45" s="374"/>
      <c r="G45" s="374"/>
      <c r="H45" s="374"/>
      <c r="I45" s="374"/>
      <c r="J45" s="376"/>
      <c r="K45" s="186"/>
    </row>
    <row r="46" spans="1:12" ht="15" customHeight="1">
      <c r="A46" s="374"/>
      <c r="B46" s="375"/>
      <c r="C46" s="516" t="s">
        <v>268</v>
      </c>
      <c r="D46" s="516"/>
      <c r="E46" s="388"/>
      <c r="F46" s="378"/>
      <c r="G46" s="517" t="s">
        <v>498</v>
      </c>
      <c r="H46" s="517"/>
      <c r="I46" s="517"/>
      <c r="J46" s="379"/>
      <c r="K46" s="186"/>
    </row>
    <row r="47" spans="1:12" ht="15">
      <c r="A47" s="374"/>
      <c r="B47" s="375"/>
      <c r="C47" s="374"/>
      <c r="D47" s="375"/>
      <c r="E47" s="375"/>
      <c r="F47" s="374"/>
      <c r="G47" s="518"/>
      <c r="H47" s="518"/>
      <c r="I47" s="518"/>
      <c r="J47" s="379"/>
      <c r="K47" s="186"/>
    </row>
    <row r="48" spans="1:12" ht="15">
      <c r="A48" s="374"/>
      <c r="B48" s="375"/>
      <c r="C48" s="513" t="s">
        <v>139</v>
      </c>
      <c r="D48" s="513"/>
      <c r="E48" s="388"/>
      <c r="F48" s="378"/>
      <c r="G48" s="374"/>
      <c r="H48" s="374"/>
      <c r="I48" s="374"/>
      <c r="J48" s="374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2017-07-04T16:25:32Z</cp:lastPrinted>
  <dcterms:created xsi:type="dcterms:W3CDTF">2011-12-27T13:20:18Z</dcterms:created>
  <dcterms:modified xsi:type="dcterms:W3CDTF">2017-07-04T16:29:53Z</dcterms:modified>
</cp:coreProperties>
</file>