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8" activeTab="1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4.2'!$A$1:$I$37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N8'!$A$1:$J$25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I15" i="9"/>
  <c r="H10"/>
  <c r="G10"/>
  <c r="D20" i="40"/>
  <c r="D23"/>
  <c r="D27"/>
  <c r="C20"/>
  <c r="C27"/>
  <c r="C35"/>
  <c r="F27" i="33"/>
  <c r="C50" i="40" s="1"/>
  <c r="C13"/>
  <c r="C37"/>
  <c r="C23"/>
  <c r="C16"/>
  <c r="C26" i="3"/>
  <c r="D26"/>
  <c r="D13" l="1"/>
  <c r="D37" i="40"/>
  <c r="I10" i="9" l="1"/>
  <c r="G16"/>
  <c r="H16"/>
  <c r="F16"/>
  <c r="I13"/>
  <c r="I11"/>
  <c r="I12"/>
  <c r="D12" i="3"/>
  <c r="C16"/>
  <c r="D28" i="42"/>
  <c r="C12" i="3" s="1"/>
  <c r="I34" i="30" l="1"/>
  <c r="I16" i="9"/>
  <c r="H34" i="30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D26" s="1"/>
  <c r="C27"/>
  <c r="C26" s="1"/>
  <c r="D19"/>
  <c r="C19"/>
  <c r="D16"/>
  <c r="C16"/>
  <c r="D12"/>
  <c r="D10" s="1"/>
  <c r="C12"/>
  <c r="D31" i="3"/>
  <c r="C31"/>
  <c r="D9" i="7" l="1"/>
  <c r="C10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A6"/>
  <c r="C15" l="1"/>
  <c r="D15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A4" i="30" l="1"/>
  <c r="H25" i="29"/>
  <c r="D13" i="40" s="1"/>
  <c r="D12" s="1"/>
  <c r="D11" s="1"/>
  <c r="G25" i="29"/>
  <c r="C12" i="40" s="1"/>
  <c r="C11" s="1"/>
  <c r="A4" i="29"/>
  <c r="A5" i="28" l="1"/>
  <c r="D25" i="27"/>
  <c r="C25"/>
  <c r="A5"/>
  <c r="D24" i="26"/>
  <c r="C24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D10" i="5" l="1"/>
  <c r="C10"/>
  <c r="C10" i="3"/>
  <c r="C9" s="1"/>
  <c r="B9" i="10"/>
  <c r="D10" i="12"/>
  <c r="D64" s="1"/>
  <c r="D44" s="1"/>
  <c r="J9" i="10"/>
  <c r="D10" i="3"/>
  <c r="D9" s="1"/>
  <c r="C10" i="12"/>
  <c r="C64" s="1"/>
  <c r="C44" s="1"/>
  <c r="D9" i="10"/>
  <c r="F9"/>
</calcChain>
</file>

<file path=xl/sharedStrings.xml><?xml version="1.0" encoding="utf-8"?>
<sst xmlns="http://schemas.openxmlformats.org/spreadsheetml/2006/main" count="1131" uniqueCount="549">
  <si>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</si>
  <si>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</si>
  <si>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</si>
  <si>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</si>
  <si>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</si>
  <si>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</si>
  <si>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</si>
  <si>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</si>
  <si>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</si>
  <si>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</si>
  <si>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</si>
  <si>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</si>
  <si>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</si>
  <si>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</si>
  <si>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</si>
  <si>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</si>
  <si>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</si>
  <si>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</si>
  <si>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</si>
  <si>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</si>
  <si>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</si>
  <si>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</si>
  <si>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</si>
  <si>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</si>
  <si>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</si>
  <si>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</si>
  <si>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</si>
  <si>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</si>
  <si>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</si>
  <si>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</si>
  <si>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</si>
  <si>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</si>
  <si>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</si>
  <si>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</si>
  <si>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</si>
  <si>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</si>
  <si>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</si>
  <si>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</si>
  <si>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</si>
  <si>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</si>
  <si>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</si>
  <si>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</si>
  <si>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</si>
  <si>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</si>
  <si>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</si>
  <si>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</si>
  <si>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</si>
  <si>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</si>
  <si>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</si>
  <si>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</si>
  <si>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</si>
  <si>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</si>
  <si>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</si>
  <si>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</si>
  <si>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</si>
  <si>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</si>
  <si>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</si>
  <si>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</si>
  <si>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</si>
  <si>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</si>
  <si>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</si>
  <si>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</si>
  <si>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</si>
  <si>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</si>
  <si>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</si>
  <si>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</si>
  <si>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</si>
  <si>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</si>
  <si>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</si>
  <si>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</si>
  <si>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</si>
  <si>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</si>
  <si>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</si>
  <si>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</si>
  <si>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</si>
  <si>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</si>
  <si>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</si>
  <si>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</si>
  <si>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</si>
  <si>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</si>
  <si>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</si>
  <si>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</si>
  <si>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</si>
  <si>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</si>
  <si>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</si>
  <si>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</si>
  <si>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</si>
  <si>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</si>
  <si>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</si>
  <si>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</si>
  <si>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</si>
  <si>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</si>
  <si>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</si>
  <si>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</si>
  <si>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</si>
  <si>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</si>
  <si>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</si>
  <si>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</si>
  <si>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</si>
  <si>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</si>
  <si>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</si>
  <si>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</si>
  <si>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</si>
  <si>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</si>
  <si>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</si>
  <si>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</si>
  <si>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</si>
  <si>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</si>
  <si>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</si>
  <si>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</si>
  <si>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</si>
  <si>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</si>
  <si>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</si>
  <si>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</si>
  <si>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</si>
  <si>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</si>
  <si>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</si>
  <si>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</si>
  <si>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</si>
  <si>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</si>
  <si>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</si>
  <si>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</si>
  <si>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</si>
  <si>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</si>
  <si>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</si>
  <si>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</si>
  <si>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</si>
  <si>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</si>
  <si>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</si>
  <si>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</si>
  <si>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</si>
  <si>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</si>
  <si>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</si>
  <si>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</si>
  <si>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</si>
  <si>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</si>
  <si>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</si>
  <si>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</si>
  <si>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</si>
  <si>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</si>
  <si>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</si>
  <si>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</si>
  <si>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</si>
  <si>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</si>
  <si>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</si>
  <si>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</si>
  <si>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</si>
  <si>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</si>
  <si>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</si>
  <si>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</si>
  <si>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</si>
  <si>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</si>
  <si>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</si>
  <si>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</si>
  <si>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</si>
  <si>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</si>
  <si>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</si>
  <si>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</si>
  <si>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</si>
  <si>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</si>
  <si>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</si>
  <si>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</si>
  <si>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</si>
  <si>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</si>
  <si>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</si>
  <si>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</si>
  <si>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</si>
  <si>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</si>
  <si>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</si>
  <si>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</si>
  <si>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</si>
  <si>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</si>
  <si>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</si>
  <si>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</si>
  <si>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</si>
  <si>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</si>
  <si>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</si>
  <si>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</si>
  <si>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</si>
  <si>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</si>
  <si>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</si>
  <si>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</si>
  <si>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</si>
  <si>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</si>
  <si>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</si>
  <si>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</si>
  <si>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</si>
  <si>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</si>
  <si>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</si>
  <si>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</si>
  <si>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</si>
  <si>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</si>
  <si>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</si>
  <si>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</si>
  <si>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</si>
  <si>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</si>
  <si>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</si>
  <si>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</si>
  <si>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</si>
  <si>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</si>
  <si>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</si>
  <si>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</si>
  <si>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</si>
  <si>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</si>
  <si>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</si>
  <si>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</si>
  <si>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</si>
  <si>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</si>
  <si>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</si>
  <si>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</si>
  <si>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</si>
  <si>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</si>
  <si>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</si>
  <si>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</si>
  <si>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</si>
  <si>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</si>
  <si>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</si>
  <si>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</si>
  <si>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</si>
  <si>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</si>
  <si>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</si>
  <si>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</si>
  <si>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</si>
  <si>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</si>
  <si>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</si>
  <si>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</si>
  <si>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</si>
  <si>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</si>
  <si>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</si>
  <si>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</si>
  <si>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</si>
  <si>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</si>
  <si>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</si>
  <si>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</si>
  <si>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</si>
  <si>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</si>
  <si>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</si>
  <si>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</si>
  <si>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</si>
  <si>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</si>
  <si>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</si>
  <si>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</si>
  <si>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</si>
  <si>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</si>
  <si>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</si>
  <si>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</si>
  <si>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</si>
  <si>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</si>
  <si>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</si>
  <si>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</si>
  <si>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</si>
  <si>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</si>
  <si>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</si>
  <si>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</si>
  <si>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</si>
  <si>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</si>
  <si>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</si>
  <si>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</si>
  <si>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</si>
  <si>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</si>
  <si>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</si>
  <si>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</si>
  <si>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</si>
  <si>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</si>
  <si>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</si>
  <si>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</si>
  <si>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</si>
  <si>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</si>
  <si>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</si>
  <si>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</si>
  <si>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</si>
  <si>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</si>
  <si>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</si>
  <si>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</si>
  <si>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</si>
  <si>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</si>
  <si>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</si>
  <si>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</si>
  <si>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</si>
  <si>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</si>
  <si>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</si>
  <si>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</si>
  <si>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</si>
  <si>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</si>
  <si>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</si>
  <si>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</si>
  <si>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</si>
  <si>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</si>
  <si>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</si>
  <si>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</si>
  <si>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</si>
  <si>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</si>
  <si>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</si>
  <si>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</si>
  <si>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</si>
  <si>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</si>
  <si>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</si>
  <si>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</si>
  <si>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</si>
  <si>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</si>
  <si>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</si>
  <si>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</si>
  <si>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</si>
  <si>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</si>
  <si>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</si>
  <si>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</si>
  <si>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</si>
  <si>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</si>
  <si>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</si>
  <si>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</si>
  <si>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</si>
  <si>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</si>
  <si>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</si>
  <si>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</si>
  <si>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</si>
  <si>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</si>
  <si>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</si>
  <si>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</si>
  <si>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</si>
  <si>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</si>
  <si>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</si>
  <si>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</si>
  <si>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</si>
  <si>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</si>
  <si>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</si>
  <si>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</si>
  <si>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</si>
  <si>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</si>
  <si>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</si>
  <si>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</si>
  <si>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</si>
  <si>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</si>
  <si>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</si>
  <si>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</si>
  <si>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</si>
  <si>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</si>
  <si>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</si>
  <si>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</si>
  <si>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</si>
  <si>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</si>
  <si>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</si>
  <si>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</si>
  <si>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</si>
  <si>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</si>
  <si>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</si>
  <si>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</si>
  <si>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</si>
  <si>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</si>
  <si>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</si>
  <si>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</si>
  <si>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</si>
  <si>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</si>
  <si>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</si>
  <si>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</si>
  <si>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</si>
  <si>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</si>
  <si>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</si>
  <si>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</si>
  <si>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</si>
  <si>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</si>
  <si>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</si>
  <si>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</si>
  <si>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</si>
  <si>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</si>
  <si>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</si>
  <si>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</si>
  <si>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</si>
  <si>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</si>
  <si>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</si>
  <si>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</si>
  <si>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</si>
  <si>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</si>
  <si>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</si>
  <si>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</si>
  <si>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</si>
  <si>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</si>
  <si>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</si>
  <si>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</si>
  <si>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</si>
  <si>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</si>
  <si>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</si>
  <si>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</si>
  <si>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</si>
  <si>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</si>
  <si>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</si>
  <si>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</si>
  <si>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</si>
  <si>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</si>
  <si>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</si>
  <si>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</si>
  <si>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</si>
  <si>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</si>
  <si>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</si>
  <si>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</si>
  <si>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</si>
  <si>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</si>
  <si>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</si>
  <si>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</si>
  <si>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</si>
  <si>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</si>
  <si>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</si>
  <si>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</si>
  <si>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</si>
  <si>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</si>
  <si>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</si>
  <si>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</si>
  <si>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</si>
  <si>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</si>
  <si>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</si>
  <si>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</si>
  <si>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</si>
  <si>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</si>
  <si>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</si>
  <si>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</si>
  <si>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</si>
  <si>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</si>
  <si>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</si>
  <si>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</si>
  <si>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</si>
  <si>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</si>
  <si>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</si>
  <si>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</si>
  <si>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</si>
  <si>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</si>
  <si>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</si>
  <si>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</si>
  <si>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</si>
  <si>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</si>
  <si>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</si>
  <si>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</si>
  <si>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</si>
  <si>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</si>
  <si>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</si>
  <si>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</si>
  <si>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</si>
  <si>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</si>
  <si>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</si>
  <si>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</si>
  <si>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</si>
  <si>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</si>
  <si>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</si>
  <si>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</si>
  <si>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</si>
  <si>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</si>
  <si>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</si>
  <si>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</si>
  <si>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</si>
  <si>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</si>
  <si>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</si>
  <si>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</si>
  <si>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</si>
  <si>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</si>
  <si>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</si>
  <si>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</si>
  <si>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</si>
  <si>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</si>
  <si>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</si>
  <si>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</si>
  <si>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</si>
  <si>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</si>
  <si>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</si>
  <si>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</si>
  <si>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</si>
  <si>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</si>
  <si>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</si>
  <si>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</si>
  <si>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</si>
  <si>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</si>
  <si>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</si>
  <si>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</si>
  <si>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</si>
  <si>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</si>
  <si>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</si>
  <si>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</si>
  <si>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</si>
  <si>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</si>
  <si>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</si>
  <si>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</si>
  <si>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</si>
  <si>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</si>
  <si>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</si>
  <si>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</si>
  <si>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</si>
  <si>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</si>
  <si>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</si>
  <si>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</si>
  <si>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</si>
  <si>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</si>
  <si>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</si>
  <si>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</si>
  <si>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</si>
  <si>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</si>
  <si>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</si>
  <si>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</si>
  <si>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</si>
  <si>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</si>
  <si>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</si>
  <si>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</si>
  <si>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</si>
  <si>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</si>
  <si>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</si>
  <si>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</si>
  <si>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</si>
  <si>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</si>
  <si>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</si>
  <si>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</si>
  <si>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</si>
  <si>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</si>
  <si>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</si>
  <si>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</si>
  <si>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</si>
  <si>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</si>
  <si>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</si>
  <si>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</si>
  <si>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</si>
  <si>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პ/პ თავისუფალი საქართველო</t>
  </si>
  <si>
    <t>01003017675</t>
  </si>
  <si>
    <t>ქეთევან</t>
  </si>
  <si>
    <t>ურდულაშვილი</t>
  </si>
  <si>
    <t>მთ. ბუღალტერი</t>
  </si>
  <si>
    <t>ნინო</t>
  </si>
  <si>
    <t>ჯურხაძე</t>
  </si>
  <si>
    <t>რეგიონ. კორდინატორი</t>
  </si>
  <si>
    <t xml:space="preserve">სალომე </t>
  </si>
  <si>
    <t>გულიაშვილი</t>
  </si>
  <si>
    <t>01001082012</t>
  </si>
  <si>
    <t>პრეს სამსახური</t>
  </si>
  <si>
    <t>სხვა კომუნალური ხარჯი (დასუფთავება)</t>
  </si>
  <si>
    <t>ბეჭდური რეკლამი ხარჯი</t>
  </si>
  <si>
    <t>თიბისი</t>
  </si>
  <si>
    <t>GE63TB7029536080100007</t>
  </si>
  <si>
    <t>GEL</t>
  </si>
  <si>
    <t>GE20TB7029545067800002</t>
  </si>
  <si>
    <t>GE80TB7029536180100008</t>
  </si>
  <si>
    <t>USD</t>
  </si>
  <si>
    <t>EUR</t>
  </si>
  <si>
    <t>სულ</t>
  </si>
  <si>
    <t>01/06/2017-01/07/2017</t>
  </si>
  <si>
    <t>შენობა</t>
  </si>
  <si>
    <t>ქუთაისი</t>
  </si>
  <si>
    <t>ამირან</t>
  </si>
  <si>
    <t>კილაძე</t>
  </si>
  <si>
    <t>ტრენინგის მოწყობის ხარჯი</t>
  </si>
  <si>
    <t>ივნისი</t>
  </si>
  <si>
    <t xml:space="preserve">ოფისის ხარჯი რომელიც არ არის კლასიფიცირებული </t>
  </si>
  <si>
    <t>სხვა დანარჩენი საქონელი და მომსახურება  (ბარათზე გადატანა)</t>
  </si>
  <si>
    <t>გადატანილია ბარათზე</t>
  </si>
  <si>
    <t>შპს პრინტ-ქოლორი</t>
  </si>
  <si>
    <t>06/17/2017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</si>
</sst>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7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0" xfId="2" applyFont="1" applyFill="1" applyBorder="1" applyAlignment="1" applyProtection="1">
      <alignment horizontal="left" vertical="top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4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5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3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8" fillId="5" borderId="0" xfId="9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8" fillId="5" borderId="0" xfId="9" applyFont="1" applyFill="1" applyBorder="1" applyAlignment="1" applyProtection="1">
      <alignment horizontal="center" vertical="center"/>
      <protection locked="0"/>
    </xf>
    <xf numFmtId="0" fontId="27" fillId="5" borderId="0" xfId="9" applyFont="1" applyFill="1" applyBorder="1" applyAlignment="1" applyProtection="1">
      <alignment horizontal="center" vertical="center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0" borderId="24" xfId="9" applyNumberFormat="1" applyFont="1" applyBorder="1" applyAlignment="1" applyProtection="1">
      <alignment horizontal="center" vertical="center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49" fontId="18" fillId="2" borderId="0" xfId="9" applyNumberFormat="1" applyFont="1" applyFill="1" applyBorder="1" applyAlignment="1" applyProtection="1">
      <alignment horizontal="center" vertical="center"/>
      <protection locked="0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center" wrapText="1"/>
    </xf>
    <xf numFmtId="49" fontId="33" fillId="0" borderId="1" xfId="9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0" fontId="25" fillId="5" borderId="0" xfId="2" applyFont="1" applyFill="1" applyBorder="1" applyAlignment="1" applyProtection="1">
      <alignment horizontal="center" vertical="top" wrapText="1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2" fontId="25" fillId="5" borderId="1" xfId="2" applyNumberFormat="1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2" fontId="23" fillId="5" borderId="1" xfId="2" applyNumberFormat="1" applyFont="1" applyFill="1" applyBorder="1" applyAlignment="1" applyProtection="1">
      <alignment horizontal="center" vertical="top" wrapText="1"/>
    </xf>
    <xf numFmtId="0" fontId="16" fillId="0" borderId="1" xfId="0" applyFont="1" applyFill="1" applyBorder="1" applyProtection="1">
      <protection locked="0"/>
    </xf>
    <xf numFmtId="2" fontId="16" fillId="5" borderId="1" xfId="0" applyNumberFormat="1" applyFont="1" applyFill="1" applyBorder="1" applyProtection="1">
      <protection locked="0"/>
    </xf>
    <xf numFmtId="2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7" borderId="1" xfId="4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Protection="1">
      <protection locked="0"/>
    </xf>
    <xf numFmtId="0" fontId="0" fillId="2" borderId="1" xfId="0" applyFill="1" applyBorder="1"/>
    <xf numFmtId="0" fontId="0" fillId="0" borderId="1" xfId="0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showGridLines="0" zoomScaleNormal="100" zoomScaleSheetLayoutView="80" workbookViewId="0">
      <selection activeCell="G26" sqref="G26"/>
    </sheetView>
  </sheetViews>
  <sheetFormatPr defaultRowHeight="15"/>
  <cols>
    <col min="1" max="1" width="6.28515625" style="294" bestFit="1" customWidth="1"/>
    <col min="2" max="2" width="13.140625" style="333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1" t="s">
        <v>307</v>
      </c>
      <c r="B1" s="407"/>
      <c r="C1" s="356"/>
      <c r="D1" s="356"/>
      <c r="E1" s="357"/>
      <c r="F1" s="352"/>
      <c r="G1" s="357"/>
      <c r="H1" s="370"/>
      <c r="I1" s="356"/>
      <c r="J1" s="357"/>
      <c r="K1" s="357"/>
      <c r="L1" s="369" t="s">
        <v>109</v>
      </c>
    </row>
    <row r="2" spans="1:12" s="305" customFormat="1">
      <c r="A2" s="368" t="s">
        <v>140</v>
      </c>
      <c r="B2" s="407"/>
      <c r="C2" s="356"/>
      <c r="D2" s="356"/>
      <c r="E2" s="357"/>
      <c r="F2" s="352"/>
      <c r="G2" s="357"/>
      <c r="H2" s="367"/>
      <c r="I2" s="356"/>
      <c r="J2" s="357"/>
      <c r="K2" s="366" t="s">
        <v>537</v>
      </c>
    </row>
    <row r="3" spans="1:12" s="305" customFormat="1">
      <c r="A3" s="365"/>
      <c r="B3" s="407"/>
      <c r="C3" s="364"/>
      <c r="D3" s="363"/>
      <c r="E3" s="357"/>
      <c r="F3" s="362"/>
      <c r="G3" s="357"/>
      <c r="H3" s="357"/>
      <c r="I3" s="352"/>
      <c r="J3" s="356"/>
      <c r="K3" s="356"/>
      <c r="L3" s="355"/>
    </row>
    <row r="4" spans="1:12" s="305" customFormat="1">
      <c r="A4" s="402" t="s">
        <v>274</v>
      </c>
      <c r="B4" s="408"/>
      <c r="C4" s="352"/>
      <c r="D4" s="404" t="s">
        <v>515</v>
      </c>
      <c r="E4" s="394"/>
      <c r="F4" s="304"/>
      <c r="G4" s="297"/>
      <c r="H4" s="395"/>
      <c r="I4" s="394"/>
      <c r="J4" s="396"/>
      <c r="K4" s="297"/>
      <c r="L4" s="397"/>
    </row>
    <row r="5" spans="1:12" s="305" customFormat="1" ht="15.75" thickBot="1">
      <c r="A5" s="361"/>
      <c r="B5" s="409"/>
      <c r="C5" s="360"/>
      <c r="D5" s="359"/>
      <c r="E5" s="357"/>
      <c r="F5" s="358"/>
      <c r="G5" s="358"/>
      <c r="H5" s="358"/>
      <c r="I5" s="357"/>
      <c r="J5" s="356"/>
      <c r="K5" s="356"/>
      <c r="L5" s="355"/>
    </row>
    <row r="6" spans="1:12" ht="15.75" thickBot="1">
      <c r="A6" s="354"/>
      <c r="B6" s="410"/>
      <c r="C6" s="353"/>
      <c r="D6" s="353"/>
      <c r="E6" s="353"/>
      <c r="F6" s="352"/>
      <c r="G6" s="352"/>
      <c r="H6" s="352"/>
      <c r="I6" s="447" t="s">
        <v>475</v>
      </c>
      <c r="J6" s="448"/>
      <c r="K6" s="449"/>
      <c r="L6" s="351"/>
    </row>
    <row r="7" spans="1:12" s="339" customFormat="1" ht="51.75" thickBot="1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>
      <c r="A9" s="332">
        <v>1</v>
      </c>
      <c r="B9" s="411"/>
      <c r="C9" s="323"/>
      <c r="D9" s="331"/>
      <c r="E9" s="330"/>
      <c r="F9" s="320"/>
      <c r="G9" s="329"/>
      <c r="H9" s="329"/>
      <c r="I9" s="328"/>
      <c r="J9" s="327"/>
      <c r="K9" s="326"/>
      <c r="L9" s="325"/>
    </row>
    <row r="10" spans="1:12">
      <c r="A10" s="324">
        <v>2</v>
      </c>
      <c r="B10" s="411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>
      <c r="A11" s="324">
        <v>3</v>
      </c>
      <c r="B11" s="411"/>
      <c r="C11" s="323"/>
      <c r="D11" s="322"/>
      <c r="E11" s="321"/>
      <c r="F11" s="358"/>
      <c r="G11" s="320"/>
      <c r="H11" s="320"/>
      <c r="I11" s="319"/>
      <c r="J11" s="318"/>
      <c r="K11" s="317"/>
      <c r="L11" s="316"/>
    </row>
    <row r="12" spans="1:12">
      <c r="A12" s="324">
        <v>4</v>
      </c>
      <c r="B12" s="411"/>
      <c r="C12" s="323"/>
      <c r="D12" s="322"/>
      <c r="E12" s="330"/>
      <c r="F12" s="320"/>
      <c r="G12" s="329"/>
      <c r="H12" s="329"/>
      <c r="I12" s="319"/>
      <c r="J12" s="318"/>
      <c r="K12" s="317"/>
      <c r="L12" s="316"/>
    </row>
    <row r="13" spans="1:12">
      <c r="A13" s="324">
        <v>5</v>
      </c>
      <c r="B13" s="411"/>
      <c r="C13" s="323"/>
      <c r="D13" s="322"/>
      <c r="E13" s="330"/>
      <c r="F13" s="320"/>
      <c r="G13" s="329"/>
      <c r="H13" s="329"/>
      <c r="I13" s="319"/>
      <c r="J13" s="318"/>
      <c r="K13" s="317"/>
      <c r="L13" s="316"/>
    </row>
    <row r="14" spans="1:12">
      <c r="A14" s="324">
        <v>6</v>
      </c>
      <c r="B14" s="411"/>
      <c r="C14" s="323"/>
      <c r="D14" s="322"/>
      <c r="E14" s="321"/>
      <c r="F14" s="320"/>
      <c r="G14" s="320"/>
      <c r="H14" s="329"/>
      <c r="I14" s="319"/>
      <c r="J14" s="318"/>
      <c r="K14" s="317"/>
      <c r="L14" s="316"/>
    </row>
    <row r="15" spans="1:12">
      <c r="A15" s="324">
        <v>7</v>
      </c>
      <c r="B15" s="411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>
      <c r="A16" s="324">
        <v>8</v>
      </c>
      <c r="B16" s="411"/>
      <c r="C16" s="323"/>
      <c r="D16" s="322"/>
      <c r="E16" s="330"/>
      <c r="F16" s="320"/>
      <c r="G16" s="329"/>
      <c r="H16" s="329"/>
      <c r="I16" s="319"/>
      <c r="J16" s="318"/>
      <c r="K16" s="317"/>
      <c r="L16" s="316"/>
    </row>
    <row r="17" spans="1:12">
      <c r="A17" s="324">
        <v>9</v>
      </c>
      <c r="B17" s="411"/>
      <c r="C17" s="323"/>
      <c r="D17" s="322"/>
      <c r="E17" s="330"/>
      <c r="F17" s="320"/>
      <c r="G17" s="329"/>
      <c r="H17" s="329"/>
      <c r="I17" s="319"/>
      <c r="J17" s="318"/>
      <c r="K17" s="317"/>
      <c r="L17" s="316"/>
    </row>
    <row r="18" spans="1:12">
      <c r="A18" s="324">
        <v>10</v>
      </c>
      <c r="B18" s="411"/>
      <c r="C18" s="323"/>
      <c r="D18" s="322"/>
      <c r="E18" s="330"/>
      <c r="F18" s="320"/>
      <c r="G18" s="329"/>
      <c r="H18" s="329"/>
      <c r="I18" s="319"/>
      <c r="J18" s="318"/>
      <c r="K18" s="317"/>
      <c r="L18" s="316"/>
    </row>
    <row r="19" spans="1:12">
      <c r="A19" s="324">
        <v>11</v>
      </c>
      <c r="B19" s="411"/>
      <c r="C19" s="323"/>
      <c r="D19" s="322"/>
      <c r="E19" s="330"/>
      <c r="F19" s="320"/>
      <c r="G19" s="329"/>
      <c r="H19" s="329"/>
      <c r="I19" s="319"/>
      <c r="J19" s="318"/>
      <c r="K19" s="317"/>
      <c r="L19" s="316"/>
    </row>
    <row r="20" spans="1:12">
      <c r="A20" s="324">
        <v>12</v>
      </c>
      <c r="B20" s="411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4">
        <v>13</v>
      </c>
      <c r="B21" s="411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4">
        <v>14</v>
      </c>
      <c r="B22" s="411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4">
        <v>15</v>
      </c>
      <c r="B23" s="411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4">
        <v>16</v>
      </c>
      <c r="B24" s="411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4">
        <v>17</v>
      </c>
      <c r="B25" s="411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4">
        <v>18</v>
      </c>
      <c r="B26" s="411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4">
        <v>19</v>
      </c>
      <c r="B27" s="411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>
      <c r="A28" s="315" t="s">
        <v>276</v>
      </c>
      <c r="B28" s="412"/>
      <c r="C28" s="314"/>
      <c r="D28" s="313">
        <f>SUM(D9:D23)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413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41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46" t="s">
        <v>433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</row>
    <row r="32" spans="1:12" s="306" customFormat="1" ht="12.75">
      <c r="A32" s="446" t="s">
        <v>470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</row>
    <row r="33" spans="1:12" s="306" customFormat="1" ht="12.75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</row>
    <row r="34" spans="1:12" s="305" customFormat="1">
      <c r="A34" s="446" t="s">
        <v>469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</row>
    <row r="35" spans="1:12" s="305" customFormat="1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</row>
    <row r="36" spans="1:12" s="305" customFormat="1">
      <c r="A36" s="446" t="s">
        <v>468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</row>
    <row r="37" spans="1:12" s="305" customFormat="1">
      <c r="A37" s="297"/>
      <c r="B37" s="413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41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>
      <c r="A39" s="297"/>
      <c r="B39" s="414"/>
      <c r="C39" s="297"/>
      <c r="D39" s="304"/>
      <c r="E39" s="297"/>
      <c r="F39" s="304"/>
      <c r="G39" s="297"/>
      <c r="H39" s="304"/>
      <c r="I39" s="297"/>
      <c r="J39" s="304"/>
      <c r="K39" s="297"/>
      <c r="L39" s="304"/>
    </row>
    <row r="40" spans="1:12" s="299" customFormat="1">
      <c r="A40" s="452" t="s">
        <v>107</v>
      </c>
      <c r="B40" s="452"/>
      <c r="C40" s="298"/>
      <c r="D40" s="297"/>
      <c r="E40" s="298"/>
      <c r="F40" s="298"/>
      <c r="G40" s="297"/>
      <c r="H40" s="298"/>
      <c r="I40" s="298"/>
      <c r="J40" s="297"/>
      <c r="K40" s="298"/>
      <c r="L40" s="297"/>
    </row>
    <row r="41" spans="1:12" s="299" customFormat="1">
      <c r="A41" s="298"/>
      <c r="B41" s="415"/>
      <c r="C41" s="302"/>
      <c r="D41" s="303"/>
      <c r="E41" s="302"/>
      <c r="F41" s="298"/>
      <c r="G41" s="297"/>
      <c r="H41" s="301"/>
      <c r="I41" s="298"/>
      <c r="J41" s="297"/>
      <c r="K41" s="298"/>
      <c r="L41" s="297"/>
    </row>
    <row r="42" spans="1:12" s="299" customFormat="1" ht="15" customHeight="1">
      <c r="A42" s="298"/>
      <c r="B42" s="415"/>
      <c r="C42" s="445" t="s">
        <v>268</v>
      </c>
      <c r="D42" s="445"/>
      <c r="E42" s="445"/>
      <c r="F42" s="298"/>
      <c r="G42" s="297"/>
      <c r="H42" s="450" t="s">
        <v>467</v>
      </c>
      <c r="I42" s="300"/>
      <c r="J42" s="297"/>
      <c r="K42" s="298"/>
      <c r="L42" s="297"/>
    </row>
    <row r="43" spans="1:12" s="299" customFormat="1">
      <c r="A43" s="298"/>
      <c r="B43" s="415"/>
      <c r="C43" s="298"/>
      <c r="D43" s="297"/>
      <c r="E43" s="298"/>
      <c r="F43" s="298"/>
      <c r="G43" s="297"/>
      <c r="H43" s="451"/>
      <c r="I43" s="300"/>
      <c r="J43" s="297"/>
      <c r="K43" s="298"/>
      <c r="L43" s="297"/>
    </row>
    <row r="44" spans="1:12" s="296" customFormat="1">
      <c r="A44" s="298"/>
      <c r="B44" s="415"/>
      <c r="C44" s="445" t="s">
        <v>139</v>
      </c>
      <c r="D44" s="445"/>
      <c r="E44" s="445"/>
      <c r="F44" s="298"/>
      <c r="G44" s="297"/>
      <c r="H44" s="298"/>
      <c r="I44" s="298"/>
      <c r="J44" s="297"/>
      <c r="K44" s="298"/>
      <c r="L44" s="297"/>
    </row>
    <row r="45" spans="1:12" s="296" customFormat="1">
      <c r="B45" s="416"/>
      <c r="E45" s="294"/>
    </row>
    <row r="46" spans="1:12" s="296" customFormat="1">
      <c r="B46" s="416"/>
      <c r="E46" s="294"/>
    </row>
    <row r="47" spans="1:12" s="296" customFormat="1">
      <c r="B47" s="416"/>
      <c r="E47" s="294"/>
    </row>
    <row r="48" spans="1:12" s="296" customFormat="1">
      <c r="B48" s="416"/>
      <c r="E48" s="294"/>
    </row>
    <row r="49" spans="2:2" s="296" customFormat="1">
      <c r="B49" s="416"/>
    </row>
  </sheetData>
  <mergeCells count="9">
    <mergeCell ref="C44:E44"/>
    <mergeCell ref="A32:L33"/>
    <mergeCell ref="A34:L35"/>
    <mergeCell ref="A36:L36"/>
    <mergeCell ref="I6:K6"/>
    <mergeCell ref="H42:H43"/>
    <mergeCell ref="A40:B40"/>
    <mergeCell ref="A31:L31"/>
    <mergeCell ref="C42:E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2" sqref="C2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55" t="s">
        <v>109</v>
      </c>
      <c r="D1" s="455"/>
      <c r="E1" s="109"/>
    </row>
    <row r="2" spans="1:7">
      <c r="A2" s="77" t="s">
        <v>140</v>
      </c>
      <c r="B2" s="77"/>
      <c r="C2" s="453"/>
      <c r="D2" s="454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3" t="str">
        <f>'ფორმა N1'!D4</f>
        <v>პ/პ თავისუფალი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SUM(C10,C35)</f>
        <v>7252</v>
      </c>
      <c r="D9" s="86">
        <f>SUM(D10,D35)</f>
        <v>7252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SUM(D11,D12,D16,D19,D25,D26)</f>
        <v>7252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C13</f>
        <v>0</v>
      </c>
      <c r="D12" s="108">
        <f>D13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>
        <f>C13</f>
        <v>0</v>
      </c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C17+C18</f>
        <v>7252</v>
      </c>
      <c r="D16" s="108">
        <f>SUM(D17:D18)</f>
        <v>7252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v>7252</v>
      </c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55" t="s">
        <v>109</v>
      </c>
      <c r="D1" s="455"/>
      <c r="E1" s="114"/>
    </row>
    <row r="2" spans="1:12" s="6" customFormat="1">
      <c r="A2" s="77" t="s">
        <v>140</v>
      </c>
      <c r="B2" s="256"/>
      <c r="C2" s="456" t="s">
        <v>537</v>
      </c>
      <c r="D2" s="457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პ/პ თავისუფალი საქართველო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89"/>
  <sheetViews>
    <sheetView showGridLines="0" view="pageBreakPreview" topLeftCell="A10" zoomScale="80" zoomScaleSheetLayoutView="80" workbookViewId="0">
      <selection activeCell="D70" sqref="D70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55" t="s">
        <v>109</v>
      </c>
      <c r="D1" s="455"/>
      <c r="E1" s="92"/>
    </row>
    <row r="2" spans="1:5" s="6" customFormat="1">
      <c r="A2" s="75" t="s">
        <v>407</v>
      </c>
      <c r="B2" s="240"/>
      <c r="C2" s="456" t="s">
        <v>537</v>
      </c>
      <c r="D2" s="457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პ/პ თავისუფალი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23">
        <f>SUM(C12,C15,C55,C58,C59,C60,C78)</f>
        <v>6842.27</v>
      </c>
      <c r="D11" s="423">
        <f>SUM(D12,D15,D55,D58,D59,D60,D66,D74,D75)</f>
        <v>6842.27</v>
      </c>
      <c r="E11" s="244"/>
    </row>
    <row r="12" spans="1:5" s="9" customFormat="1" ht="18">
      <c r="A12" s="88">
        <v>1.1000000000000001</v>
      </c>
      <c r="B12" s="88" t="s">
        <v>58</v>
      </c>
      <c r="C12" s="422">
        <f>SUM(C13:C14)</f>
        <v>1075</v>
      </c>
      <c r="D12" s="422">
        <f>SUM(D13:D14)</f>
        <v>1075</v>
      </c>
      <c r="E12" s="94"/>
    </row>
    <row r="13" spans="1:5" s="10" customFormat="1">
      <c r="A13" s="89" t="s">
        <v>30</v>
      </c>
      <c r="B13" s="89" t="s">
        <v>59</v>
      </c>
      <c r="C13" s="420">
        <f>'ფორმა 4.2'!G25</f>
        <v>1075</v>
      </c>
      <c r="D13" s="420">
        <f>'ფორმა 4.2'!H25</f>
        <v>1075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21">
        <f>SUM(C16,C19,C31,C32,C33,C34,C37,C38,C45:C49,C53,C54)</f>
        <v>5767.27</v>
      </c>
      <c r="D15" s="421">
        <f>SUM(D16,D19,D31,D32,D33,D34,D37,D38,D45:D49,D53,D54)</f>
        <v>5767.27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5"/>
      <c r="E17" s="96"/>
    </row>
    <row r="18" spans="1:6" s="3" customFormat="1">
      <c r="A18" s="98" t="s">
        <v>99</v>
      </c>
      <c r="B18" s="98" t="s">
        <v>62</v>
      </c>
      <c r="C18" s="420"/>
      <c r="D18" s="420"/>
      <c r="E18" s="96"/>
    </row>
    <row r="19" spans="1:6" s="3" customFormat="1">
      <c r="A19" s="89" t="s">
        <v>33</v>
      </c>
      <c r="B19" s="89" t="s">
        <v>2</v>
      </c>
      <c r="C19" s="421">
        <f>SUM(C20:C25,C30)</f>
        <v>1252.44</v>
      </c>
      <c r="D19" s="421">
        <f>SUM(D20:D25,D30)</f>
        <v>1502.44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248">
        <f>30+578</f>
        <v>608</v>
      </c>
      <c r="D20" s="248">
        <f>30+578</f>
        <v>608</v>
      </c>
      <c r="E20" s="249"/>
    </row>
    <row r="21" spans="1:6" s="250" customFormat="1">
      <c r="A21" s="98" t="s">
        <v>13</v>
      </c>
      <c r="B21" s="98" t="s">
        <v>14</v>
      </c>
      <c r="C21" s="248"/>
      <c r="D21" s="39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425">
        <f>10+35+25+25+26+75+60+25+28+25</f>
        <v>334</v>
      </c>
      <c r="D23" s="425">
        <f>10+35+25+25+26+75+60+25+28+25</f>
        <v>334</v>
      </c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421">
        <f>SUM(C26:C29)</f>
        <v>310.44</v>
      </c>
      <c r="D25" s="421">
        <f>SUM(D26:D29)</f>
        <v>310.44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>
        <v>167.51</v>
      </c>
      <c r="D26" s="248">
        <v>167.51</v>
      </c>
      <c r="E26" s="249"/>
    </row>
    <row r="27" spans="1:6" s="250" customFormat="1" ht="16.5" customHeight="1">
      <c r="A27" s="251" t="s">
        <v>286</v>
      </c>
      <c r="B27" s="251" t="s">
        <v>19</v>
      </c>
      <c r="C27" s="248">
        <f>69.89+10.51</f>
        <v>80.400000000000006</v>
      </c>
      <c r="D27" s="248">
        <f>69.89+10.51</f>
        <v>80.400000000000006</v>
      </c>
      <c r="E27" s="249"/>
    </row>
    <row r="28" spans="1:6" s="250" customFormat="1" ht="16.5" customHeight="1">
      <c r="A28" s="251" t="s">
        <v>287</v>
      </c>
      <c r="B28" s="251" t="s">
        <v>20</v>
      </c>
      <c r="C28" s="425">
        <v>27.83</v>
      </c>
      <c r="D28" s="425">
        <v>27.83</v>
      </c>
      <c r="E28" s="249"/>
    </row>
    <row r="29" spans="1:6" s="250" customFormat="1" ht="16.5" customHeight="1">
      <c r="A29" s="251" t="s">
        <v>288</v>
      </c>
      <c r="B29" s="251" t="s">
        <v>527</v>
      </c>
      <c r="C29" s="425">
        <v>34.700000000000003</v>
      </c>
      <c r="D29" s="425">
        <v>34.700000000000003</v>
      </c>
      <c r="E29" s="249"/>
    </row>
    <row r="30" spans="1:6" s="250" customFormat="1" ht="16.5" customHeight="1">
      <c r="A30" s="98" t="s">
        <v>289</v>
      </c>
      <c r="B30" s="98" t="s">
        <v>544</v>
      </c>
      <c r="C30" s="248"/>
      <c r="D30" s="41">
        <v>250</v>
      </c>
      <c r="E30" s="249"/>
    </row>
    <row r="31" spans="1:6" s="3" customFormat="1" ht="16.5" customHeight="1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421">
        <f>SUM(C35:C36)</f>
        <v>610.5</v>
      </c>
      <c r="D34" s="421">
        <f>SUM(D35:D36)</f>
        <v>610.5</v>
      </c>
      <c r="E34" s="96"/>
    </row>
    <row r="35" spans="1:5" s="3" customFormat="1" ht="16.5" customHeight="1">
      <c r="A35" s="98" t="s">
        <v>290</v>
      </c>
      <c r="B35" s="98" t="s">
        <v>56</v>
      </c>
      <c r="C35" s="426">
        <f>309+301.5</f>
        <v>610.5</v>
      </c>
      <c r="D35" s="426">
        <v>610.5</v>
      </c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>
      <c r="A37" s="89" t="s">
        <v>38</v>
      </c>
      <c r="B37" s="89" t="s">
        <v>49</v>
      </c>
      <c r="C37" s="424">
        <f>0.9+0.9+0.9+6.23+0.5+0.5+0.5+0.5+0.5+0.9</f>
        <v>12.33</v>
      </c>
      <c r="D37" s="424">
        <f>C37</f>
        <v>12.33</v>
      </c>
      <c r="E37" s="96"/>
    </row>
    <row r="38" spans="1:5" s="3" customFormat="1" ht="16.5" customHeight="1">
      <c r="A38" s="89" t="s">
        <v>39</v>
      </c>
      <c r="B38" s="89" t="s">
        <v>409</v>
      </c>
      <c r="C38" s="421">
        <f>SUM(C39:C44)</f>
        <v>27</v>
      </c>
      <c r="D38" s="422">
        <f>SUM(D39:D44)</f>
        <v>27</v>
      </c>
      <c r="E38" s="96"/>
    </row>
    <row r="39" spans="1:5" s="3" customFormat="1" ht="16.5" customHeight="1">
      <c r="A39" s="17" t="s">
        <v>355</v>
      </c>
      <c r="B39" s="17" t="s">
        <v>359</v>
      </c>
      <c r="C39" s="420"/>
      <c r="D39" s="420"/>
      <c r="E39" s="96"/>
    </row>
    <row r="40" spans="1:5" s="3" customFormat="1" ht="16.5" customHeight="1">
      <c r="A40" s="17" t="s">
        <v>356</v>
      </c>
      <c r="B40" s="17" t="s">
        <v>360</v>
      </c>
      <c r="C40" s="426">
        <v>27</v>
      </c>
      <c r="D40" s="245">
        <v>27</v>
      </c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>
        <v>3115</v>
      </c>
      <c r="D45" s="245">
        <v>3115</v>
      </c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84">
        <f>SUM(C50:C52)</f>
        <v>500</v>
      </c>
      <c r="D49" s="84">
        <f>SUM(D50:D52)</f>
        <v>500</v>
      </c>
      <c r="E49" s="96"/>
    </row>
    <row r="50" spans="1:6" s="3" customFormat="1" ht="16.5" customHeight="1">
      <c r="A50" s="98" t="s">
        <v>371</v>
      </c>
      <c r="B50" s="98" t="s">
        <v>374</v>
      </c>
      <c r="C50" s="4">
        <f>'ფორმა 9.4'!F27</f>
        <v>500</v>
      </c>
      <c r="D50" s="245">
        <v>500</v>
      </c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545</v>
      </c>
      <c r="C54" s="4">
        <v>250</v>
      </c>
      <c r="D54" s="245"/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27</v>
      </c>
      <c r="C64" s="248"/>
      <c r="D64" s="40"/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/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58" t="s">
        <v>501</v>
      </c>
      <c r="B80" s="458"/>
      <c r="C80" s="458"/>
      <c r="D80" s="458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B21" sqref="B21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455" t="s">
        <v>109</v>
      </c>
      <c r="D1" s="455"/>
      <c r="E1" s="92"/>
    </row>
    <row r="2" spans="1:5" s="6" customFormat="1">
      <c r="A2" s="75" t="s">
        <v>328</v>
      </c>
      <c r="B2" s="78"/>
      <c r="C2" s="456" t="s">
        <v>537</v>
      </c>
      <c r="D2" s="457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 t="s">
        <v>546</v>
      </c>
      <c r="C18" s="4">
        <v>250</v>
      </c>
      <c r="D18" s="4">
        <v>250</v>
      </c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250</v>
      </c>
      <c r="D24" s="87">
        <f>SUM(D10:D23)</f>
        <v>250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8" t="s">
        <v>443</v>
      </c>
    </row>
    <row r="29" spans="1:5">
      <c r="A29" s="218"/>
    </row>
    <row r="30" spans="1:5">
      <c r="A30" s="218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C17" sqref="C17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55" t="s">
        <v>109</v>
      </c>
      <c r="J1" s="455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56" t="s">
        <v>537</v>
      </c>
      <c r="J2" s="457"/>
    </row>
    <row r="3" spans="1:10" ht="15">
      <c r="A3" s="77"/>
      <c r="B3" s="77"/>
      <c r="C3" s="75"/>
      <c r="D3" s="75"/>
      <c r="E3" s="75"/>
      <c r="F3" s="75"/>
      <c r="G3" s="166"/>
      <c r="H3" s="166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5"/>
      <c r="B7" s="165"/>
      <c r="C7" s="165"/>
      <c r="D7" s="224"/>
      <c r="E7" s="165"/>
      <c r="F7" s="165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 t="s">
        <v>517</v>
      </c>
      <c r="C9" s="99" t="s">
        <v>518</v>
      </c>
      <c r="D9" s="417">
        <v>36001002966</v>
      </c>
      <c r="E9" s="99" t="s">
        <v>519</v>
      </c>
      <c r="F9" s="99" t="s">
        <v>348</v>
      </c>
      <c r="G9" s="426">
        <v>375</v>
      </c>
      <c r="H9" s="426">
        <v>375</v>
      </c>
      <c r="I9" s="426">
        <v>75</v>
      </c>
      <c r="J9" s="233" t="s">
        <v>0</v>
      </c>
    </row>
    <row r="10" spans="1:10" ht="30">
      <c r="A10" s="99">
        <v>2</v>
      </c>
      <c r="B10" s="99" t="s">
        <v>520</v>
      </c>
      <c r="C10" s="99" t="s">
        <v>521</v>
      </c>
      <c r="D10" s="418" t="s">
        <v>516</v>
      </c>
      <c r="E10" s="99" t="s">
        <v>522</v>
      </c>
      <c r="F10" s="99" t="s">
        <v>348</v>
      </c>
      <c r="G10" s="426">
        <v>200</v>
      </c>
      <c r="H10" s="426">
        <v>200</v>
      </c>
      <c r="I10" s="426">
        <v>40</v>
      </c>
    </row>
    <row r="11" spans="1:10" ht="15">
      <c r="A11" s="99">
        <v>3</v>
      </c>
      <c r="B11" s="99" t="s">
        <v>523</v>
      </c>
      <c r="C11" s="99" t="s">
        <v>524</v>
      </c>
      <c r="D11" s="419" t="s">
        <v>525</v>
      </c>
      <c r="E11" s="99" t="s">
        <v>526</v>
      </c>
      <c r="F11" s="99" t="s">
        <v>348</v>
      </c>
      <c r="G11" s="426">
        <v>500</v>
      </c>
      <c r="H11" s="426">
        <v>500</v>
      </c>
      <c r="I11" s="426">
        <v>100</v>
      </c>
    </row>
    <row r="12" spans="1:10" ht="15">
      <c r="A12" s="99">
        <v>4</v>
      </c>
      <c r="B12" s="99"/>
      <c r="C12" s="99"/>
      <c r="D12" s="418"/>
      <c r="E12" s="99"/>
      <c r="F12" s="99"/>
      <c r="G12" s="426"/>
      <c r="H12" s="426"/>
      <c r="I12" s="426"/>
    </row>
    <row r="13" spans="1:10" ht="15">
      <c r="A13" s="99">
        <v>5</v>
      </c>
      <c r="B13" s="443"/>
      <c r="C13" s="443"/>
      <c r="D13" s="443"/>
      <c r="E13" s="443"/>
      <c r="F13" s="443"/>
      <c r="G13" s="443"/>
      <c r="H13" s="443"/>
      <c r="I13" s="443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427">
        <f>SUM(G9:G24)</f>
        <v>1075</v>
      </c>
      <c r="H25" s="427">
        <f>SUM(H9:H24)</f>
        <v>1075</v>
      </c>
      <c r="I25" s="427">
        <f>SUM(I9:I24)</f>
        <v>215</v>
      </c>
    </row>
    <row r="26" spans="1:9" ht="15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7"/>
      <c r="I27" s="187"/>
    </row>
    <row r="28" spans="1:9" ht="15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3" t="s">
        <v>107</v>
      </c>
      <c r="B30" s="193"/>
      <c r="C30" s="187"/>
      <c r="D30" s="187"/>
      <c r="E30" s="187"/>
      <c r="F30" s="187"/>
      <c r="G30" s="187"/>
      <c r="H30" s="187"/>
      <c r="I30" s="187"/>
    </row>
    <row r="31" spans="1:9" ht="15">
      <c r="A31" s="187"/>
      <c r="B31" s="187"/>
      <c r="C31" s="187"/>
      <c r="D31" s="187"/>
      <c r="E31" s="187"/>
      <c r="F31" s="187"/>
      <c r="G31" s="187"/>
      <c r="H31" s="187"/>
      <c r="I31" s="187"/>
    </row>
    <row r="32" spans="1:9" ht="15">
      <c r="A32" s="187"/>
      <c r="B32" s="187"/>
      <c r="C32" s="187"/>
      <c r="D32" s="187"/>
      <c r="E32" s="191"/>
      <c r="F32" s="191"/>
      <c r="G32" s="191"/>
      <c r="H32" s="187"/>
      <c r="I32" s="187"/>
    </row>
    <row r="33" spans="1:9" ht="15">
      <c r="A33" s="193"/>
      <c r="B33" s="193"/>
      <c r="C33" s="193" t="s">
        <v>395</v>
      </c>
      <c r="D33" s="193"/>
      <c r="E33" s="193"/>
      <c r="F33" s="193"/>
      <c r="G33" s="193"/>
      <c r="H33" s="187"/>
      <c r="I33" s="187"/>
    </row>
    <row r="34" spans="1:9" ht="15">
      <c r="A34" s="187"/>
      <c r="B34" s="187"/>
      <c r="C34" s="187" t="s">
        <v>394</v>
      </c>
      <c r="D34" s="187"/>
      <c r="E34" s="187"/>
      <c r="F34" s="187"/>
      <c r="G34" s="187"/>
      <c r="H34" s="187"/>
      <c r="I34" s="187"/>
    </row>
    <row r="35" spans="1:9">
      <c r="A35" s="195"/>
      <c r="B35" s="195"/>
      <c r="C35" s="195" t="s">
        <v>139</v>
      </c>
      <c r="D35" s="195"/>
      <c r="E35" s="195"/>
      <c r="F35" s="195"/>
      <c r="G35" s="195"/>
    </row>
  </sheetData>
  <mergeCells count="2">
    <mergeCell ref="I1:J1"/>
    <mergeCell ref="I2:J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2 D10">
      <formula1>11</formula1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B9" sqref="B9:I19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0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55" t="s">
        <v>109</v>
      </c>
      <c r="H1" s="455"/>
      <c r="I1" s="387"/>
    </row>
    <row r="2" spans="1:9" ht="15">
      <c r="A2" s="77" t="s">
        <v>140</v>
      </c>
      <c r="B2" s="78"/>
      <c r="C2" s="78"/>
      <c r="D2" s="78"/>
      <c r="E2" s="78"/>
      <c r="F2" s="78"/>
      <c r="G2" s="456" t="s">
        <v>537</v>
      </c>
      <c r="H2" s="457"/>
      <c r="I2" s="77"/>
    </row>
    <row r="3" spans="1:9" ht="15">
      <c r="A3" s="77"/>
      <c r="B3" s="77"/>
      <c r="C3" s="77"/>
      <c r="D3" s="77"/>
      <c r="E3" s="77"/>
      <c r="F3" s="77"/>
      <c r="G3" s="166"/>
      <c r="H3" s="166"/>
      <c r="I3" s="387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387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5"/>
      <c r="B7" s="165"/>
      <c r="C7" s="277"/>
      <c r="D7" s="165"/>
      <c r="E7" s="165"/>
      <c r="F7" s="165"/>
      <c r="G7" s="79"/>
      <c r="H7" s="79"/>
      <c r="I7" s="77"/>
    </row>
    <row r="8" spans="1:9" ht="45">
      <c r="A8" s="383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4"/>
      <c r="B9" s="385"/>
      <c r="C9" s="99"/>
      <c r="D9" s="320"/>
      <c r="E9" s="99"/>
      <c r="F9" s="99"/>
      <c r="G9" s="99"/>
      <c r="H9" s="420"/>
      <c r="I9" s="4"/>
    </row>
    <row r="10" spans="1:9" ht="15">
      <c r="A10" s="384"/>
      <c r="B10" s="385"/>
      <c r="C10" s="99"/>
      <c r="D10" s="419"/>
      <c r="E10" s="99"/>
      <c r="F10" s="99"/>
      <c r="G10" s="99"/>
      <c r="H10" s="420"/>
      <c r="I10" s="4"/>
    </row>
    <row r="11" spans="1:9" ht="15">
      <c r="A11" s="384"/>
      <c r="B11" s="385"/>
      <c r="C11" s="88"/>
      <c r="D11" s="320"/>
      <c r="E11" s="88"/>
      <c r="F11" s="88"/>
      <c r="G11" s="88"/>
      <c r="H11" s="420"/>
      <c r="I11" s="4"/>
    </row>
    <row r="12" spans="1:9" ht="15">
      <c r="A12" s="384"/>
      <c r="B12" s="385"/>
      <c r="C12" s="88"/>
      <c r="D12" s="88"/>
      <c r="E12" s="88"/>
      <c r="F12" s="88"/>
      <c r="G12" s="88"/>
      <c r="H12" s="4"/>
      <c r="I12" s="4"/>
    </row>
    <row r="13" spans="1:9" ht="15">
      <c r="A13" s="384"/>
      <c r="B13" s="385"/>
      <c r="C13" s="88"/>
      <c r="D13" s="320"/>
      <c r="E13" s="88"/>
      <c r="F13" s="88"/>
      <c r="G13" s="88"/>
      <c r="H13" s="4"/>
      <c r="I13" s="4"/>
    </row>
    <row r="14" spans="1:9" ht="15">
      <c r="A14" s="384"/>
      <c r="B14" s="385"/>
      <c r="C14" s="88"/>
      <c r="D14" s="320"/>
      <c r="E14" s="88"/>
      <c r="F14" s="88"/>
      <c r="G14" s="88"/>
      <c r="H14" s="4"/>
      <c r="I14" s="4"/>
    </row>
    <row r="15" spans="1:9" ht="15">
      <c r="A15" s="384"/>
      <c r="B15" s="385"/>
      <c r="C15" s="88"/>
      <c r="D15" s="320"/>
      <c r="E15" s="88"/>
      <c r="F15" s="88"/>
      <c r="G15" s="88"/>
      <c r="H15" s="4"/>
      <c r="I15" s="4"/>
    </row>
    <row r="16" spans="1:9" ht="15">
      <c r="A16" s="384"/>
      <c r="B16" s="385"/>
      <c r="C16" s="99"/>
      <c r="D16" s="419"/>
      <c r="E16" s="99"/>
      <c r="F16" s="99"/>
      <c r="G16" s="99"/>
      <c r="H16" s="420"/>
      <c r="I16" s="4"/>
    </row>
    <row r="17" spans="1:9" ht="15">
      <c r="A17" s="384"/>
      <c r="B17" s="385"/>
      <c r="C17" s="88"/>
      <c r="D17" s="88"/>
      <c r="E17" s="88"/>
      <c r="F17" s="88"/>
      <c r="G17" s="88"/>
      <c r="H17" s="4"/>
      <c r="I17" s="4"/>
    </row>
    <row r="18" spans="1:9" ht="15">
      <c r="A18" s="384"/>
      <c r="B18" s="385"/>
      <c r="C18" s="88"/>
      <c r="D18" s="88"/>
      <c r="E18" s="88"/>
      <c r="F18" s="88"/>
      <c r="G18" s="88"/>
      <c r="H18" s="4"/>
      <c r="I18" s="4"/>
    </row>
    <row r="19" spans="1:9" ht="15">
      <c r="A19" s="384"/>
      <c r="B19" s="385"/>
      <c r="C19" s="88"/>
      <c r="D19" s="88"/>
      <c r="E19" s="88"/>
      <c r="F19" s="88"/>
      <c r="G19" s="88"/>
      <c r="H19" s="4"/>
      <c r="I19" s="4"/>
    </row>
    <row r="20" spans="1:9" ht="15">
      <c r="A20" s="384"/>
      <c r="B20" s="385"/>
      <c r="C20" s="88"/>
      <c r="D20" s="88"/>
      <c r="E20" s="88"/>
      <c r="F20" s="88"/>
      <c r="G20" s="88"/>
      <c r="H20" s="4"/>
      <c r="I20" s="4"/>
    </row>
    <row r="21" spans="1:9" ht="15">
      <c r="A21" s="384"/>
      <c r="B21" s="385"/>
      <c r="C21" s="88"/>
      <c r="D21" s="88"/>
      <c r="E21" s="88"/>
      <c r="F21" s="88"/>
      <c r="G21" s="88"/>
      <c r="H21" s="4"/>
      <c r="I21" s="4"/>
    </row>
    <row r="22" spans="1:9" ht="15">
      <c r="A22" s="384"/>
      <c r="B22" s="385"/>
      <c r="C22" s="88"/>
      <c r="D22" s="88"/>
      <c r="E22" s="88"/>
      <c r="F22" s="88"/>
      <c r="G22" s="88"/>
      <c r="H22" s="4"/>
      <c r="I22" s="4"/>
    </row>
    <row r="23" spans="1:9" ht="15">
      <c r="A23" s="384"/>
      <c r="B23" s="385"/>
      <c r="C23" s="88"/>
      <c r="D23" s="88"/>
      <c r="E23" s="88"/>
      <c r="F23" s="88"/>
      <c r="G23" s="88"/>
      <c r="H23" s="4"/>
      <c r="I23" s="4"/>
    </row>
    <row r="24" spans="1:9" ht="15">
      <c r="A24" s="384"/>
      <c r="B24" s="385"/>
      <c r="C24" s="88"/>
      <c r="D24" s="88"/>
      <c r="E24" s="88"/>
      <c r="F24" s="88"/>
      <c r="G24" s="88"/>
      <c r="H24" s="4"/>
      <c r="I24" s="4"/>
    </row>
    <row r="25" spans="1:9" ht="15">
      <c r="A25" s="384"/>
      <c r="B25" s="385"/>
      <c r="C25" s="88"/>
      <c r="D25" s="88"/>
      <c r="E25" s="88"/>
      <c r="F25" s="88"/>
      <c r="G25" s="88"/>
      <c r="H25" s="4"/>
      <c r="I25" s="4"/>
    </row>
    <row r="26" spans="1:9" ht="15">
      <c r="A26" s="384"/>
      <c r="B26" s="385"/>
      <c r="C26" s="88"/>
      <c r="D26" s="88"/>
      <c r="E26" s="88"/>
      <c r="F26" s="88"/>
      <c r="G26" s="88"/>
      <c r="H26" s="4"/>
      <c r="I26" s="4"/>
    </row>
    <row r="27" spans="1:9" ht="15">
      <c r="A27" s="384"/>
      <c r="B27" s="385"/>
      <c r="C27" s="88"/>
      <c r="D27" s="88"/>
      <c r="E27" s="88"/>
      <c r="F27" s="88"/>
      <c r="G27" s="88"/>
      <c r="H27" s="4"/>
      <c r="I27" s="4"/>
    </row>
    <row r="28" spans="1:9" ht="15">
      <c r="A28" s="384"/>
      <c r="B28" s="385"/>
      <c r="C28" s="88"/>
      <c r="D28" s="88"/>
      <c r="E28" s="88"/>
      <c r="F28" s="88"/>
      <c r="G28" s="88"/>
      <c r="H28" s="4"/>
      <c r="I28" s="4"/>
    </row>
    <row r="29" spans="1:9" ht="15">
      <c r="A29" s="384"/>
      <c r="B29" s="385"/>
      <c r="C29" s="88"/>
      <c r="D29" s="88"/>
      <c r="E29" s="88"/>
      <c r="F29" s="88"/>
      <c r="G29" s="88"/>
      <c r="H29" s="4"/>
      <c r="I29" s="4"/>
    </row>
    <row r="30" spans="1:9" ht="15">
      <c r="A30" s="384"/>
      <c r="B30" s="385"/>
      <c r="C30" s="88"/>
      <c r="D30" s="88"/>
      <c r="E30" s="88"/>
      <c r="F30" s="88"/>
      <c r="G30" s="88"/>
      <c r="H30" s="4"/>
      <c r="I30" s="4"/>
    </row>
    <row r="31" spans="1:9" ht="15">
      <c r="A31" s="384"/>
      <c r="B31" s="385"/>
      <c r="C31" s="88"/>
      <c r="D31" s="88"/>
      <c r="E31" s="88"/>
      <c r="F31" s="88"/>
      <c r="G31" s="88"/>
      <c r="H31" s="4"/>
      <c r="I31" s="4"/>
    </row>
    <row r="32" spans="1:9" ht="15">
      <c r="A32" s="384"/>
      <c r="B32" s="385"/>
      <c r="C32" s="88"/>
      <c r="D32" s="88"/>
      <c r="E32" s="88"/>
      <c r="F32" s="88"/>
      <c r="G32" s="88"/>
      <c r="H32" s="4"/>
      <c r="I32" s="4"/>
    </row>
    <row r="33" spans="1:9" ht="15">
      <c r="A33" s="384"/>
      <c r="B33" s="385"/>
      <c r="C33" s="88"/>
      <c r="D33" s="88"/>
      <c r="E33" s="88"/>
      <c r="F33" s="88"/>
      <c r="G33" s="88"/>
      <c r="H33" s="4"/>
      <c r="I33" s="4"/>
    </row>
    <row r="34" spans="1:9" ht="15">
      <c r="A34" s="384"/>
      <c r="B34" s="386"/>
      <c r="C34" s="100"/>
      <c r="D34" s="100"/>
      <c r="E34" s="100"/>
      <c r="F34" s="100"/>
      <c r="G34" s="100" t="s">
        <v>339</v>
      </c>
      <c r="H34" s="427">
        <f>H11+H17</f>
        <v>0</v>
      </c>
      <c r="I34" s="427">
        <f>I11+I17</f>
        <v>0</v>
      </c>
    </row>
    <row r="35" spans="1:9" ht="15">
      <c r="A35" s="231"/>
      <c r="B35" s="231"/>
      <c r="C35" s="231"/>
      <c r="D35" s="231"/>
      <c r="E35" s="231"/>
      <c r="F35" s="231"/>
      <c r="G35" s="187"/>
      <c r="H35" s="187"/>
      <c r="I35" s="192"/>
    </row>
    <row r="36" spans="1:9" ht="15">
      <c r="A36" s="232" t="s">
        <v>350</v>
      </c>
      <c r="B36" s="231"/>
      <c r="C36" s="231"/>
      <c r="D36" s="231"/>
      <c r="E36" s="231"/>
      <c r="F36" s="231"/>
      <c r="G36" s="187"/>
      <c r="H36" s="187"/>
      <c r="I36" s="192"/>
    </row>
    <row r="37" spans="1:9" ht="15">
      <c r="A37" s="232" t="s">
        <v>353</v>
      </c>
      <c r="B37" s="231"/>
      <c r="C37" s="231"/>
      <c r="D37" s="231"/>
      <c r="E37" s="231"/>
      <c r="F37" s="231"/>
      <c r="G37" s="187"/>
      <c r="H37" s="187"/>
      <c r="I37" s="192"/>
    </row>
    <row r="38" spans="1:9" ht="15">
      <c r="A38" s="232"/>
      <c r="B38" s="187"/>
      <c r="C38" s="187"/>
      <c r="D38" s="187"/>
      <c r="E38" s="187"/>
      <c r="F38" s="187"/>
      <c r="G38" s="187"/>
      <c r="H38" s="187"/>
      <c r="I38" s="192"/>
    </row>
    <row r="39" spans="1:9" ht="15">
      <c r="A39" s="232"/>
      <c r="B39" s="187"/>
      <c r="C39" s="187"/>
      <c r="D39" s="187"/>
      <c r="E39" s="187"/>
      <c r="G39" s="187"/>
      <c r="H39" s="187"/>
      <c r="I39" s="192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192"/>
    </row>
    <row r="41" spans="1:9" ht="15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5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5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5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 D11 D13:D15">
      <formula1>11</formula1>
    </dataValidation>
  </dataValidation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D16" sqref="D16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465</v>
      </c>
      <c r="B1" s="75"/>
      <c r="C1" s="78"/>
      <c r="D1" s="78"/>
      <c r="E1" s="78"/>
      <c r="F1" s="78"/>
      <c r="G1" s="455" t="s">
        <v>109</v>
      </c>
      <c r="H1" s="455"/>
    </row>
    <row r="2" spans="1:10" ht="15">
      <c r="A2" s="77" t="s">
        <v>140</v>
      </c>
      <c r="B2" s="75"/>
      <c r="C2" s="78"/>
      <c r="D2" s="78"/>
      <c r="E2" s="78"/>
      <c r="F2" s="78"/>
      <c r="G2" s="456" t="s">
        <v>537</v>
      </c>
      <c r="H2" s="457"/>
    </row>
    <row r="3" spans="1:10" ht="15">
      <c r="A3" s="77"/>
      <c r="B3" s="77"/>
      <c r="C3" s="77"/>
      <c r="D3" s="77"/>
      <c r="E3" s="77"/>
      <c r="F3" s="77"/>
      <c r="G3" s="222"/>
      <c r="H3" s="222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1"/>
      <c r="B7" s="221"/>
      <c r="C7" s="221"/>
      <c r="D7" s="224"/>
      <c r="E7" s="221"/>
      <c r="F7" s="22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30">
      <c r="A9" s="99"/>
      <c r="B9" s="99" t="s">
        <v>517</v>
      </c>
      <c r="C9" s="99" t="s">
        <v>518</v>
      </c>
      <c r="D9" s="99">
        <v>36001002966</v>
      </c>
      <c r="E9" s="99" t="s">
        <v>542</v>
      </c>
      <c r="F9" s="99" t="s">
        <v>543</v>
      </c>
      <c r="G9" s="4">
        <v>3115</v>
      </c>
      <c r="H9" s="4">
        <v>3115</v>
      </c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3115</v>
      </c>
      <c r="H34" s="87">
        <f>SUM(H9:H33)</f>
        <v>3115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H17" sqref="H17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5.8554687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460" t="s">
        <v>512</v>
      </c>
      <c r="B2" s="460"/>
      <c r="C2" s="460"/>
      <c r="D2" s="460"/>
      <c r="E2" s="391"/>
      <c r="F2" s="78"/>
      <c r="G2" s="78"/>
      <c r="H2" s="78"/>
      <c r="I2" s="78"/>
      <c r="J2" s="392"/>
      <c r="K2" s="393"/>
      <c r="L2" s="3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2"/>
      <c r="K3" s="456" t="s">
        <v>537</v>
      </c>
      <c r="L3" s="457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2"/>
      <c r="K4" s="392"/>
      <c r="L4" s="3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89"/>
      <c r="B8" s="389"/>
      <c r="C8" s="389"/>
      <c r="D8" s="389"/>
      <c r="E8" s="389"/>
      <c r="F8" s="389"/>
      <c r="G8" s="389"/>
      <c r="H8" s="389"/>
      <c r="I8" s="389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45">
      <c r="A10" s="99">
        <v>1</v>
      </c>
      <c r="B10" s="375" t="s">
        <v>528</v>
      </c>
      <c r="C10" s="88" t="s">
        <v>547</v>
      </c>
      <c r="D10" s="88">
        <v>406169060</v>
      </c>
      <c r="E10" s="99" t="s">
        <v>515</v>
      </c>
      <c r="F10" s="88">
        <v>15</v>
      </c>
      <c r="G10" s="88"/>
      <c r="H10" s="88"/>
      <c r="I10" s="88">
        <v>1.8666</v>
      </c>
      <c r="J10" s="420">
        <v>28</v>
      </c>
      <c r="K10" s="420">
        <v>28</v>
      </c>
      <c r="L10" s="99"/>
    </row>
    <row r="11" spans="1:12" ht="15">
      <c r="A11" s="99">
        <v>2</v>
      </c>
      <c r="B11" s="375"/>
      <c r="C11" s="99"/>
      <c r="D11" s="99"/>
      <c r="E11" s="99"/>
      <c r="F11" s="99"/>
      <c r="G11" s="99"/>
      <c r="H11" s="99"/>
      <c r="I11" s="99"/>
      <c r="J11" s="4"/>
      <c r="K11" s="420"/>
      <c r="L11" s="99"/>
    </row>
    <row r="12" spans="1:12" ht="15">
      <c r="A12" s="99">
        <v>3</v>
      </c>
      <c r="L12" s="88"/>
    </row>
    <row r="13" spans="1:12" ht="15">
      <c r="A13" s="99">
        <v>4</v>
      </c>
      <c r="B13" s="375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5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5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5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5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5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5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5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5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5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5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5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5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5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5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5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5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5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5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5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5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5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5"/>
      <c r="C35" s="100"/>
      <c r="D35" s="100"/>
      <c r="E35" s="100"/>
      <c r="F35" s="100"/>
      <c r="G35" s="88"/>
      <c r="H35" s="88"/>
      <c r="I35" s="88"/>
      <c r="J35" s="88" t="s">
        <v>493</v>
      </c>
      <c r="K35" s="427">
        <f>SUM(K10:K34)</f>
        <v>28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513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>
      <c r="A41" s="465" t="s">
        <v>514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</row>
    <row r="42" spans="1:12" ht="15.75" customHeight="1">
      <c r="A42" s="465"/>
      <c r="B42" s="465"/>
      <c r="C42" s="465"/>
      <c r="D42" s="465"/>
      <c r="E42" s="465"/>
      <c r="F42" s="465"/>
      <c r="G42" s="465"/>
      <c r="H42" s="465"/>
      <c r="I42" s="465"/>
      <c r="J42" s="465"/>
      <c r="K42" s="465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61" t="s">
        <v>107</v>
      </c>
      <c r="B44" s="461"/>
      <c r="C44" s="376"/>
      <c r="D44" s="377"/>
      <c r="E44" s="377"/>
      <c r="F44" s="376"/>
      <c r="G44" s="376"/>
      <c r="H44" s="376"/>
      <c r="I44" s="376"/>
      <c r="J44" s="376"/>
      <c r="K44" s="187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87"/>
    </row>
    <row r="46" spans="1:12" ht="15" customHeight="1">
      <c r="A46" s="376"/>
      <c r="B46" s="377"/>
      <c r="C46" s="462" t="s">
        <v>268</v>
      </c>
      <c r="D46" s="462"/>
      <c r="E46" s="390"/>
      <c r="F46" s="380"/>
      <c r="G46" s="463" t="s">
        <v>498</v>
      </c>
      <c r="H46" s="463"/>
      <c r="I46" s="463"/>
      <c r="J46" s="381"/>
      <c r="K46" s="187"/>
    </row>
    <row r="47" spans="1:12" ht="15">
      <c r="A47" s="376"/>
      <c r="B47" s="377"/>
      <c r="C47" s="376"/>
      <c r="D47" s="377"/>
      <c r="E47" s="377"/>
      <c r="F47" s="376"/>
      <c r="G47" s="464"/>
      <c r="H47" s="464"/>
      <c r="I47" s="464"/>
      <c r="J47" s="381"/>
      <c r="K47" s="187"/>
    </row>
    <row r="48" spans="1:12" ht="15">
      <c r="A48" s="376"/>
      <c r="B48" s="377"/>
      <c r="C48" s="459" t="s">
        <v>139</v>
      </c>
      <c r="D48" s="459"/>
      <c r="E48" s="390"/>
      <c r="F48" s="380"/>
      <c r="G48" s="376"/>
      <c r="H48" s="376"/>
      <c r="I48" s="376"/>
      <c r="J48" s="376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3:B35 B10:B1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33" sqref="C3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55" t="s">
        <v>109</v>
      </c>
      <c r="D1" s="455"/>
      <c r="E1" s="154"/>
    </row>
    <row r="2" spans="1:12">
      <c r="A2" s="77" t="s">
        <v>140</v>
      </c>
      <c r="B2" s="115"/>
      <c r="C2" s="456" t="s">
        <v>537</v>
      </c>
      <c r="D2" s="457"/>
      <c r="E2" s="154"/>
    </row>
    <row r="3" spans="1:12">
      <c r="A3" s="77"/>
      <c r="B3" s="115"/>
      <c r="C3" s="373"/>
      <c r="D3" s="373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პ/პ თავისუფალი საქართველო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2"/>
      <c r="B7" s="372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9" t="s">
        <v>338</v>
      </c>
      <c r="C63" s="37"/>
      <c r="D63" s="220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2"/>
      <c r="B76" s="382"/>
      <c r="C76" s="12"/>
      <c r="D76" s="12"/>
      <c r="E76" s="106"/>
    </row>
    <row r="77" spans="1:5" s="2" customFormat="1">
      <c r="A77" s="458" t="s">
        <v>501</v>
      </c>
      <c r="B77" s="458"/>
      <c r="C77" s="458"/>
      <c r="D77" s="458"/>
      <c r="E77" s="106"/>
    </row>
    <row r="78" spans="1:5" s="2" customFormat="1">
      <c r="A78" s="382"/>
      <c r="B78" s="382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66" t="s">
        <v>503</v>
      </c>
      <c r="C84" s="466"/>
      <c r="D84" s="466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66" t="s">
        <v>505</v>
      </c>
      <c r="C86" s="466"/>
      <c r="D86" s="466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455" t="s">
        <v>109</v>
      </c>
      <c r="D1" s="455"/>
      <c r="E1" s="92"/>
    </row>
    <row r="2" spans="1:5" s="6" customFormat="1">
      <c r="A2" s="75" t="s">
        <v>328</v>
      </c>
      <c r="B2" s="78"/>
      <c r="C2" s="456" t="s">
        <v>537</v>
      </c>
      <c r="D2" s="457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8" t="s">
        <v>420</v>
      </c>
    </row>
    <row r="30" spans="1:5">
      <c r="A30" s="218"/>
    </row>
    <row r="31" spans="1:5">
      <c r="A31" s="218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55" t="s">
        <v>109</v>
      </c>
      <c r="J1" s="455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56" t="s">
        <v>537</v>
      </c>
      <c r="J2" s="457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7"/>
      <c r="I27" s="187"/>
    </row>
    <row r="28" spans="1:9" ht="15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 ht="15">
      <c r="A29" s="232"/>
      <c r="B29" s="232"/>
      <c r="C29" s="187"/>
      <c r="D29" s="187"/>
      <c r="E29" s="187"/>
      <c r="F29" s="187"/>
      <c r="G29" s="187"/>
      <c r="H29" s="187"/>
      <c r="I29" s="187"/>
    </row>
    <row r="30" spans="1:9" ht="15">
      <c r="A30" s="232"/>
      <c r="B30" s="232"/>
      <c r="C30" s="187"/>
      <c r="D30" s="187"/>
      <c r="E30" s="187"/>
      <c r="F30" s="187"/>
      <c r="G30" s="187"/>
      <c r="H30" s="187"/>
      <c r="I30" s="187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3" t="s">
        <v>107</v>
      </c>
      <c r="B32" s="193"/>
      <c r="C32" s="187"/>
      <c r="D32" s="187"/>
      <c r="E32" s="187"/>
      <c r="F32" s="187"/>
      <c r="G32" s="187"/>
      <c r="H32" s="187"/>
      <c r="I32" s="187"/>
    </row>
    <row r="33" spans="1:9" ht="15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5">
      <c r="A34" s="187"/>
      <c r="B34" s="187"/>
      <c r="C34" s="187"/>
      <c r="D34" s="187"/>
      <c r="E34" s="191"/>
      <c r="F34" s="191"/>
      <c r="G34" s="191"/>
      <c r="H34" s="187"/>
      <c r="I34" s="187"/>
    </row>
    <row r="35" spans="1:9" ht="15">
      <c r="A35" s="193"/>
      <c r="B35" s="193"/>
      <c r="C35" s="193" t="s">
        <v>395</v>
      </c>
      <c r="D35" s="193"/>
      <c r="E35" s="193"/>
      <c r="F35" s="193"/>
      <c r="G35" s="193"/>
      <c r="H35" s="187"/>
      <c r="I35" s="187"/>
    </row>
    <row r="36" spans="1:9" ht="15">
      <c r="A36" s="187"/>
      <c r="B36" s="187"/>
      <c r="C36" s="187" t="s">
        <v>394</v>
      </c>
      <c r="D36" s="187"/>
      <c r="E36" s="187"/>
      <c r="F36" s="187"/>
      <c r="G36" s="187"/>
      <c r="H36" s="187"/>
      <c r="I36" s="187"/>
    </row>
    <row r="37" spans="1:9">
      <c r="A37" s="195"/>
      <c r="B37" s="195"/>
      <c r="C37" s="195" t="s">
        <v>139</v>
      </c>
      <c r="D37" s="195"/>
      <c r="E37" s="195"/>
      <c r="F37" s="195"/>
      <c r="G37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55" t="s">
        <v>109</v>
      </c>
      <c r="H1" s="455"/>
      <c r="I1" s="387"/>
    </row>
    <row r="2" spans="1:9" ht="15">
      <c r="A2" s="77" t="s">
        <v>140</v>
      </c>
      <c r="B2" s="78"/>
      <c r="C2" s="78"/>
      <c r="D2" s="78"/>
      <c r="E2" s="78"/>
      <c r="F2" s="78"/>
      <c r="G2" s="456" t="s">
        <v>537</v>
      </c>
      <c r="H2" s="457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87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87"/>
    </row>
    <row r="8" spans="1:9" ht="45">
      <c r="A8" s="383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4"/>
      <c r="B9" s="385"/>
      <c r="C9" s="99"/>
      <c r="D9" s="99"/>
      <c r="E9" s="99"/>
      <c r="F9" s="99"/>
      <c r="G9" s="99"/>
      <c r="H9" s="4"/>
      <c r="I9" s="4"/>
    </row>
    <row r="10" spans="1:9" ht="15">
      <c r="A10" s="384"/>
      <c r="B10" s="385"/>
      <c r="C10" s="99"/>
      <c r="D10" s="99"/>
      <c r="E10" s="99"/>
      <c r="F10" s="99"/>
      <c r="G10" s="99"/>
      <c r="H10" s="4"/>
      <c r="I10" s="4"/>
    </row>
    <row r="11" spans="1:9" ht="15">
      <c r="A11" s="384"/>
      <c r="B11" s="385"/>
      <c r="C11" s="88"/>
      <c r="D11" s="88"/>
      <c r="E11" s="88"/>
      <c r="F11" s="88"/>
      <c r="G11" s="88"/>
      <c r="H11" s="4"/>
      <c r="I11" s="4"/>
    </row>
    <row r="12" spans="1:9" ht="15">
      <c r="A12" s="384"/>
      <c r="B12" s="385"/>
      <c r="C12" s="88"/>
      <c r="D12" s="88"/>
      <c r="E12" s="88"/>
      <c r="F12" s="88"/>
      <c r="G12" s="88"/>
      <c r="H12" s="4"/>
      <c r="I12" s="4"/>
    </row>
    <row r="13" spans="1:9" ht="15">
      <c r="A13" s="384"/>
      <c r="B13" s="385"/>
      <c r="C13" s="88"/>
      <c r="D13" s="88"/>
      <c r="E13" s="88"/>
      <c r="F13" s="88"/>
      <c r="G13" s="88"/>
      <c r="H13" s="4"/>
      <c r="I13" s="4"/>
    </row>
    <row r="14" spans="1:9" ht="15">
      <c r="A14" s="384"/>
      <c r="B14" s="385"/>
      <c r="C14" s="88"/>
      <c r="D14" s="88"/>
      <c r="E14" s="88"/>
      <c r="F14" s="88"/>
      <c r="G14" s="88"/>
      <c r="H14" s="4"/>
      <c r="I14" s="4"/>
    </row>
    <row r="15" spans="1:9" ht="15">
      <c r="A15" s="384"/>
      <c r="B15" s="385"/>
      <c r="C15" s="88"/>
      <c r="D15" s="88"/>
      <c r="E15" s="88"/>
      <c r="F15" s="88"/>
      <c r="G15" s="88"/>
      <c r="H15" s="4"/>
      <c r="I15" s="4"/>
    </row>
    <row r="16" spans="1:9" ht="15">
      <c r="A16" s="384"/>
      <c r="B16" s="385"/>
      <c r="C16" s="88"/>
      <c r="D16" s="88"/>
      <c r="E16" s="88"/>
      <c r="F16" s="88"/>
      <c r="G16" s="88"/>
      <c r="H16" s="4"/>
      <c r="I16" s="4"/>
    </row>
    <row r="17" spans="1:9" ht="15">
      <c r="A17" s="384"/>
      <c r="B17" s="385"/>
      <c r="C17" s="88"/>
      <c r="D17" s="88"/>
      <c r="E17" s="88"/>
      <c r="F17" s="88"/>
      <c r="G17" s="88"/>
      <c r="H17" s="4"/>
      <c r="I17" s="4"/>
    </row>
    <row r="18" spans="1:9" ht="15">
      <c r="A18" s="384"/>
      <c r="B18" s="385"/>
      <c r="C18" s="88"/>
      <c r="D18" s="88"/>
      <c r="E18" s="88"/>
      <c r="F18" s="88"/>
      <c r="G18" s="88"/>
      <c r="H18" s="4"/>
      <c r="I18" s="4"/>
    </row>
    <row r="19" spans="1:9" ht="15">
      <c r="A19" s="384"/>
      <c r="B19" s="385"/>
      <c r="C19" s="88"/>
      <c r="D19" s="88"/>
      <c r="E19" s="88"/>
      <c r="F19" s="88"/>
      <c r="G19" s="88"/>
      <c r="H19" s="4"/>
      <c r="I19" s="4"/>
    </row>
    <row r="20" spans="1:9" ht="15">
      <c r="A20" s="384"/>
      <c r="B20" s="385"/>
      <c r="C20" s="88"/>
      <c r="D20" s="88"/>
      <c r="E20" s="88"/>
      <c r="F20" s="88"/>
      <c r="G20" s="88"/>
      <c r="H20" s="4"/>
      <c r="I20" s="4"/>
    </row>
    <row r="21" spans="1:9" ht="15">
      <c r="A21" s="384"/>
      <c r="B21" s="385"/>
      <c r="C21" s="88"/>
      <c r="D21" s="88"/>
      <c r="E21" s="88"/>
      <c r="F21" s="88"/>
      <c r="G21" s="88"/>
      <c r="H21" s="4"/>
      <c r="I21" s="4"/>
    </row>
    <row r="22" spans="1:9" ht="15">
      <c r="A22" s="384"/>
      <c r="B22" s="385"/>
      <c r="C22" s="88"/>
      <c r="D22" s="88"/>
      <c r="E22" s="88"/>
      <c r="F22" s="88"/>
      <c r="G22" s="88"/>
      <c r="H22" s="4"/>
      <c r="I22" s="4"/>
    </row>
    <row r="23" spans="1:9" ht="15">
      <c r="A23" s="384"/>
      <c r="B23" s="385"/>
      <c r="C23" s="88"/>
      <c r="D23" s="88"/>
      <c r="E23" s="88"/>
      <c r="F23" s="88"/>
      <c r="G23" s="88"/>
      <c r="H23" s="4"/>
      <c r="I23" s="4"/>
    </row>
    <row r="24" spans="1:9" ht="15">
      <c r="A24" s="384"/>
      <c r="B24" s="385"/>
      <c r="C24" s="88"/>
      <c r="D24" s="88"/>
      <c r="E24" s="88"/>
      <c r="F24" s="88"/>
      <c r="G24" s="88"/>
      <c r="H24" s="4"/>
      <c r="I24" s="4"/>
    </row>
    <row r="25" spans="1:9" ht="15">
      <c r="A25" s="384"/>
      <c r="B25" s="385"/>
      <c r="C25" s="88"/>
      <c r="D25" s="88"/>
      <c r="E25" s="88"/>
      <c r="F25" s="88"/>
      <c r="G25" s="88"/>
      <c r="H25" s="4"/>
      <c r="I25" s="4"/>
    </row>
    <row r="26" spans="1:9" ht="15">
      <c r="A26" s="384"/>
      <c r="B26" s="385"/>
      <c r="C26" s="88"/>
      <c r="D26" s="88"/>
      <c r="E26" s="88"/>
      <c r="F26" s="88"/>
      <c r="G26" s="88"/>
      <c r="H26" s="4"/>
      <c r="I26" s="4"/>
    </row>
    <row r="27" spans="1:9" ht="15">
      <c r="A27" s="384"/>
      <c r="B27" s="385"/>
      <c r="C27" s="88"/>
      <c r="D27" s="88"/>
      <c r="E27" s="88"/>
      <c r="F27" s="88"/>
      <c r="G27" s="88"/>
      <c r="H27" s="4"/>
      <c r="I27" s="4"/>
    </row>
    <row r="28" spans="1:9" ht="15">
      <c r="A28" s="384"/>
      <c r="B28" s="385"/>
      <c r="C28" s="88"/>
      <c r="D28" s="88"/>
      <c r="E28" s="88"/>
      <c r="F28" s="88"/>
      <c r="G28" s="88"/>
      <c r="H28" s="4"/>
      <c r="I28" s="4"/>
    </row>
    <row r="29" spans="1:9" ht="15">
      <c r="A29" s="384"/>
      <c r="B29" s="385"/>
      <c r="C29" s="88"/>
      <c r="D29" s="88"/>
      <c r="E29" s="88"/>
      <c r="F29" s="88"/>
      <c r="G29" s="88"/>
      <c r="H29" s="4"/>
      <c r="I29" s="4"/>
    </row>
    <row r="30" spans="1:9" ht="15">
      <c r="A30" s="384"/>
      <c r="B30" s="385"/>
      <c r="C30" s="88"/>
      <c r="D30" s="88"/>
      <c r="E30" s="88"/>
      <c r="F30" s="88"/>
      <c r="G30" s="88"/>
      <c r="H30" s="4"/>
      <c r="I30" s="4"/>
    </row>
    <row r="31" spans="1:9" ht="15">
      <c r="A31" s="384"/>
      <c r="B31" s="385"/>
      <c r="C31" s="88"/>
      <c r="D31" s="88"/>
      <c r="E31" s="88"/>
      <c r="F31" s="88"/>
      <c r="G31" s="88"/>
      <c r="H31" s="4"/>
      <c r="I31" s="4"/>
    </row>
    <row r="32" spans="1:9" ht="15">
      <c r="A32" s="384"/>
      <c r="B32" s="385"/>
      <c r="C32" s="88"/>
      <c r="D32" s="88"/>
      <c r="E32" s="88"/>
      <c r="F32" s="88"/>
      <c r="G32" s="88"/>
      <c r="H32" s="4"/>
      <c r="I32" s="4"/>
    </row>
    <row r="33" spans="1:9" ht="15">
      <c r="A33" s="384"/>
      <c r="B33" s="385"/>
      <c r="C33" s="88"/>
      <c r="D33" s="88"/>
      <c r="E33" s="88"/>
      <c r="F33" s="88"/>
      <c r="G33" s="88"/>
      <c r="H33" s="4"/>
      <c r="I33" s="4"/>
    </row>
    <row r="34" spans="1:9" ht="15">
      <c r="A34" s="384"/>
      <c r="B34" s="386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8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8"/>
      <c r="B37" s="44"/>
      <c r="C37" s="44"/>
      <c r="D37" s="44"/>
      <c r="E37" s="44"/>
      <c r="F37" s="44"/>
      <c r="G37" s="2"/>
      <c r="H37" s="2"/>
    </row>
    <row r="38" spans="1:9" ht="15">
      <c r="A38" s="218"/>
      <c r="B38" s="2"/>
      <c r="C38" s="2"/>
      <c r="D38" s="2"/>
      <c r="E38" s="2"/>
      <c r="F38" s="2"/>
      <c r="G38" s="2"/>
      <c r="H38" s="2"/>
    </row>
    <row r="39" spans="1:9" ht="15">
      <c r="A39" s="21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480</v>
      </c>
      <c r="B1" s="75"/>
      <c r="C1" s="78"/>
      <c r="D1" s="78"/>
      <c r="E1" s="78"/>
      <c r="F1" s="78"/>
      <c r="G1" s="455" t="s">
        <v>109</v>
      </c>
      <c r="H1" s="455"/>
    </row>
    <row r="2" spans="1:10" ht="15">
      <c r="A2" s="77" t="s">
        <v>140</v>
      </c>
      <c r="B2" s="75"/>
      <c r="C2" s="78"/>
      <c r="D2" s="78"/>
      <c r="E2" s="78"/>
      <c r="F2" s="78"/>
      <c r="G2" s="456" t="s">
        <v>537</v>
      </c>
      <c r="H2" s="457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/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460" t="s">
        <v>482</v>
      </c>
      <c r="B2" s="460"/>
      <c r="C2" s="460"/>
      <c r="D2" s="460"/>
      <c r="E2" s="374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56" t="s">
        <v>537</v>
      </c>
      <c r="L3" s="457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5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5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5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5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5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5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5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5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5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5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5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5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5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5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5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5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5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5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5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5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5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5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5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5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5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5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497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>
      <c r="A41" s="465" t="s">
        <v>514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</row>
    <row r="42" spans="1:12" ht="15" customHeight="1">
      <c r="A42" s="465"/>
      <c r="B42" s="465"/>
      <c r="C42" s="465"/>
      <c r="D42" s="465"/>
      <c r="E42" s="465"/>
      <c r="F42" s="465"/>
      <c r="G42" s="465"/>
      <c r="H42" s="465"/>
      <c r="I42" s="465"/>
      <c r="J42" s="465"/>
      <c r="K42" s="465"/>
    </row>
    <row r="43" spans="1:12" ht="12.75" customHeight="1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</row>
    <row r="44" spans="1:12" ht="15">
      <c r="A44" s="461" t="s">
        <v>107</v>
      </c>
      <c r="B44" s="461"/>
      <c r="C44" s="376"/>
      <c r="D44" s="377"/>
      <c r="E44" s="377"/>
      <c r="F44" s="376"/>
      <c r="G44" s="376"/>
      <c r="H44" s="376"/>
      <c r="I44" s="376"/>
      <c r="J44" s="376"/>
      <c r="K44" s="187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87"/>
    </row>
    <row r="46" spans="1:12" ht="15" customHeight="1">
      <c r="A46" s="376"/>
      <c r="B46" s="377"/>
      <c r="C46" s="462" t="s">
        <v>268</v>
      </c>
      <c r="D46" s="462"/>
      <c r="E46" s="379"/>
      <c r="F46" s="380"/>
      <c r="G46" s="463" t="s">
        <v>498</v>
      </c>
      <c r="H46" s="463"/>
      <c r="I46" s="463"/>
      <c r="J46" s="381"/>
      <c r="K46" s="187"/>
    </row>
    <row r="47" spans="1:12" ht="15">
      <c r="A47" s="376"/>
      <c r="B47" s="377"/>
      <c r="C47" s="376"/>
      <c r="D47" s="377"/>
      <c r="E47" s="377"/>
      <c r="F47" s="376"/>
      <c r="G47" s="464"/>
      <c r="H47" s="464"/>
      <c r="I47" s="464"/>
      <c r="J47" s="381"/>
      <c r="K47" s="187"/>
    </row>
    <row r="48" spans="1:12" ht="15">
      <c r="A48" s="376"/>
      <c r="B48" s="377"/>
      <c r="C48" s="459" t="s">
        <v>139</v>
      </c>
      <c r="D48" s="459"/>
      <c r="E48" s="379"/>
      <c r="F48" s="380"/>
      <c r="G48" s="376"/>
      <c r="H48" s="376"/>
      <c r="I48" s="376"/>
      <c r="J48" s="376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tabColor theme="5" tint="-0.249977111117893"/>
    <pageSetUpPr fitToPage="1"/>
  </sheetPr>
  <dimension ref="A1:I32"/>
  <sheetViews>
    <sheetView showGridLines="0" view="pageBreakPreview" zoomScale="80" zoomScaleSheetLayoutView="80" workbookViewId="0">
      <selection activeCell="D23" sqref="D2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67" t="s">
        <v>109</v>
      </c>
      <c r="D1" s="467"/>
    </row>
    <row r="2" spans="1:5">
      <c r="A2" s="75" t="s">
        <v>459</v>
      </c>
      <c r="B2" s="77"/>
      <c r="C2" s="456" t="s">
        <v>537</v>
      </c>
      <c r="D2" s="457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პ/პ თავისუფალი საქართველო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423">
        <f>SUM(C11,C14,C17,C20:C22)</f>
        <v>0</v>
      </c>
      <c r="D10" s="42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423">
        <f>SUM(C18:C19)</f>
        <v>0</v>
      </c>
      <c r="D17" s="42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440"/>
      <c r="D19" s="440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55" t="s">
        <v>109</v>
      </c>
      <c r="D1" s="455"/>
      <c r="E1" s="92"/>
    </row>
    <row r="2" spans="1:5" s="6" customFormat="1">
      <c r="A2" s="75" t="s">
        <v>457</v>
      </c>
      <c r="B2" s="78"/>
      <c r="C2" s="456" t="s">
        <v>537</v>
      </c>
      <c r="D2" s="457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8"/>
    </row>
    <row r="22" spans="1:9">
      <c r="A22" s="218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4" sqref="D24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6">
      <c r="A1" s="75" t="s">
        <v>224</v>
      </c>
      <c r="B1" s="122"/>
      <c r="C1" s="468" t="s">
        <v>198</v>
      </c>
      <c r="D1" s="468"/>
      <c r="E1" s="106"/>
    </row>
    <row r="2" spans="1:6">
      <c r="A2" s="77" t="s">
        <v>140</v>
      </c>
      <c r="B2" s="122"/>
      <c r="C2" s="456" t="s">
        <v>537</v>
      </c>
      <c r="D2" s="457"/>
      <c r="E2" s="106"/>
    </row>
    <row r="3" spans="1:6">
      <c r="A3" s="117"/>
      <c r="B3" s="122"/>
      <c r="C3" s="78"/>
      <c r="D3" s="78"/>
      <c r="E3" s="106"/>
    </row>
    <row r="4" spans="1:6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6">
      <c r="A5" s="120" t="str">
        <f>'ფორმა N1'!D4</f>
        <v>პ/პ თავისუფალი საქართველო</v>
      </c>
      <c r="B5" s="121"/>
      <c r="C5" s="121"/>
      <c r="D5" s="59"/>
      <c r="E5" s="109"/>
    </row>
    <row r="6" spans="1:6">
      <c r="A6" s="78"/>
      <c r="B6" s="77"/>
      <c r="C6" s="77"/>
      <c r="D6" s="77"/>
      <c r="E6" s="109"/>
    </row>
    <row r="7" spans="1:6">
      <c r="A7" s="116"/>
      <c r="B7" s="123"/>
      <c r="C7" s="124"/>
      <c r="D7" s="124"/>
      <c r="E7" s="106"/>
    </row>
    <row r="8" spans="1:6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6">
      <c r="A9" s="49"/>
      <c r="B9" s="50"/>
      <c r="C9" s="159"/>
      <c r="D9" s="159"/>
      <c r="E9" s="106"/>
    </row>
    <row r="10" spans="1:6">
      <c r="A10" s="51" t="s">
        <v>191</v>
      </c>
      <c r="B10" s="52"/>
      <c r="C10" s="126">
        <f>SUM(C11,C34)</f>
        <v>72.790000000000006</v>
      </c>
      <c r="D10" s="126">
        <f>SUM(D11,D34)</f>
        <v>643.05999999999995</v>
      </c>
      <c r="E10" s="106"/>
    </row>
    <row r="11" spans="1:6">
      <c r="A11" s="53" t="s">
        <v>192</v>
      </c>
      <c r="B11" s="54"/>
      <c r="C11" s="86">
        <f>SUM(C12:C32)</f>
        <v>72.790000000000006</v>
      </c>
      <c r="D11" s="86">
        <f>SUM(D12:D32)</f>
        <v>643.05999999999995</v>
      </c>
      <c r="E11" s="106"/>
      <c r="F11" s="442"/>
    </row>
    <row r="12" spans="1:6">
      <c r="A12" s="57">
        <v>1110</v>
      </c>
      <c r="B12" s="56" t="s">
        <v>142</v>
      </c>
      <c r="C12" s="8"/>
      <c r="D12" s="8"/>
      <c r="E12" s="106"/>
      <c r="F12" s="442"/>
    </row>
    <row r="13" spans="1:6">
      <c r="A13" s="57">
        <v>1120</v>
      </c>
      <c r="B13" s="56" t="s">
        <v>143</v>
      </c>
      <c r="C13" s="8"/>
      <c r="D13" s="8"/>
      <c r="E13" s="106"/>
    </row>
    <row r="14" spans="1:6">
      <c r="A14" s="57">
        <v>1211</v>
      </c>
      <c r="B14" s="56" t="s">
        <v>144</v>
      </c>
      <c r="C14" s="8">
        <v>16.22</v>
      </c>
      <c r="D14" s="8">
        <v>425.95</v>
      </c>
      <c r="E14" s="106"/>
    </row>
    <row r="15" spans="1:6">
      <c r="A15" s="57">
        <v>1212</v>
      </c>
      <c r="B15" s="56" t="s">
        <v>145</v>
      </c>
      <c r="C15" s="8">
        <v>1.23</v>
      </c>
      <c r="D15" s="8">
        <v>1.23</v>
      </c>
      <c r="E15" s="106"/>
    </row>
    <row r="16" spans="1:6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>
        <v>55.34</v>
      </c>
      <c r="D18" s="8">
        <v>215.88</v>
      </c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9"/>
  <sheetViews>
    <sheetView showGridLines="0" view="pageBreakPreview" zoomScale="80" zoomScaleSheetLayoutView="80" workbookViewId="0">
      <selection activeCell="H21" sqref="H21"/>
    </sheetView>
  </sheetViews>
  <sheetFormatPr defaultRowHeight="15"/>
  <cols>
    <col min="1" max="1" width="4.85546875" style="2" customWidth="1"/>
    <col min="2" max="2" width="31.42578125" style="2" customWidth="1"/>
    <col min="3" max="3" width="20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55" t="s">
        <v>109</v>
      </c>
      <c r="J1" s="455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56" t="s">
        <v>537</v>
      </c>
      <c r="J2" s="457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5" t="str">
        <f>'ფორმა N1'!D4</f>
        <v>პ/პ თავისუფალი საქართველო</v>
      </c>
      <c r="B5" s="400"/>
      <c r="C5" s="400"/>
      <c r="D5" s="400"/>
      <c r="E5" s="400"/>
      <c r="F5" s="401"/>
      <c r="G5" s="400"/>
      <c r="H5" s="400"/>
      <c r="I5" s="400"/>
      <c r="J5" s="400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30">
      <c r="A10" s="428">
        <v>1</v>
      </c>
      <c r="B10" s="429" t="s">
        <v>529</v>
      </c>
      <c r="C10" s="430" t="s">
        <v>530</v>
      </c>
      <c r="D10" s="430" t="s">
        <v>531</v>
      </c>
      <c r="E10" s="431"/>
      <c r="F10" s="432">
        <v>16.22</v>
      </c>
      <c r="G10" s="432">
        <f>'ფორმა N2'!C9</f>
        <v>7252</v>
      </c>
      <c r="H10" s="438">
        <f>'ფორმა N4'!C11</f>
        <v>6842.27</v>
      </c>
      <c r="I10" s="432">
        <f>F10+G10-H10</f>
        <v>425.94999999999982</v>
      </c>
      <c r="J10" s="432"/>
      <c r="K10" s="106"/>
    </row>
    <row r="11" spans="1:11" s="27" customFormat="1" ht="30">
      <c r="A11" s="428"/>
      <c r="B11" s="429" t="s">
        <v>529</v>
      </c>
      <c r="C11" s="434" t="s">
        <v>532</v>
      </c>
      <c r="D11" s="434" t="s">
        <v>531</v>
      </c>
      <c r="E11" s="434"/>
      <c r="F11" s="435">
        <v>55.34</v>
      </c>
      <c r="G11" s="435">
        <v>250</v>
      </c>
      <c r="H11" s="435">
        <v>89.46</v>
      </c>
      <c r="I11" s="435">
        <f>F11+G11-H11</f>
        <v>215.88000000000005</v>
      </c>
      <c r="J11" s="434"/>
      <c r="K11" s="106"/>
    </row>
    <row r="12" spans="1:11" s="27" customFormat="1" ht="30">
      <c r="A12" s="428"/>
      <c r="B12" s="429" t="s">
        <v>529</v>
      </c>
      <c r="C12" s="162" t="s">
        <v>533</v>
      </c>
      <c r="D12" s="162" t="s">
        <v>534</v>
      </c>
      <c r="E12" s="162"/>
      <c r="F12" s="433">
        <v>1.23</v>
      </c>
      <c r="G12" s="433"/>
      <c r="H12" s="433"/>
      <c r="I12" s="433">
        <f>F12+G12-H12</f>
        <v>1.23</v>
      </c>
      <c r="J12" s="162"/>
      <c r="K12" s="106"/>
    </row>
    <row r="13" spans="1:11" s="27" customFormat="1" ht="30">
      <c r="A13" s="428"/>
      <c r="B13" s="429" t="s">
        <v>529</v>
      </c>
      <c r="C13" s="162" t="s">
        <v>532</v>
      </c>
      <c r="D13" s="162" t="s">
        <v>534</v>
      </c>
      <c r="E13" s="162"/>
      <c r="F13" s="433">
        <v>0</v>
      </c>
      <c r="G13" s="433">
        <v>0</v>
      </c>
      <c r="H13" s="433">
        <v>0</v>
      </c>
      <c r="I13" s="433">
        <f>F13+G13-H13</f>
        <v>0</v>
      </c>
      <c r="J13" s="162"/>
      <c r="K13" s="106"/>
    </row>
    <row r="14" spans="1:11" s="27" customFormat="1" ht="30">
      <c r="A14" s="160"/>
      <c r="B14" s="429" t="s">
        <v>529</v>
      </c>
      <c r="C14" s="162" t="s">
        <v>533</v>
      </c>
      <c r="D14" s="436" t="s">
        <v>535</v>
      </c>
      <c r="E14" s="436"/>
      <c r="F14" s="436"/>
      <c r="G14" s="436"/>
      <c r="H14" s="436"/>
      <c r="I14" s="436"/>
      <c r="J14" s="436"/>
      <c r="K14" s="106"/>
    </row>
    <row r="15" spans="1:11" ht="30">
      <c r="A15" s="105"/>
      <c r="B15" s="429" t="s">
        <v>529</v>
      </c>
      <c r="C15" s="162" t="s">
        <v>532</v>
      </c>
      <c r="D15" s="280" t="s">
        <v>535</v>
      </c>
      <c r="E15" s="280"/>
      <c r="F15" s="280">
        <v>0</v>
      </c>
      <c r="G15" s="280">
        <v>0</v>
      </c>
      <c r="H15" s="437">
        <v>0</v>
      </c>
      <c r="I15" s="437">
        <f>F15+G15-H15</f>
        <v>0</v>
      </c>
      <c r="J15" s="280"/>
    </row>
    <row r="16" spans="1:11">
      <c r="A16" s="105"/>
      <c r="B16" s="439" t="s">
        <v>536</v>
      </c>
      <c r="C16" s="280"/>
      <c r="D16" s="430" t="s">
        <v>531</v>
      </c>
      <c r="E16" s="280"/>
      <c r="F16" s="280">
        <f>SUM(F10:F15)</f>
        <v>72.790000000000006</v>
      </c>
      <c r="G16" s="280">
        <f t="shared" ref="G16:I16" si="0">SUM(G10:G15)</f>
        <v>7502</v>
      </c>
      <c r="H16" s="280">
        <f t="shared" si="0"/>
        <v>6931.7300000000005</v>
      </c>
      <c r="I16" s="280">
        <f t="shared" si="0"/>
        <v>643.05999999999995</v>
      </c>
      <c r="J16" s="280"/>
    </row>
    <row r="17" spans="1:10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>
      <c r="A19" s="105"/>
      <c r="B19" s="236" t="s">
        <v>107</v>
      </c>
      <c r="C19" s="105"/>
      <c r="D19" s="105"/>
      <c r="E19" s="105"/>
      <c r="F19" s="237"/>
      <c r="G19" s="105"/>
      <c r="H19" s="105"/>
      <c r="I19" s="105"/>
      <c r="J19" s="105"/>
    </row>
    <row r="20" spans="1:10">
      <c r="A20" s="105"/>
      <c r="B20" s="105"/>
      <c r="C20" s="105"/>
      <c r="D20" s="105"/>
      <c r="E20" s="105"/>
      <c r="F20" s="102"/>
      <c r="G20" s="102"/>
      <c r="H20" s="102"/>
      <c r="I20" s="102"/>
      <c r="J20" s="102"/>
    </row>
    <row r="21" spans="1:10">
      <c r="A21" s="105"/>
      <c r="B21" s="105"/>
      <c r="C21" s="289"/>
      <c r="D21" s="105"/>
      <c r="E21" s="105"/>
      <c r="F21" s="289"/>
      <c r="G21" s="290"/>
      <c r="H21" s="290"/>
      <c r="I21" s="102"/>
      <c r="J21" s="102"/>
    </row>
    <row r="22" spans="1:10">
      <c r="A22" s="102"/>
      <c r="B22" s="105"/>
      <c r="C22" s="238" t="s">
        <v>268</v>
      </c>
      <c r="D22" s="238"/>
      <c r="E22" s="105"/>
      <c r="F22" s="105" t="s">
        <v>273</v>
      </c>
      <c r="G22" s="102"/>
      <c r="H22" s="102"/>
      <c r="I22" s="102"/>
      <c r="J22" s="102"/>
    </row>
    <row r="23" spans="1:10">
      <c r="A23" s="102"/>
      <c r="B23" s="105"/>
      <c r="C23" s="239" t="s">
        <v>139</v>
      </c>
      <c r="D23" s="105"/>
      <c r="E23" s="105"/>
      <c r="F23" s="105" t="s">
        <v>269</v>
      </c>
      <c r="G23" s="102"/>
      <c r="H23" s="102"/>
      <c r="I23" s="102"/>
      <c r="J23" s="102"/>
    </row>
    <row r="24" spans="1:10" customFormat="1">
      <c r="A24" s="102"/>
      <c r="B24" s="105"/>
      <c r="C24" s="105"/>
      <c r="D24" s="239"/>
      <c r="E24" s="102"/>
      <c r="F24" s="102"/>
      <c r="G24" s="102"/>
      <c r="H24" s="102"/>
      <c r="I24" s="102"/>
      <c r="J24" s="102"/>
    </row>
    <row r="25" spans="1:10" customFormat="1" ht="12.75">
      <c r="A25" s="102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customFormat="1" ht="12.75"/>
    <row r="27" spans="1:10" customFormat="1" ht="12.75"/>
    <row r="28" spans="1:10" customFormat="1" ht="12.75"/>
    <row r="29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view="pageBreakPreview" zoomScale="80" zoomScaleSheetLayoutView="80" workbookViewId="0">
      <selection activeCell="F44" sqref="F44"/>
    </sheetView>
  </sheetViews>
  <sheetFormatPr defaultRowHeight="15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>
      <c r="A1" s="75" t="s">
        <v>370</v>
      </c>
      <c r="B1" s="77"/>
      <c r="C1" s="77"/>
      <c r="D1" s="77"/>
      <c r="E1" s="77"/>
      <c r="F1" s="77"/>
      <c r="G1" s="167" t="s">
        <v>109</v>
      </c>
      <c r="H1" s="168"/>
    </row>
    <row r="2" spans="1:8">
      <c r="A2" s="77" t="s">
        <v>140</v>
      </c>
      <c r="B2" s="77"/>
      <c r="C2" s="77"/>
      <c r="D2" s="77"/>
      <c r="E2" s="77"/>
      <c r="F2" s="77"/>
      <c r="G2" s="456" t="s">
        <v>537</v>
      </c>
      <c r="H2" s="457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5.75">
      <c r="A10" s="172">
        <v>1</v>
      </c>
      <c r="B10" s="158" t="s">
        <v>548</v>
      </c>
      <c r="C10" s="176">
        <v>3115</v>
      </c>
      <c r="D10" s="177">
        <v>3115</v>
      </c>
      <c r="E10" s="177" t="s">
        <v>221</v>
      </c>
      <c r="F10" s="177" t="s">
        <v>542</v>
      </c>
      <c r="G10" s="178">
        <f>IF(ISBLANK(B10),"",G9+C10-D10)</f>
        <v>0</v>
      </c>
      <c r="H10" s="106"/>
    </row>
    <row r="11" spans="1:8" ht="15.75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5.75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5.75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5.75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5.75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5.75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5.75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5.75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5.75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5.75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5.75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5.75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5.75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5.75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5.75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5.75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5.75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5.75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5.75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5.75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5.75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5.75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5.75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5.75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5.75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5.75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5.75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5.75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5.75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>
      <c r="A40" s="181" t="s">
        <v>316</v>
      </c>
      <c r="B40" s="182"/>
      <c r="C40" s="183"/>
      <c r="D40" s="184"/>
      <c r="E40" s="184"/>
      <c r="F40" s="185"/>
      <c r="G40" s="186">
        <v>0</v>
      </c>
      <c r="H40" s="106"/>
    </row>
    <row r="44" spans="1:10">
      <c r="B44" s="189" t="s">
        <v>107</v>
      </c>
      <c r="F44" s="190"/>
    </row>
    <row r="45" spans="1:10">
      <c r="F45" s="188"/>
      <c r="G45" s="188"/>
      <c r="H45" s="188"/>
      <c r="I45" s="188"/>
      <c r="J45" s="188"/>
    </row>
    <row r="46" spans="1:10">
      <c r="C46" s="191"/>
      <c r="F46" s="191"/>
      <c r="G46" s="192"/>
      <c r="H46" s="188"/>
      <c r="I46" s="188"/>
      <c r="J46" s="188"/>
    </row>
    <row r="47" spans="1:10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>
      <c r="B49" s="187"/>
    </row>
    <row r="50" spans="2:2" s="188" customFormat="1" ht="12.75"/>
    <row r="51" spans="2:2" s="188" customFormat="1" ht="12.75"/>
    <row r="52" spans="2:2" s="188" customFormat="1" ht="12.75"/>
    <row r="53" spans="2:2" s="188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36" sqref="I3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67" t="s">
        <v>109</v>
      </c>
      <c r="J1" s="467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56" t="s">
        <v>537</v>
      </c>
      <c r="J2" s="457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69" t="s">
        <v>220</v>
      </c>
      <c r="C7" s="469"/>
      <c r="D7" s="469" t="s">
        <v>292</v>
      </c>
      <c r="E7" s="469"/>
      <c r="F7" s="469" t="s">
        <v>293</v>
      </c>
      <c r="G7" s="469"/>
      <c r="H7" s="157" t="s">
        <v>279</v>
      </c>
      <c r="I7" s="469" t="s">
        <v>223</v>
      </c>
      <c r="J7" s="469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440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440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>
        <v>440</v>
      </c>
      <c r="D31" s="441"/>
      <c r="E31" s="441"/>
      <c r="F31" s="441"/>
      <c r="G31" s="441"/>
      <c r="H31" s="441"/>
      <c r="I31" s="26"/>
      <c r="J31" s="26">
        <v>440</v>
      </c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456" t="s">
        <v>537</v>
      </c>
      <c r="I2" s="45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88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456" t="s">
        <v>537</v>
      </c>
      <c r="J2" s="457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5">
      <c r="A2" s="200" t="s">
        <v>317</v>
      </c>
      <c r="B2" s="197"/>
      <c r="C2" s="197"/>
      <c r="D2" s="197"/>
      <c r="E2" s="198"/>
      <c r="F2" s="198"/>
      <c r="G2" s="456" t="s">
        <v>537</v>
      </c>
      <c r="H2" s="457"/>
    </row>
    <row r="3" spans="1:8" s="199" customFormat="1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>
      <c r="A5" s="202" t="str">
        <f>'ფორმა N1'!D4</f>
        <v>პ/პ თავისუფალი საქართველო</v>
      </c>
      <c r="B5" s="202"/>
      <c r="C5" s="202"/>
      <c r="D5" s="202"/>
      <c r="E5" s="202"/>
      <c r="F5" s="202"/>
      <c r="G5" s="203"/>
      <c r="H5" s="200"/>
    </row>
    <row r="6" spans="1:8" s="216" customFormat="1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>
      <c r="A7" s="235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/>
    <row r="23" spans="1:11" s="199" customFormat="1"/>
    <row r="24" spans="1:11" s="21" customFormat="1" ht="15">
      <c r="B24" s="210" t="s">
        <v>107</v>
      </c>
      <c r="C24" s="210"/>
    </row>
    <row r="25" spans="1:11" s="21" customFormat="1" ht="15">
      <c r="B25" s="210"/>
      <c r="C25" s="210"/>
    </row>
    <row r="26" spans="1:11" s="21" customFormat="1" ht="15">
      <c r="C26" s="212"/>
      <c r="F26" s="212"/>
      <c r="G26" s="212"/>
      <c r="H26" s="211"/>
    </row>
    <row r="27" spans="1:11" s="21" customFormat="1" ht="15">
      <c r="C27" s="213" t="s">
        <v>268</v>
      </c>
      <c r="F27" s="210" t="s">
        <v>319</v>
      </c>
      <c r="J27" s="211"/>
      <c r="K27" s="211"/>
    </row>
    <row r="28" spans="1:11" s="21" customFormat="1" ht="15">
      <c r="C28" s="213" t="s">
        <v>139</v>
      </c>
      <c r="F28" s="214" t="s">
        <v>269</v>
      </c>
      <c r="J28" s="211"/>
      <c r="K28" s="211"/>
    </row>
    <row r="29" spans="1:11" s="199" customFormat="1" ht="15">
      <c r="C29" s="213"/>
      <c r="J29" s="216"/>
      <c r="K29" s="21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D12" sqref="D1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56" t="s">
        <v>537</v>
      </c>
      <c r="L2" s="457"/>
    </row>
    <row r="3" spans="1:12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8" customFormat="1" ht="15">
      <c r="A5" s="225" t="str">
        <f>'ფორმა N1'!D4</f>
        <v>პ/პ თავისუფალი საქართველო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2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>
      <c r="A9" s="68">
        <v>1</v>
      </c>
      <c r="B9" s="26" t="s">
        <v>539</v>
      </c>
      <c r="C9" s="26" t="s">
        <v>538</v>
      </c>
      <c r="D9" s="26"/>
      <c r="E9" s="26"/>
      <c r="F9" s="26">
        <v>500</v>
      </c>
      <c r="G9" s="26"/>
      <c r="H9" s="223" t="s">
        <v>540</v>
      </c>
      <c r="I9" s="223" t="s">
        <v>541</v>
      </c>
      <c r="J9" s="223"/>
      <c r="K9" s="26"/>
    </row>
    <row r="10" spans="1:12" ht="15">
      <c r="A10" s="68">
        <v>2</v>
      </c>
      <c r="B10" s="444"/>
      <c r="C10" s="444"/>
      <c r="D10" s="444"/>
      <c r="E10" s="444"/>
      <c r="F10" s="444"/>
      <c r="G10" s="444"/>
      <c r="H10" s="444"/>
      <c r="I10" s="444"/>
      <c r="J10" s="223"/>
      <c r="K10" s="26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26"/>
      <c r="I11" s="26"/>
      <c r="J11" s="223"/>
      <c r="K11" s="26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2" ht="15">
      <c r="A15" s="68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2" ht="15">
      <c r="A16" s="68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>
      <c r="A27" s="68" t="s">
        <v>278</v>
      </c>
      <c r="B27" s="26"/>
      <c r="C27" s="26"/>
      <c r="D27" s="26"/>
      <c r="E27" s="26"/>
      <c r="F27" s="26">
        <f>SUM(F9:F24)</f>
        <v>500</v>
      </c>
      <c r="G27" s="26"/>
      <c r="H27" s="223"/>
      <c r="I27" s="223"/>
      <c r="J27" s="223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70"/>
      <c r="D32" s="470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56" t="s">
        <v>537</v>
      </c>
      <c r="M2" s="457"/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5" t="str">
        <f>'ფორმა N1'!D4</f>
        <v>პ/პ თავისუფალი საქართველო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>
      <c r="A32" s="187"/>
      <c r="B32" s="187"/>
      <c r="C32" s="187"/>
      <c r="D32" s="191"/>
      <c r="E32" s="187"/>
      <c r="G32" s="191"/>
      <c r="H32" s="234"/>
    </row>
    <row r="33" spans="3:7" ht="15">
      <c r="C33" s="187"/>
      <c r="D33" s="193" t="s">
        <v>268</v>
      </c>
      <c r="E33" s="187"/>
      <c r="G33" s="194" t="s">
        <v>273</v>
      </c>
    </row>
    <row r="34" spans="3:7" ht="15">
      <c r="C34" s="187"/>
      <c r="D34" s="195" t="s">
        <v>139</v>
      </c>
      <c r="E34" s="187"/>
      <c r="G34" s="187" t="s">
        <v>269</v>
      </c>
    </row>
    <row r="35" spans="3:7" ht="15">
      <c r="C35" s="187"/>
      <c r="D35" s="195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456" t="s">
        <v>537</v>
      </c>
      <c r="J2" s="457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5" t="str">
        <f>'ფორმა N1'!D4</f>
        <v>პ/პ თავისუფალი საქართველო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>
      <c r="A32" s="187"/>
      <c r="B32" s="187"/>
      <c r="C32" s="191"/>
      <c r="D32" s="187"/>
      <c r="F32" s="191"/>
      <c r="G32" s="234"/>
    </row>
    <row r="33" spans="2:6" ht="15">
      <c r="B33" s="187"/>
      <c r="C33" s="193" t="s">
        <v>268</v>
      </c>
      <c r="D33" s="187"/>
      <c r="F33" s="194" t="s">
        <v>273</v>
      </c>
    </row>
    <row r="34" spans="2:6" ht="15">
      <c r="B34" s="187"/>
      <c r="C34" s="195" t="s">
        <v>139</v>
      </c>
      <c r="D34" s="187"/>
      <c r="F34" s="187" t="s">
        <v>269</v>
      </c>
    </row>
    <row r="35" spans="2:6" ht="15">
      <c r="B35" s="187"/>
      <c r="C35" s="195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7" t="s">
        <v>198</v>
      </c>
      <c r="J1" s="168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456" t="s">
        <v>537</v>
      </c>
      <c r="J2" s="45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9" t="s">
        <v>64</v>
      </c>
      <c r="B8" s="398" t="s">
        <v>377</v>
      </c>
      <c r="C8" s="399" t="s">
        <v>439</v>
      </c>
      <c r="D8" s="399" t="s">
        <v>440</v>
      </c>
      <c r="E8" s="399" t="s">
        <v>378</v>
      </c>
      <c r="F8" s="399" t="s">
        <v>397</v>
      </c>
      <c r="G8" s="399" t="s">
        <v>398</v>
      </c>
      <c r="H8" s="399" t="s">
        <v>444</v>
      </c>
      <c r="I8" s="170" t="s">
        <v>399</v>
      </c>
      <c r="J8" s="106"/>
    </row>
    <row r="9" spans="1:10">
      <c r="A9" s="172">
        <v>1</v>
      </c>
      <c r="B9" s="209"/>
      <c r="C9" s="177"/>
      <c r="D9" s="177"/>
      <c r="E9" s="176"/>
      <c r="F9" s="176"/>
      <c r="G9" s="176"/>
      <c r="H9" s="176"/>
      <c r="I9" s="176"/>
      <c r="J9" s="106"/>
    </row>
    <row r="10" spans="1:10">
      <c r="A10" s="172">
        <v>2</v>
      </c>
      <c r="B10" s="209"/>
      <c r="C10" s="177"/>
      <c r="D10" s="177"/>
      <c r="E10" s="176"/>
      <c r="F10" s="176"/>
      <c r="G10" s="176"/>
      <c r="H10" s="176"/>
      <c r="I10" s="176"/>
      <c r="J10" s="106"/>
    </row>
    <row r="11" spans="1:10">
      <c r="A11" s="172">
        <v>3</v>
      </c>
      <c r="B11" s="209"/>
      <c r="C11" s="177"/>
      <c r="D11" s="177"/>
      <c r="E11" s="176"/>
      <c r="F11" s="176"/>
      <c r="G11" s="176"/>
      <c r="H11" s="176"/>
      <c r="I11" s="176"/>
      <c r="J11" s="106"/>
    </row>
    <row r="12" spans="1:10">
      <c r="A12" s="172">
        <v>4</v>
      </c>
      <c r="B12" s="209"/>
      <c r="C12" s="177"/>
      <c r="D12" s="177"/>
      <c r="E12" s="176"/>
      <c r="F12" s="176"/>
      <c r="G12" s="176"/>
      <c r="H12" s="176"/>
      <c r="I12" s="176"/>
      <c r="J12" s="106"/>
    </row>
    <row r="13" spans="1:10">
      <c r="A13" s="172">
        <v>5</v>
      </c>
      <c r="B13" s="209"/>
      <c r="C13" s="177"/>
      <c r="D13" s="177"/>
      <c r="E13" s="176"/>
      <c r="F13" s="176"/>
      <c r="G13" s="176"/>
      <c r="H13" s="176"/>
      <c r="I13" s="176"/>
      <c r="J13" s="106"/>
    </row>
    <row r="14" spans="1:10">
      <c r="A14" s="172">
        <v>6</v>
      </c>
      <c r="B14" s="209"/>
      <c r="C14" s="177"/>
      <c r="D14" s="177"/>
      <c r="E14" s="176"/>
      <c r="F14" s="176"/>
      <c r="G14" s="176"/>
      <c r="H14" s="176"/>
      <c r="I14" s="176"/>
      <c r="J14" s="106"/>
    </row>
    <row r="15" spans="1:10">
      <c r="A15" s="172">
        <v>7</v>
      </c>
      <c r="B15" s="209"/>
      <c r="C15" s="177"/>
      <c r="D15" s="177"/>
      <c r="E15" s="176"/>
      <c r="F15" s="176"/>
      <c r="G15" s="176"/>
      <c r="H15" s="176"/>
      <c r="I15" s="176"/>
      <c r="J15" s="106"/>
    </row>
    <row r="16" spans="1:10">
      <c r="A16" s="172">
        <v>8</v>
      </c>
      <c r="B16" s="209"/>
      <c r="C16" s="177"/>
      <c r="D16" s="177"/>
      <c r="E16" s="176"/>
      <c r="F16" s="176"/>
      <c r="G16" s="176"/>
      <c r="H16" s="176"/>
      <c r="I16" s="176"/>
      <c r="J16" s="106"/>
    </row>
    <row r="17" spans="1:10">
      <c r="A17" s="172">
        <v>9</v>
      </c>
      <c r="B17" s="209"/>
      <c r="C17" s="177"/>
      <c r="D17" s="177"/>
      <c r="E17" s="176"/>
      <c r="F17" s="176"/>
      <c r="G17" s="176"/>
      <c r="H17" s="176"/>
      <c r="I17" s="176"/>
      <c r="J17" s="106"/>
    </row>
    <row r="18" spans="1:10">
      <c r="A18" s="172">
        <v>10</v>
      </c>
      <c r="B18" s="209"/>
      <c r="C18" s="177"/>
      <c r="D18" s="177"/>
      <c r="E18" s="176"/>
      <c r="F18" s="176"/>
      <c r="G18" s="176"/>
      <c r="H18" s="176"/>
      <c r="I18" s="176"/>
      <c r="J18" s="106"/>
    </row>
    <row r="19" spans="1:10">
      <c r="A19" s="172">
        <v>11</v>
      </c>
      <c r="B19" s="209"/>
      <c r="C19" s="177"/>
      <c r="D19" s="177"/>
      <c r="E19" s="176"/>
      <c r="F19" s="176"/>
      <c r="G19" s="176"/>
      <c r="H19" s="176"/>
      <c r="I19" s="176"/>
      <c r="J19" s="106"/>
    </row>
    <row r="20" spans="1:10">
      <c r="A20" s="172">
        <v>12</v>
      </c>
      <c r="B20" s="209"/>
      <c r="C20" s="177"/>
      <c r="D20" s="177"/>
      <c r="E20" s="176"/>
      <c r="F20" s="176"/>
      <c r="G20" s="176"/>
      <c r="H20" s="176"/>
      <c r="I20" s="176"/>
      <c r="J20" s="106"/>
    </row>
    <row r="21" spans="1:10">
      <c r="A21" s="172">
        <v>13</v>
      </c>
      <c r="B21" s="209"/>
      <c r="C21" s="177"/>
      <c r="D21" s="177"/>
      <c r="E21" s="176"/>
      <c r="F21" s="176"/>
      <c r="G21" s="176"/>
      <c r="H21" s="176"/>
      <c r="I21" s="176"/>
      <c r="J21" s="106"/>
    </row>
    <row r="22" spans="1:10">
      <c r="A22" s="172">
        <v>14</v>
      </c>
      <c r="B22" s="209"/>
      <c r="C22" s="177"/>
      <c r="D22" s="177"/>
      <c r="E22" s="176"/>
      <c r="F22" s="176"/>
      <c r="G22" s="176"/>
      <c r="H22" s="176"/>
      <c r="I22" s="176"/>
      <c r="J22" s="106"/>
    </row>
    <row r="23" spans="1:10">
      <c r="A23" s="172">
        <v>15</v>
      </c>
      <c r="B23" s="209"/>
      <c r="C23" s="177"/>
      <c r="D23" s="177"/>
      <c r="E23" s="176"/>
      <c r="F23" s="176"/>
      <c r="G23" s="176"/>
      <c r="H23" s="176"/>
      <c r="I23" s="176"/>
      <c r="J23" s="106"/>
    </row>
    <row r="24" spans="1:10">
      <c r="A24" s="172">
        <v>16</v>
      </c>
      <c r="B24" s="209"/>
      <c r="C24" s="177"/>
      <c r="D24" s="177"/>
      <c r="E24" s="176"/>
      <c r="F24" s="176"/>
      <c r="G24" s="176"/>
      <c r="H24" s="176"/>
      <c r="I24" s="176"/>
      <c r="J24" s="106"/>
    </row>
    <row r="25" spans="1:10">
      <c r="A25" s="172">
        <v>17</v>
      </c>
      <c r="B25" s="209"/>
      <c r="C25" s="177"/>
      <c r="D25" s="177"/>
      <c r="E25" s="176"/>
      <c r="F25" s="176"/>
      <c r="G25" s="176"/>
      <c r="H25" s="176"/>
      <c r="I25" s="176"/>
      <c r="J25" s="106"/>
    </row>
    <row r="26" spans="1:10">
      <c r="A26" s="172">
        <v>18</v>
      </c>
      <c r="B26" s="209"/>
      <c r="C26" s="177"/>
      <c r="D26" s="177"/>
      <c r="E26" s="176"/>
      <c r="F26" s="176"/>
      <c r="G26" s="176"/>
      <c r="H26" s="176"/>
      <c r="I26" s="176"/>
      <c r="J26" s="106"/>
    </row>
    <row r="27" spans="1:10">
      <c r="A27" s="172">
        <v>19</v>
      </c>
      <c r="B27" s="209"/>
      <c r="C27" s="177"/>
      <c r="D27" s="177"/>
      <c r="E27" s="176"/>
      <c r="F27" s="176"/>
      <c r="G27" s="176"/>
      <c r="H27" s="176"/>
      <c r="I27" s="176"/>
      <c r="J27" s="106"/>
    </row>
    <row r="28" spans="1:10">
      <c r="A28" s="172">
        <v>20</v>
      </c>
      <c r="B28" s="209"/>
      <c r="C28" s="177"/>
      <c r="D28" s="177"/>
      <c r="E28" s="176"/>
      <c r="F28" s="176"/>
      <c r="G28" s="176"/>
      <c r="H28" s="176"/>
      <c r="I28" s="176"/>
      <c r="J28" s="106"/>
    </row>
    <row r="29" spans="1:10">
      <c r="A29" s="172">
        <v>21</v>
      </c>
      <c r="B29" s="209"/>
      <c r="C29" s="180"/>
      <c r="D29" s="180"/>
      <c r="E29" s="179"/>
      <c r="F29" s="179"/>
      <c r="G29" s="179"/>
      <c r="H29" s="278"/>
      <c r="I29" s="176"/>
      <c r="J29" s="106"/>
    </row>
    <row r="30" spans="1:10">
      <c r="A30" s="172">
        <v>22</v>
      </c>
      <c r="B30" s="209"/>
      <c r="C30" s="180"/>
      <c r="D30" s="180"/>
      <c r="E30" s="179"/>
      <c r="F30" s="179"/>
      <c r="G30" s="179"/>
      <c r="H30" s="278"/>
      <c r="I30" s="176"/>
      <c r="J30" s="106"/>
    </row>
    <row r="31" spans="1:10">
      <c r="A31" s="172">
        <v>23</v>
      </c>
      <c r="B31" s="209"/>
      <c r="C31" s="180"/>
      <c r="D31" s="180"/>
      <c r="E31" s="179"/>
      <c r="F31" s="179"/>
      <c r="G31" s="179"/>
      <c r="H31" s="278"/>
      <c r="I31" s="176"/>
      <c r="J31" s="106"/>
    </row>
    <row r="32" spans="1:10">
      <c r="A32" s="172">
        <v>24</v>
      </c>
      <c r="B32" s="209"/>
      <c r="C32" s="180"/>
      <c r="D32" s="180"/>
      <c r="E32" s="179"/>
      <c r="F32" s="179"/>
      <c r="G32" s="179"/>
      <c r="H32" s="278"/>
      <c r="I32" s="176"/>
      <c r="J32" s="106"/>
    </row>
    <row r="33" spans="1:12">
      <c r="A33" s="172">
        <v>25</v>
      </c>
      <c r="B33" s="209"/>
      <c r="C33" s="180"/>
      <c r="D33" s="180"/>
      <c r="E33" s="179"/>
      <c r="F33" s="179"/>
      <c r="G33" s="179"/>
      <c r="H33" s="278"/>
      <c r="I33" s="176"/>
      <c r="J33" s="106"/>
    </row>
    <row r="34" spans="1:12">
      <c r="A34" s="172">
        <v>26</v>
      </c>
      <c r="B34" s="209"/>
      <c r="C34" s="180"/>
      <c r="D34" s="180"/>
      <c r="E34" s="179"/>
      <c r="F34" s="179"/>
      <c r="G34" s="179"/>
      <c r="H34" s="278"/>
      <c r="I34" s="176"/>
      <c r="J34" s="106"/>
    </row>
    <row r="35" spans="1:12">
      <c r="A35" s="172">
        <v>27</v>
      </c>
      <c r="B35" s="209"/>
      <c r="C35" s="180"/>
      <c r="D35" s="180"/>
      <c r="E35" s="179"/>
      <c r="F35" s="179"/>
      <c r="G35" s="179"/>
      <c r="H35" s="278"/>
      <c r="I35" s="176"/>
      <c r="J35" s="106"/>
    </row>
    <row r="36" spans="1:12">
      <c r="A36" s="172">
        <v>28</v>
      </c>
      <c r="B36" s="209"/>
      <c r="C36" s="180"/>
      <c r="D36" s="180"/>
      <c r="E36" s="179"/>
      <c r="F36" s="179"/>
      <c r="G36" s="179"/>
      <c r="H36" s="278"/>
      <c r="I36" s="176"/>
      <c r="J36" s="106"/>
    </row>
    <row r="37" spans="1:12">
      <c r="A37" s="172">
        <v>29</v>
      </c>
      <c r="B37" s="209"/>
      <c r="C37" s="180"/>
      <c r="D37" s="180"/>
      <c r="E37" s="179"/>
      <c r="F37" s="179"/>
      <c r="G37" s="179"/>
      <c r="H37" s="278"/>
      <c r="I37" s="176"/>
      <c r="J37" s="106"/>
    </row>
    <row r="38" spans="1:12">
      <c r="A38" s="172" t="s">
        <v>278</v>
      </c>
      <c r="B38" s="209"/>
      <c r="C38" s="180"/>
      <c r="D38" s="180"/>
      <c r="E38" s="179"/>
      <c r="F38" s="179"/>
      <c r="G38" s="279"/>
      <c r="H38" s="288" t="s">
        <v>432</v>
      </c>
      <c r="I38" s="405">
        <f>SUM(I9:I37)</f>
        <v>0</v>
      </c>
      <c r="J38" s="106"/>
    </row>
    <row r="40" spans="1:12">
      <c r="A40" s="187" t="s">
        <v>464</v>
      </c>
    </row>
    <row r="42" spans="1:12">
      <c r="B42" s="189" t="s">
        <v>107</v>
      </c>
      <c r="F42" s="190"/>
    </row>
    <row r="43" spans="1:12">
      <c r="F43" s="188"/>
      <c r="I43" s="188"/>
      <c r="J43" s="188"/>
      <c r="K43" s="188"/>
      <c r="L43" s="188"/>
    </row>
    <row r="44" spans="1:12">
      <c r="C44" s="191"/>
      <c r="F44" s="191"/>
      <c r="G44" s="191"/>
      <c r="H44" s="194"/>
      <c r="I44" s="192"/>
      <c r="J44" s="188"/>
      <c r="K44" s="188"/>
      <c r="L44" s="188"/>
    </row>
    <row r="45" spans="1:12">
      <c r="A45" s="188"/>
      <c r="C45" s="193" t="s">
        <v>268</v>
      </c>
      <c r="F45" s="194" t="s">
        <v>273</v>
      </c>
      <c r="G45" s="193"/>
      <c r="H45" s="193"/>
      <c r="I45" s="192"/>
      <c r="J45" s="188"/>
      <c r="K45" s="188"/>
      <c r="L45" s="188"/>
    </row>
    <row r="46" spans="1:12">
      <c r="A46" s="188"/>
      <c r="C46" s="195" t="s">
        <v>139</v>
      </c>
      <c r="F46" s="187" t="s">
        <v>269</v>
      </c>
      <c r="I46" s="188"/>
      <c r="J46" s="188"/>
      <c r="K46" s="188"/>
      <c r="L46" s="188"/>
    </row>
    <row r="47" spans="1:12" s="188" customFormat="1">
      <c r="B47" s="187"/>
      <c r="C47" s="195"/>
      <c r="G47" s="195"/>
      <c r="H47" s="195"/>
    </row>
    <row r="48" spans="1:12" s="188" customFormat="1" ht="12.75"/>
    <row r="49" s="188" customFormat="1" ht="12.75"/>
    <row r="50" s="188" customFormat="1" ht="12.75"/>
    <row r="51" s="188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K18" sqref="K18"/>
    </sheetView>
  </sheetViews>
  <sheetFormatPr defaultRowHeight="12.75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>
      <c r="A1" s="196" t="s">
        <v>466</v>
      </c>
      <c r="B1" s="197"/>
      <c r="C1" s="197"/>
      <c r="D1" s="197"/>
      <c r="E1" s="197"/>
      <c r="F1" s="197"/>
      <c r="G1" s="197"/>
      <c r="H1" s="197"/>
      <c r="I1" s="200"/>
      <c r="J1" s="266"/>
      <c r="K1" s="266"/>
      <c r="L1" s="266"/>
      <c r="M1" s="266" t="s">
        <v>421</v>
      </c>
      <c r="N1" s="200"/>
    </row>
    <row r="2" spans="1:14" ht="15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456" t="s">
        <v>537</v>
      </c>
      <c r="N2" s="457"/>
    </row>
    <row r="3" spans="1:14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>
      <c r="A4" s="115" t="s">
        <v>274</v>
      </c>
      <c r="B4" s="197"/>
      <c r="C4" s="197"/>
      <c r="D4" s="201"/>
      <c r="E4" s="267"/>
      <c r="F4" s="201"/>
      <c r="G4" s="198"/>
      <c r="H4" s="198"/>
      <c r="I4" s="198"/>
      <c r="J4" s="198"/>
      <c r="K4" s="198"/>
      <c r="L4" s="197"/>
      <c r="M4" s="198"/>
      <c r="N4" s="200"/>
    </row>
    <row r="5" spans="1:14">
      <c r="A5" s="202" t="str">
        <f>'ფორმა N1'!D4</f>
        <v>პ/პ თავისუფალი საქართველო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0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200"/>
    </row>
    <row r="8" spans="1:14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>
      <c r="A9" s="208">
        <v>1</v>
      </c>
      <c r="B9" s="209"/>
      <c r="C9" s="274"/>
      <c r="D9" s="208"/>
      <c r="E9" s="208"/>
      <c r="F9" s="208"/>
      <c r="G9" s="208"/>
      <c r="H9" s="208"/>
      <c r="I9" s="208"/>
      <c r="J9" s="208"/>
      <c r="K9" s="208"/>
      <c r="L9" s="208"/>
      <c r="M9" s="275" t="str">
        <f t="shared" ref="M9:M33" si="0">IF(ISBLANK(B9),"",$M$2)</f>
        <v/>
      </c>
      <c r="N9" s="200"/>
    </row>
    <row r="10" spans="1:14" ht="15">
      <c r="A10" s="208">
        <v>2</v>
      </c>
      <c r="B10" s="209"/>
      <c r="C10" s="274"/>
      <c r="D10" s="208"/>
      <c r="E10" s="208"/>
      <c r="F10" s="208"/>
      <c r="G10" s="208"/>
      <c r="H10" s="208"/>
      <c r="I10" s="208"/>
      <c r="J10" s="208"/>
      <c r="K10" s="208"/>
      <c r="L10" s="208"/>
      <c r="M10" s="275" t="str">
        <f t="shared" si="0"/>
        <v/>
      </c>
      <c r="N10" s="200"/>
    </row>
    <row r="11" spans="1:14" ht="15">
      <c r="A11" s="208">
        <v>3</v>
      </c>
      <c r="B11" s="209"/>
      <c r="C11" s="274"/>
      <c r="D11" s="208"/>
      <c r="E11" s="208"/>
      <c r="F11" s="208"/>
      <c r="G11" s="208"/>
      <c r="H11" s="208"/>
      <c r="I11" s="208"/>
      <c r="J11" s="208"/>
      <c r="K11" s="208"/>
      <c r="L11" s="208"/>
      <c r="M11" s="275" t="str">
        <f t="shared" si="0"/>
        <v/>
      </c>
      <c r="N11" s="200"/>
    </row>
    <row r="12" spans="1:14" ht="15">
      <c r="A12" s="208">
        <v>4</v>
      </c>
      <c r="B12" s="209"/>
      <c r="C12" s="274"/>
      <c r="D12" s="208"/>
      <c r="E12" s="208"/>
      <c r="F12" s="208"/>
      <c r="G12" s="208"/>
      <c r="H12" s="208"/>
      <c r="I12" s="208"/>
      <c r="J12" s="208"/>
      <c r="K12" s="208"/>
      <c r="L12" s="208"/>
      <c r="M12" s="275" t="str">
        <f t="shared" si="0"/>
        <v/>
      </c>
      <c r="N12" s="200"/>
    </row>
    <row r="13" spans="1:14" ht="15">
      <c r="A13" s="208">
        <v>5</v>
      </c>
      <c r="B13" s="209"/>
      <c r="C13" s="274"/>
      <c r="D13" s="208"/>
      <c r="E13" s="208"/>
      <c r="F13" s="208"/>
      <c r="G13" s="208"/>
      <c r="H13" s="208"/>
      <c r="I13" s="208"/>
      <c r="J13" s="208"/>
      <c r="K13" s="208"/>
      <c r="L13" s="208"/>
      <c r="M13" s="275" t="str">
        <f t="shared" si="0"/>
        <v/>
      </c>
      <c r="N13" s="200"/>
    </row>
    <row r="14" spans="1:14" ht="15">
      <c r="A14" s="208">
        <v>6</v>
      </c>
      <c r="B14" s="209"/>
      <c r="C14" s="274"/>
      <c r="D14" s="208"/>
      <c r="E14" s="208"/>
      <c r="F14" s="208"/>
      <c r="G14" s="208"/>
      <c r="H14" s="208"/>
      <c r="I14" s="208"/>
      <c r="J14" s="208"/>
      <c r="K14" s="208"/>
      <c r="L14" s="208"/>
      <c r="M14" s="275" t="str">
        <f t="shared" si="0"/>
        <v/>
      </c>
      <c r="N14" s="200"/>
    </row>
    <row r="15" spans="1:14" ht="15">
      <c r="A15" s="208">
        <v>7</v>
      </c>
      <c r="B15" s="209"/>
      <c r="C15" s="274"/>
      <c r="D15" s="208"/>
      <c r="E15" s="208"/>
      <c r="F15" s="208"/>
      <c r="G15" s="208"/>
      <c r="H15" s="208"/>
      <c r="I15" s="208"/>
      <c r="J15" s="208"/>
      <c r="K15" s="208"/>
      <c r="L15" s="208"/>
      <c r="M15" s="275" t="str">
        <f t="shared" si="0"/>
        <v/>
      </c>
      <c r="N15" s="200"/>
    </row>
    <row r="16" spans="1:14" ht="15">
      <c r="A16" s="208">
        <v>8</v>
      </c>
      <c r="B16" s="209"/>
      <c r="C16" s="274"/>
      <c r="D16" s="208"/>
      <c r="E16" s="208"/>
      <c r="F16" s="208"/>
      <c r="G16" s="208"/>
      <c r="H16" s="208"/>
      <c r="I16" s="208"/>
      <c r="J16" s="208"/>
      <c r="K16" s="208"/>
      <c r="L16" s="208"/>
      <c r="M16" s="275" t="str">
        <f t="shared" si="0"/>
        <v/>
      </c>
      <c r="N16" s="200"/>
    </row>
    <row r="17" spans="1:14" ht="15">
      <c r="A17" s="208">
        <v>9</v>
      </c>
      <c r="B17" s="209"/>
      <c r="C17" s="274"/>
      <c r="D17" s="208"/>
      <c r="E17" s="208"/>
      <c r="F17" s="208"/>
      <c r="G17" s="208"/>
      <c r="H17" s="208"/>
      <c r="I17" s="208"/>
      <c r="J17" s="208"/>
      <c r="K17" s="208"/>
      <c r="L17" s="208"/>
      <c r="M17" s="275" t="str">
        <f t="shared" si="0"/>
        <v/>
      </c>
      <c r="N17" s="200"/>
    </row>
    <row r="18" spans="1:14" ht="15">
      <c r="A18" s="208">
        <v>10</v>
      </c>
      <c r="B18" s="209"/>
      <c r="C18" s="274"/>
      <c r="D18" s="208"/>
      <c r="E18" s="208"/>
      <c r="F18" s="208"/>
      <c r="G18" s="208"/>
      <c r="H18" s="208"/>
      <c r="I18" s="208"/>
      <c r="J18" s="208"/>
      <c r="K18" s="208"/>
      <c r="L18" s="208"/>
      <c r="M18" s="275" t="str">
        <f t="shared" si="0"/>
        <v/>
      </c>
      <c r="N18" s="200"/>
    </row>
    <row r="19" spans="1:14" ht="15">
      <c r="A19" s="208">
        <v>11</v>
      </c>
      <c r="B19" s="209"/>
      <c r="C19" s="274"/>
      <c r="D19" s="208"/>
      <c r="E19" s="208"/>
      <c r="F19" s="208"/>
      <c r="G19" s="208"/>
      <c r="H19" s="208"/>
      <c r="I19" s="208"/>
      <c r="J19" s="208"/>
      <c r="K19" s="208"/>
      <c r="L19" s="208"/>
      <c r="M19" s="275" t="str">
        <f t="shared" si="0"/>
        <v/>
      </c>
      <c r="N19" s="200"/>
    </row>
    <row r="20" spans="1:14" ht="15">
      <c r="A20" s="208">
        <v>12</v>
      </c>
      <c r="B20" s="209"/>
      <c r="C20" s="274"/>
      <c r="D20" s="208"/>
      <c r="E20" s="208"/>
      <c r="F20" s="208"/>
      <c r="G20" s="208"/>
      <c r="H20" s="208"/>
      <c r="I20" s="208"/>
      <c r="J20" s="208"/>
      <c r="K20" s="208"/>
      <c r="L20" s="208"/>
      <c r="M20" s="275" t="str">
        <f t="shared" si="0"/>
        <v/>
      </c>
      <c r="N20" s="200"/>
    </row>
    <row r="21" spans="1:14" ht="15">
      <c r="A21" s="208">
        <v>13</v>
      </c>
      <c r="B21" s="209"/>
      <c r="C21" s="274"/>
      <c r="D21" s="208"/>
      <c r="E21" s="208"/>
      <c r="F21" s="208"/>
      <c r="G21" s="208"/>
      <c r="H21" s="208"/>
      <c r="I21" s="208"/>
      <c r="J21" s="208"/>
      <c r="K21" s="208"/>
      <c r="L21" s="208"/>
      <c r="M21" s="275" t="str">
        <f t="shared" si="0"/>
        <v/>
      </c>
      <c r="N21" s="200"/>
    </row>
    <row r="22" spans="1:14" ht="15">
      <c r="A22" s="208">
        <v>14</v>
      </c>
      <c r="B22" s="209"/>
      <c r="C22" s="274"/>
      <c r="D22" s="208"/>
      <c r="E22" s="208"/>
      <c r="F22" s="208"/>
      <c r="G22" s="208"/>
      <c r="H22" s="208"/>
      <c r="I22" s="208"/>
      <c r="J22" s="208"/>
      <c r="K22" s="208"/>
      <c r="L22" s="208"/>
      <c r="M22" s="275" t="str">
        <f t="shared" si="0"/>
        <v/>
      </c>
      <c r="N22" s="200"/>
    </row>
    <row r="23" spans="1:14" ht="15">
      <c r="A23" s="208">
        <v>15</v>
      </c>
      <c r="B23" s="209"/>
      <c r="C23" s="274"/>
      <c r="D23" s="208"/>
      <c r="E23" s="208"/>
      <c r="F23" s="208"/>
      <c r="G23" s="208"/>
      <c r="H23" s="208"/>
      <c r="I23" s="208"/>
      <c r="J23" s="208"/>
      <c r="K23" s="208"/>
      <c r="L23" s="208"/>
      <c r="M23" s="275" t="str">
        <f t="shared" si="0"/>
        <v/>
      </c>
      <c r="N23" s="200"/>
    </row>
    <row r="24" spans="1:14" ht="15">
      <c r="A24" s="208">
        <v>16</v>
      </c>
      <c r="B24" s="209"/>
      <c r="C24" s="274"/>
      <c r="D24" s="208"/>
      <c r="E24" s="208"/>
      <c r="F24" s="208"/>
      <c r="G24" s="208"/>
      <c r="H24" s="208"/>
      <c r="I24" s="208"/>
      <c r="J24" s="208"/>
      <c r="K24" s="208"/>
      <c r="L24" s="208"/>
      <c r="M24" s="275" t="str">
        <f t="shared" si="0"/>
        <v/>
      </c>
      <c r="N24" s="200"/>
    </row>
    <row r="25" spans="1:14" ht="15">
      <c r="A25" s="208">
        <v>17</v>
      </c>
      <c r="B25" s="209"/>
      <c r="C25" s="274"/>
      <c r="D25" s="208"/>
      <c r="E25" s="208"/>
      <c r="F25" s="208"/>
      <c r="G25" s="208"/>
      <c r="H25" s="208"/>
      <c r="I25" s="208"/>
      <c r="J25" s="208"/>
      <c r="K25" s="208"/>
      <c r="L25" s="208"/>
      <c r="M25" s="275" t="str">
        <f t="shared" si="0"/>
        <v/>
      </c>
      <c r="N25" s="200"/>
    </row>
    <row r="26" spans="1:14" ht="15">
      <c r="A26" s="208">
        <v>18</v>
      </c>
      <c r="B26" s="209"/>
      <c r="C26" s="274"/>
      <c r="D26" s="208"/>
      <c r="E26" s="208"/>
      <c r="F26" s="208"/>
      <c r="G26" s="208"/>
      <c r="H26" s="208"/>
      <c r="I26" s="208"/>
      <c r="J26" s="208"/>
      <c r="K26" s="208"/>
      <c r="L26" s="208"/>
      <c r="M26" s="275" t="str">
        <f t="shared" si="0"/>
        <v/>
      </c>
      <c r="N26" s="200"/>
    </row>
    <row r="27" spans="1:14" ht="15">
      <c r="A27" s="208">
        <v>19</v>
      </c>
      <c r="B27" s="209"/>
      <c r="C27" s="274"/>
      <c r="D27" s="208"/>
      <c r="E27" s="208"/>
      <c r="F27" s="208"/>
      <c r="G27" s="208"/>
      <c r="H27" s="208"/>
      <c r="I27" s="208"/>
      <c r="J27" s="208"/>
      <c r="K27" s="208"/>
      <c r="L27" s="208"/>
      <c r="M27" s="275" t="str">
        <f t="shared" si="0"/>
        <v/>
      </c>
      <c r="N27" s="200"/>
    </row>
    <row r="28" spans="1:14" ht="15">
      <c r="A28" s="208">
        <v>20</v>
      </c>
      <c r="B28" s="209"/>
      <c r="C28" s="274"/>
      <c r="D28" s="208"/>
      <c r="E28" s="208"/>
      <c r="F28" s="208"/>
      <c r="G28" s="208"/>
      <c r="H28" s="208"/>
      <c r="I28" s="208"/>
      <c r="J28" s="208"/>
      <c r="K28" s="208"/>
      <c r="L28" s="208"/>
      <c r="M28" s="275" t="str">
        <f t="shared" si="0"/>
        <v/>
      </c>
      <c r="N28" s="200"/>
    </row>
    <row r="29" spans="1:14" ht="15">
      <c r="A29" s="208">
        <v>21</v>
      </c>
      <c r="B29" s="209"/>
      <c r="C29" s="274"/>
      <c r="D29" s="208"/>
      <c r="E29" s="208"/>
      <c r="F29" s="208"/>
      <c r="G29" s="208"/>
      <c r="H29" s="208"/>
      <c r="I29" s="208"/>
      <c r="J29" s="208"/>
      <c r="K29" s="208"/>
      <c r="L29" s="208"/>
      <c r="M29" s="275" t="str">
        <f t="shared" si="0"/>
        <v/>
      </c>
      <c r="N29" s="200"/>
    </row>
    <row r="30" spans="1:14" ht="15">
      <c r="A30" s="208">
        <v>22</v>
      </c>
      <c r="B30" s="209"/>
      <c r="C30" s="274"/>
      <c r="D30" s="208"/>
      <c r="E30" s="208"/>
      <c r="F30" s="208"/>
      <c r="G30" s="208"/>
      <c r="H30" s="208"/>
      <c r="I30" s="208"/>
      <c r="J30" s="208"/>
      <c r="K30" s="208"/>
      <c r="L30" s="208"/>
      <c r="M30" s="275" t="str">
        <f t="shared" si="0"/>
        <v/>
      </c>
      <c r="N30" s="200"/>
    </row>
    <row r="31" spans="1:14" ht="15">
      <c r="A31" s="208">
        <v>23</v>
      </c>
      <c r="B31" s="209"/>
      <c r="C31" s="274"/>
      <c r="D31" s="208"/>
      <c r="E31" s="208"/>
      <c r="F31" s="208"/>
      <c r="G31" s="208"/>
      <c r="H31" s="208"/>
      <c r="I31" s="208"/>
      <c r="J31" s="208"/>
      <c r="K31" s="208"/>
      <c r="L31" s="208"/>
      <c r="M31" s="275" t="str">
        <f t="shared" si="0"/>
        <v/>
      </c>
      <c r="N31" s="200"/>
    </row>
    <row r="32" spans="1:14" ht="15">
      <c r="A32" s="208">
        <v>24</v>
      </c>
      <c r="B32" s="209"/>
      <c r="C32" s="274"/>
      <c r="D32" s="208"/>
      <c r="E32" s="208"/>
      <c r="F32" s="208"/>
      <c r="G32" s="208"/>
      <c r="H32" s="208"/>
      <c r="I32" s="208"/>
      <c r="J32" s="208"/>
      <c r="K32" s="208"/>
      <c r="L32" s="208"/>
      <c r="M32" s="275" t="str">
        <f t="shared" si="0"/>
        <v/>
      </c>
      <c r="N32" s="200"/>
    </row>
    <row r="33" spans="1:14" ht="15">
      <c r="A33" s="276" t="s">
        <v>278</v>
      </c>
      <c r="B33" s="209"/>
      <c r="C33" s="274"/>
      <c r="D33" s="208"/>
      <c r="E33" s="208"/>
      <c r="F33" s="208"/>
      <c r="G33" s="208"/>
      <c r="H33" s="208"/>
      <c r="I33" s="208"/>
      <c r="J33" s="208"/>
      <c r="K33" s="208"/>
      <c r="L33" s="208"/>
      <c r="M33" s="275" t="str">
        <f t="shared" si="0"/>
        <v/>
      </c>
      <c r="N33" s="200"/>
    </row>
    <row r="34" spans="1:14" s="215" customFormat="1"/>
    <row r="37" spans="1:14" s="21" customFormat="1" ht="15">
      <c r="B37" s="210" t="s">
        <v>107</v>
      </c>
    </row>
    <row r="38" spans="1:14" s="21" customFormat="1" ht="15">
      <c r="B38" s="210"/>
    </row>
    <row r="39" spans="1:14" s="21" customFormat="1" ht="15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>
      <c r="C40" s="213" t="s">
        <v>268</v>
      </c>
      <c r="D40" s="211"/>
      <c r="E40" s="211"/>
      <c r="H40" s="210" t="s">
        <v>319</v>
      </c>
      <c r="M40" s="211"/>
    </row>
    <row r="41" spans="1:14" s="21" customFormat="1" ht="15">
      <c r="C41" s="213" t="s">
        <v>139</v>
      </c>
      <c r="D41" s="211"/>
      <c r="E41" s="211"/>
      <c r="H41" s="214" t="s">
        <v>269</v>
      </c>
      <c r="M41" s="211"/>
    </row>
    <row r="42" spans="1:14" ht="15">
      <c r="C42" s="213"/>
      <c r="F42" s="214"/>
      <c r="J42" s="216"/>
      <c r="K42" s="216"/>
      <c r="L42" s="216"/>
      <c r="M42" s="216"/>
    </row>
    <row r="43" spans="1:14" ht="15">
      <c r="C43" s="21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2017-01-28T09:32:36Z</cp:lastPrinted>
  <dcterms:created xsi:type="dcterms:W3CDTF">2011-12-27T13:20:18Z</dcterms:created>
  <dcterms:modified xsi:type="dcterms:W3CDTF">2017-07-04T14:32:46Z</dcterms:modified>
</cp:coreProperties>
</file>