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 firstSheet="8" activeTab="2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N6" sheetId="5" r:id="rId12"/>
    <sheet name="ფორმა N6.1" sheetId="28" r:id="rId13"/>
    <sheet name="ფორმა N7" sheetId="12" r:id="rId14"/>
    <sheet name="ფორმა N8" sheetId="9" r:id="rId15"/>
    <sheet name="ფორმა N 8.1" sheetId="18" r:id="rId16"/>
    <sheet name="ფორმა N9" sheetId="10" r:id="rId17"/>
    <sheet name="ფორმა N9.1" sheetId="16" r:id="rId18"/>
    <sheet name="ფორმა N9.2" sheetId="17" r:id="rId19"/>
    <sheet name="ფორმა 9.3" sheetId="25" r:id="rId20"/>
    <sheet name="ფორმა 9.4" sheetId="33" r:id="rId21"/>
    <sheet name="ფორმა 9.5" sheetId="32" r:id="rId22"/>
    <sheet name="ფორმა 9.6" sheetId="39" r:id="rId23"/>
    <sheet name="ფორმა N 9.7" sheetId="35" r:id="rId24"/>
    <sheet name="ფორმა N9.7.1" sheetId="41" r:id="rId25"/>
    <sheet name="Validation" sheetId="13" state="veryHidden" r:id="rId26"/>
  </sheets>
  <externalReferences>
    <externalReference r:id="rId27"/>
    <externalReference r:id="rId28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N4.1'!$B$9:$D$16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1" hidden="1">'ფორმა N6'!$A$9:$D$14</definedName>
    <definedName name="_xlnm._FilterDatabase" localSheetId="12" hidden="1">'ფორმა N6.1'!$B$9:$D$16</definedName>
    <definedName name="_xlnm._FilterDatabase" localSheetId="18" hidden="1">'ფორმა N9.2'!$A$7:$I$22</definedName>
    <definedName name="Date" localSheetId="7">#REF!</definedName>
    <definedName name="Date" localSheetId="8">#REF!</definedName>
    <definedName name="Date" localSheetId="19">#REF!</definedName>
    <definedName name="Date" localSheetId="22">#REF!</definedName>
    <definedName name="Date" localSheetId="23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2">#REF!</definedName>
    <definedName name="Date" localSheetId="24">#REF!</definedName>
    <definedName name="Date">#REF!</definedName>
    <definedName name="_xlnm.Print_Area" localSheetId="5">'ფორმა 4.2'!$A$1:$I$56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9">'ფორმა 9.3'!$A$1:$G$28</definedName>
    <definedName name="_xlnm.Print_Area" localSheetId="21">'ფორმა 9.5'!$A$1:$L$35</definedName>
    <definedName name="_xlnm.Print_Area" localSheetId="22">'ფორმა 9.6'!$A$1:$I$35</definedName>
    <definedName name="_xlnm.Print_Area" localSheetId="15">'ფორმა N 8.1'!$A$1:$H$51</definedName>
    <definedName name="_xlnm.Print_Area" localSheetId="23">'ფორმა N 9.7'!$A$1:$I$89</definedName>
    <definedName name="_xlnm.Print_Area" localSheetId="0">'ფორმა N1'!$A$1:$L$29</definedName>
    <definedName name="_xlnm.Print_Area" localSheetId="1">'ფორმა N2'!$A$1:$D$46</definedName>
    <definedName name="_xlnm.Print_Area" localSheetId="2">'ფორმა N3'!$A$1:$D$46</definedName>
    <definedName name="_xlnm.Print_Area" localSheetId="4">'ფორმა N4.1'!$A$1:$D$31</definedName>
    <definedName name="_xlnm.Print_Area" localSheetId="10">'ფორმა N5.1'!$A$1:$D$38</definedName>
    <definedName name="_xlnm.Print_Area" localSheetId="11">'ფორმა N6'!$A$1:$D$32</definedName>
    <definedName name="_xlnm.Print_Area" localSheetId="12">'ფორმა N6.1'!$A$1:$D$29</definedName>
    <definedName name="_xlnm.Print_Area" localSheetId="14">'ფორმა N8'!$A$1:$J$27</definedName>
    <definedName name="_xlnm.Print_Area" localSheetId="16">'ფორმა N9'!$A$1:$K$52</definedName>
    <definedName name="_xlnm.Print_Area" localSheetId="17">'ფორმა N9.1'!$A$1:$H$24</definedName>
    <definedName name="_xlnm.Print_Area" localSheetId="18">'ფორმა N9.2'!$A$1:$I$30</definedName>
    <definedName name="_xlnm.Print_Area" localSheetId="24">'ფორმა N9.7.1'!$A$1:$N$42</definedName>
  </definedNames>
  <calcPr calcId="144525"/>
</workbook>
</file>

<file path=xl/calcChain.xml><?xml version="1.0" encoding="utf-8"?>
<calcChain xmlns="http://schemas.openxmlformats.org/spreadsheetml/2006/main">
  <c r="C12" i="3" l="1"/>
  <c r="D12" i="3"/>
  <c r="I11" i="9"/>
  <c r="I12" i="9"/>
  <c r="I13" i="9"/>
  <c r="I14" i="9"/>
  <c r="I15" i="9"/>
  <c r="I16" i="9"/>
  <c r="I10" i="9"/>
  <c r="J23" i="10"/>
  <c r="J21" i="10"/>
  <c r="J16" i="10"/>
  <c r="J15" i="10"/>
  <c r="J12" i="10"/>
  <c r="I79" i="35"/>
  <c r="A5" i="9"/>
  <c r="K35" i="55" l="1"/>
  <c r="A6" i="55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27"/>
  <c r="A5" i="47"/>
  <c r="A5" i="34"/>
  <c r="A5" i="30"/>
  <c r="A5" i="29"/>
  <c r="A6" i="26"/>
  <c r="A7" i="40"/>
  <c r="A5" i="7"/>
  <c r="A5" i="3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/>
  <c r="D27" i="3" l="1"/>
  <c r="C27" i="3"/>
  <c r="D17" i="28" l="1"/>
  <c r="C17" i="28"/>
  <c r="I42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4" i="33" l="1"/>
  <c r="A4" i="32"/>
  <c r="I34" i="30" l="1"/>
  <c r="H34" i="30"/>
  <c r="A4" i="30"/>
  <c r="H42" i="29"/>
  <c r="G42" i="29"/>
  <c r="A4" i="29"/>
  <c r="A5" i="28" l="1"/>
  <c r="D25" i="27"/>
  <c r="C25" i="27"/>
  <c r="A5" i="27"/>
  <c r="D17" i="26"/>
  <c r="C17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<sst xmlns="http://schemas.openxmlformats.org/spreadsheetml/2006/main" count="1776" uniqueCount="1038">
  <si>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</si>
  <si>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</si>
  <si>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</si>
  <si>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</si>
  <si>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</si>
  <si>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</si>
  <si>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</si>
  <si>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</si>
  <si>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</si>
  <si>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</si>
  <si>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</si>
  <si>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</si>
  <si>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</si>
  <si>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</si>
  <si>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</si>
  <si>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</si>
  <si>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</si>
  <si>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</si>
  <si>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</si>
  <si>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</si>
  <si>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</si>
  <si>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</si>
  <si>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</si>
  <si>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</si>
  <si>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</si>
  <si>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</si>
  <si>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</si>
  <si>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</si>
  <si>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</si>
  <si>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</si>
  <si>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</si>
  <si>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</si>
  <si>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</si>
  <si>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</si>
  <si>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</si>
  <si>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</si>
  <si>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</si>
  <si>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</si>
  <si>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</si>
  <si>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</si>
  <si>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</si>
  <si>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</si>
  <si>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</si>
  <si>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</si>
  <si>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</si>
  <si>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</si>
  <si>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</si>
  <si>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</si>
  <si>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</si>
  <si>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</si>
  <si>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</si>
  <si>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</si>
  <si>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</si>
  <si>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</si>
  <si>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</si>
  <si>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</si>
  <si>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</si>
  <si>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</si>
  <si>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</si>
  <si>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</si>
  <si>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</si>
  <si>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</si>
  <si>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</si>
  <si>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</si>
  <si>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</si>
  <si>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</si>
  <si>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</si>
  <si>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</si>
  <si>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</si>
  <si>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</si>
  <si>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</si>
  <si>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</si>
  <si>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</si>
  <si>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</si>
  <si>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</si>
  <si>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</si>
  <si>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</si>
  <si>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</si>
  <si>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</si>
  <si>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</si>
  <si>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</si>
  <si>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</si>
  <si>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</si>
  <si>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</si>
  <si>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</si>
  <si>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</si>
  <si>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</si>
  <si>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</si>
  <si>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</si>
  <si>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</si>
  <si>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</si>
  <si>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</si>
  <si>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</si>
  <si>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</si>
  <si>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</si>
  <si>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</si>
  <si>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</si>
  <si>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</si>
  <si>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</si>
  <si>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</si>
  <si>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</si>
  <si>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</si>
  <si>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</si>
  <si>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</si>
  <si>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</si>
  <si>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</si>
  <si>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</si>
  <si>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</si>
  <si>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</si>
  <si>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</si>
  <si>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</si>
  <si>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</si>
  <si>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</si>
  <si>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</si>
  <si>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</si>
  <si>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</si>
  <si>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</si>
  <si>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</si>
  <si>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</si>
  <si>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</si>
  <si>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</si>
  <si>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</si>
  <si>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</si>
  <si>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</si>
  <si>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</si>
  <si>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</si>
  <si>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</si>
  <si>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</si>
  <si>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</si>
  <si>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</si>
  <si>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</si>
  <si>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</si>
  <si>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</si>
  <si>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</si>
  <si>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</si>
  <si>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</si>
  <si>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</si>
  <si>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</si>
  <si>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</si>
  <si>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</si>
  <si>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</si>
  <si>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</si>
  <si>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</si>
  <si>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</si>
  <si>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</si>
  <si>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</si>
  <si>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</si>
  <si>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</si>
  <si>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</si>
  <si>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</si>
  <si>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</si>
  <si>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</si>
  <si>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</si>
  <si>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</si>
  <si>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</si>
  <si>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</si>
  <si>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</si>
  <si>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</si>
  <si>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</si>
  <si>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</si>
  <si>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</si>
  <si>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</si>
  <si>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</si>
  <si>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</si>
  <si>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</si>
  <si>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</si>
  <si>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</si>
  <si>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</si>
  <si>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</si>
  <si>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</si>
  <si>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</si>
  <si>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</si>
  <si>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</si>
  <si>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</si>
  <si>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</si>
  <si>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</si>
  <si>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</si>
  <si>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</si>
  <si>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</si>
  <si>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</si>
  <si>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</si>
  <si>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</si>
  <si>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</si>
  <si>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</si>
  <si>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</si>
  <si>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</si>
  <si>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</si>
  <si>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</si>
  <si>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</si>
  <si>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</si>
  <si>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</si>
  <si>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</si>
  <si>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</si>
  <si>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</si>
  <si>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</si>
  <si>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</si>
  <si>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</si>
  <si>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</si>
  <si>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</si>
  <si>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</si>
  <si>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</si>
  <si>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</si>
  <si>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</si>
  <si>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</si>
  <si>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</si>
  <si>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</si>
  <si>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</si>
  <si>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</si>
  <si>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</si>
  <si>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</si>
  <si>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</si>
  <si>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</si>
  <si>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</si>
  <si>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</si>
  <si>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</si>
  <si>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</si>
  <si>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</si>
  <si>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</si>
  <si>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</si>
  <si>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</si>
  <si>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</si>
  <si>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</si>
  <si>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</si>
  <si>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</si>
  <si>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</si>
  <si>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</si>
  <si>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</si>
  <si>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</si>
  <si>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</si>
  <si>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</si>
  <si>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</si>
  <si>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</si>
  <si>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</si>
  <si>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</si>
  <si>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</si>
  <si>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</si>
  <si>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</si>
  <si>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</si>
  <si>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</si>
  <si>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</si>
  <si>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</si>
  <si>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</si>
  <si>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</si>
  <si>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</si>
  <si>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</si>
  <si>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</si>
  <si>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</si>
  <si>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</si>
  <si>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</si>
  <si>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</si>
  <si>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</si>
  <si>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</si>
  <si>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</si>
  <si>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</si>
  <si>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</si>
  <si>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</si>
  <si>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</si>
  <si>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</si>
  <si>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</si>
  <si>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</si>
  <si>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</si>
  <si>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</si>
  <si>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</si>
  <si>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</si>
  <si>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</si>
  <si>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</si>
  <si>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</si>
  <si>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</si>
  <si>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</si>
  <si>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</si>
  <si>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</si>
  <si>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</si>
  <si>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</si>
  <si>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</si>
  <si>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</si>
  <si>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</si>
  <si>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</si>
  <si>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</si>
  <si>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</si>
  <si>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</si>
  <si>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</si>
  <si>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</si>
  <si>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</si>
  <si>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</si>
  <si>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</si>
  <si>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</si>
  <si>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</si>
  <si>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</si>
  <si>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</si>
  <si>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</si>
  <si>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</si>
  <si>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</si>
  <si>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</si>
  <si>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</si>
  <si>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</si>
  <si>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</si>
  <si>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</si>
  <si>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</si>
  <si>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</si>
  <si>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</si>
  <si>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</si>
  <si>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</si>
  <si>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</si>
  <si>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</si>
  <si>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</si>
  <si>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</si>
  <si>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</si>
  <si>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</si>
  <si>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</si>
  <si>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</si>
  <si>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</si>
  <si>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</si>
  <si>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</si>
  <si>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</si>
  <si>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</si>
  <si>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</si>
  <si>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</si>
  <si>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</si>
  <si>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</si>
  <si>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</si>
  <si>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</si>
  <si>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</si>
  <si>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</si>
  <si>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</si>
  <si>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</si>
  <si>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</si>
  <si>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</si>
  <si>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</si>
  <si>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</si>
  <si>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</si>
  <si>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</si>
  <si>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</si>
  <si>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</si>
  <si>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</si>
  <si>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</si>
  <si>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</si>
  <si>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</si>
  <si>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</si>
  <si>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</si>
  <si>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</si>
  <si>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</si>
  <si>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</si>
  <si>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</si>
  <si>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</si>
  <si>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</si>
  <si>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</si>
  <si>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</si>
  <si>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</si>
  <si>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</si>
  <si>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</si>
  <si>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</si>
  <si>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</si>
  <si>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</si>
  <si>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</si>
  <si>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</si>
  <si>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</si>
  <si>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</si>
  <si>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</si>
  <si>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</si>
  <si>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</si>
  <si>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</si>
  <si>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</si>
  <si>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</si>
  <si>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</si>
  <si>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</si>
  <si>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</si>
  <si>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</si>
  <si>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</si>
  <si>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</si>
  <si>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</si>
  <si>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</si>
  <si>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</si>
  <si>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</si>
  <si>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</si>
  <si>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</si>
  <si>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</si>
  <si>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</si>
  <si>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</si>
  <si>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</si>
  <si>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</si>
  <si>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</si>
  <si>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</si>
  <si>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</si>
  <si>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</si>
  <si>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</si>
  <si>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</si>
  <si>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</si>
  <si>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</si>
  <si>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</si>
  <si>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</si>
  <si>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</si>
  <si>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</si>
  <si>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</si>
  <si>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</si>
  <si>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</si>
  <si>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</si>
  <si>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</si>
  <si>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</si>
  <si>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</si>
  <si>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</si>
  <si>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</si>
  <si>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</si>
  <si>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</si>
  <si>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</si>
  <si>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</si>
  <si>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</si>
  <si>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</si>
  <si>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</si>
  <si>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</si>
  <si>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</si>
  <si>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</si>
  <si>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</si>
  <si>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</si>
  <si>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</si>
  <si>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</si>
  <si>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</si>
  <si>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</si>
  <si>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</si>
  <si>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</si>
  <si>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</si>
  <si>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</si>
  <si>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</si>
  <si>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</si>
  <si>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</si>
  <si>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</si>
  <si>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</si>
  <si>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</si>
  <si>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</si>
  <si>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</si>
  <si>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</si>
  <si>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</si>
  <si>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</si>
  <si>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</si>
  <si>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</si>
  <si>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</si>
  <si>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</si>
  <si>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</si>
  <si>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</si>
  <si>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</si>
  <si>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</si>
  <si>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</si>
  <si>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</si>
  <si>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</si>
  <si>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</si>
  <si>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</si>
  <si>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</si>
  <si>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</si>
  <si>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</si>
  <si>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</si>
  <si>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</si>
  <si>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</si>
  <si>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</si>
  <si>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</si>
  <si>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</si>
  <si>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</si>
  <si>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</si>
  <si>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</si>
  <si>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</si>
  <si>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</si>
  <si>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</si>
  <si>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</si>
  <si>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</si>
  <si>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</si>
  <si>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</si>
  <si>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</si>
  <si>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</si>
  <si>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</si>
  <si>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</si>
  <si>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</si>
  <si>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</si>
  <si>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</si>
  <si>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</si>
  <si>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</si>
  <si>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</si>
  <si>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</si>
  <si>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</si>
  <si>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</si>
  <si>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</si>
  <si>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</si>
  <si>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</si>
  <si>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</si>
  <si>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</si>
  <si>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</si>
  <si>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</si>
  <si>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</si>
  <si>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</si>
  <si>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</si>
  <si>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</si>
  <si>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</si>
  <si>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</si>
  <si>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</si>
  <si>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</si>
  <si>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</si>
  <si>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</si>
  <si>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</si>
  <si>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</si>
  <si>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</si>
  <si>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</si>
  <si>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</si>
  <si>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</si>
  <si>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</si>
  <si>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</si>
  <si>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</si>
  <si>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</si>
  <si>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</si>
  <si>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</si>
  <si>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</si>
  <si>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„ერთიანი ნაციონალური მოძრაობა“</t>
  </si>
  <si>
    <t>06/01/2017-06/30/2017</t>
  </si>
  <si>
    <t>06/30/2017</t>
  </si>
  <si>
    <t>ქ. ბათუმი</t>
  </si>
  <si>
    <t>05.02.02.12.001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</si>
  <si>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</si>
  <si>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</si>
  <si>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</si>
  <si>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</si>
  <si>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</si>
  <si>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</si>
  <si>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</si>
  <si>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</si>
  <si>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</si>
  <si>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</si>
  <si>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ქ. გურჯაანი</t>
  </si>
  <si>
    <t>51.01.61.055.01.509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</si>
  <si>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</si>
  <si>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</si>
  <si>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</si>
  <si>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</si>
  <si>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</si>
  <si>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</si>
  <si>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</si>
  <si>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</si>
  <si>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</si>
  <si>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</si>
  <si>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</si>
  <si>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</si>
  <si>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</si>
  <si>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</si>
  <si>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</si>
  <si>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</si>
  <si>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</si>
  <si>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</si>
  <si>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</si>
  <si>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</si>
  <si>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</si>
  <si>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</si>
  <si>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</si>
  <si>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MERCEDES BENZ</t>
  </si>
  <si>
    <t>C 180</t>
  </si>
  <si>
    <t>KEK508</t>
  </si>
  <si>
    <t>OPEL</t>
  </si>
  <si>
    <t>ASTRA</t>
  </si>
  <si>
    <t>KEK359</t>
  </si>
  <si>
    <t>SSI926</t>
  </si>
  <si>
    <t>05/14/2014</t>
  </si>
  <si>
    <t>C 320</t>
  </si>
  <si>
    <t>VVA527</t>
  </si>
  <si>
    <t>05/19/2014</t>
  </si>
  <si>
    <t>ლიბერთი</t>
  </si>
  <si>
    <t>GE03LB0123113007326003</t>
  </si>
  <si>
    <t>12/20/2005</t>
  </si>
  <si>
    <t>GE84LB0123113007326000</t>
  </si>
  <si>
    <t>აშშ დოლარი</t>
  </si>
  <si>
    <t>GE57LB0123113007326001</t>
  </si>
  <si>
    <t>ევრო</t>
  </si>
  <si>
    <t>GE30LB0123113007326002</t>
  </si>
  <si>
    <t>ფუნტი</t>
  </si>
  <si>
    <t>GE46LB0123113007326005</t>
  </si>
  <si>
    <t>საქართველოს ბანკი</t>
  </si>
  <si>
    <t>GE38BG0000000838908700</t>
  </si>
  <si>
    <t>თიბისი</t>
  </si>
  <si>
    <t>05.06.2017</t>
  </si>
  <si>
    <t>ფულადი შემოწირულობა</t>
  </si>
  <si>
    <t>ნინო კვიტაიშვილი</t>
  </si>
  <si>
    <t>01025009788</t>
  </si>
  <si>
    <t>GE70TB7135445061100031</t>
  </si>
  <si>
    <t>26.06.2017</t>
  </si>
  <si>
    <t>აზერ სულეიმანოვი</t>
  </si>
  <si>
    <t>28001010428</t>
  </si>
  <si>
    <t>GE31BG0000000947669300</t>
  </si>
  <si>
    <t>27.06.2017</t>
  </si>
  <si>
    <t>მარიამ გერსამია</t>
  </si>
  <si>
    <t>01010006183</t>
  </si>
  <si>
    <t>GE46TB7861145061600006</t>
  </si>
  <si>
    <t>ნუგზარ</t>
  </si>
  <si>
    <t>წიკლაური</t>
  </si>
  <si>
    <t>01006014902</t>
  </si>
  <si>
    <t>პოლიტსაბჭოს თავმჯდომარის მრჩეველი</t>
  </si>
  <si>
    <t>ეკა</t>
  </si>
  <si>
    <t>წამალაშვილი</t>
  </si>
  <si>
    <t>01008022723</t>
  </si>
  <si>
    <t>თინათინ</t>
  </si>
  <si>
    <t>ცერცვაძე</t>
  </si>
  <si>
    <t>25001004708</t>
  </si>
  <si>
    <t>პოლიტსაბჭოს თავმჯდომარის თანაშემწე</t>
  </si>
  <si>
    <t>გიორგი</t>
  </si>
  <si>
    <t>ონიანი</t>
  </si>
  <si>
    <t>01012014618</t>
  </si>
  <si>
    <t xml:space="preserve">პოლიტსაბჭოს თავმჯდ. მოადგ. მრჩ. იურიდიულ საკითხებში </t>
  </si>
  <si>
    <t>მანონი</t>
  </si>
  <si>
    <t>ურუშაძე</t>
  </si>
  <si>
    <t>26001007131</t>
  </si>
  <si>
    <t>კადრ. და საქმისწარმ. სამს. მთავარი სპეციალისტი</t>
  </si>
  <si>
    <t>ირაკლი</t>
  </si>
  <si>
    <t>ქავთარაძე</t>
  </si>
  <si>
    <t>01006011789</t>
  </si>
  <si>
    <t>საერთაშორისო ურთიერთ. სამსახურის უფროსი</t>
  </si>
  <si>
    <t>პატარაია</t>
  </si>
  <si>
    <t>01005005987</t>
  </si>
  <si>
    <t>პრესასთან ურთიერთობის სამსახურის უფროსი</t>
  </si>
  <si>
    <t>ივანე</t>
  </si>
  <si>
    <t>პეტრიაშვილი</t>
  </si>
  <si>
    <t>40001004501</t>
  </si>
  <si>
    <t>იურიდიული სამსახურის უფროსი</t>
  </si>
  <si>
    <t>ბექა</t>
  </si>
  <si>
    <t>კვინიკაძე</t>
  </si>
  <si>
    <t>18001065942</t>
  </si>
  <si>
    <t>იურისტი</t>
  </si>
  <si>
    <t>ბოტკოველი</t>
  </si>
  <si>
    <t>01019004831</t>
  </si>
  <si>
    <t>რეგიონალური სამსახურის უფროსი</t>
  </si>
  <si>
    <t>რამაზ</t>
  </si>
  <si>
    <t>ქერეჭაშვილი</t>
  </si>
  <si>
    <t>01030005969</t>
  </si>
  <si>
    <t>რეგიონალური სამსახურის კოორდინატორი</t>
  </si>
  <si>
    <t>ზურაბ</t>
  </si>
  <si>
    <t>38001003316</t>
  </si>
  <si>
    <t>ხურცილავა</t>
  </si>
  <si>
    <t>01021010708</t>
  </si>
  <si>
    <t>კახა</t>
  </si>
  <si>
    <t>შუბითიძე</t>
  </si>
  <si>
    <t>01008017164</t>
  </si>
  <si>
    <t>ოთარ</t>
  </si>
  <si>
    <t>სირაძე</t>
  </si>
  <si>
    <t>04001003355</t>
  </si>
  <si>
    <t>რეგიონის წარმომადგენელი</t>
  </si>
  <si>
    <t>ბადრი</t>
  </si>
  <si>
    <t>ბასიშვილი</t>
  </si>
  <si>
    <t>59004000331</t>
  </si>
  <si>
    <t>ვაჟა</t>
  </si>
  <si>
    <t>წოწკოლაური</t>
  </si>
  <si>
    <t>01010011187</t>
  </si>
  <si>
    <t>გოჩა</t>
  </si>
  <si>
    <t>კუპრავა</t>
  </si>
  <si>
    <t>02001001564</t>
  </si>
  <si>
    <t>რეგიონალური სამსახურის წარმომადგენელი</t>
  </si>
  <si>
    <t>ბესარიონ</t>
  </si>
  <si>
    <t>გედენიძე</t>
  </si>
  <si>
    <t>01025012561</t>
  </si>
  <si>
    <t xml:space="preserve">უსაფრთხოებისა და ლოჯისტიკის სამსახურის უფროსი </t>
  </si>
  <si>
    <t>მანუჩარ</t>
  </si>
  <si>
    <t>ფანგანი</t>
  </si>
  <si>
    <t>62007006162</t>
  </si>
  <si>
    <t xml:space="preserve">უსაფრთხოებისა და ლოჯისტიკის სამსახურის მთ. სპეც. </t>
  </si>
  <si>
    <t>დავით</t>
  </si>
  <si>
    <t>ოსიყმიშვილი</t>
  </si>
  <si>
    <t>36001004323</t>
  </si>
  <si>
    <t>ჩიაშვილი</t>
  </si>
  <si>
    <t>01019033114</t>
  </si>
  <si>
    <t>ლევან</t>
  </si>
  <si>
    <t>მჭედლიძე</t>
  </si>
  <si>
    <t>01001070757</t>
  </si>
  <si>
    <t>IT სამსახურის უფროსი სპეციალისტი</t>
  </si>
  <si>
    <t>კოკოშაშვილი</t>
  </si>
  <si>
    <t>01027022881</t>
  </si>
  <si>
    <t>უსაფრთხოებისა და ლოჯისტიკის სამსახური, მძღოლი</t>
  </si>
  <si>
    <t>გამრეკელაშვილი</t>
  </si>
  <si>
    <t>18001038017</t>
  </si>
  <si>
    <t>ნაზო</t>
  </si>
  <si>
    <t>01019034279</t>
  </si>
  <si>
    <t>უსაფრთხოებისა და ლოჯისტიკის სამსახური, დამლაგ.</t>
  </si>
  <si>
    <t>ბეჟიკელაშვილი</t>
  </si>
  <si>
    <t>45001004586</t>
  </si>
  <si>
    <t>უსაფრთხოებისა და ლოჯისტიკის სამსახური, დაცვა</t>
  </si>
  <si>
    <t>გარსევან</t>
  </si>
  <si>
    <t>ბუხნიკაშვილი</t>
  </si>
  <si>
    <t>36001010793</t>
  </si>
  <si>
    <t>თავმჯდომარე</t>
  </si>
  <si>
    <t>თბილისი, ქინძმარაულის ქ. №5ა, შენობა №3</t>
  </si>
  <si>
    <t>საოფისე ფართი</t>
  </si>
  <si>
    <t>12.12.2010 - 12.12.2017</t>
  </si>
  <si>
    <t>სს ”განთიადი”</t>
  </si>
  <si>
    <t>თბილისი, აწყურის ქ. 70, 70ა, 72ა</t>
  </si>
  <si>
    <t>01.02.2017 - 31.12.2017</t>
  </si>
  <si>
    <t>01011070233</t>
  </si>
  <si>
    <t>ზაურ</t>
  </si>
  <si>
    <t>დოხნაძე</t>
  </si>
  <si>
    <t>თბილისი, გურამიშვილის 30 კორ. 1</t>
  </si>
  <si>
    <t>01023001906</t>
  </si>
  <si>
    <t>რაფიელ</t>
  </si>
  <si>
    <t>აღვსებაძე</t>
  </si>
  <si>
    <t>თბილისი, გლდანის "ა" მ/რ კორ 50-ის მიმდ. ტერიტორ.</t>
  </si>
  <si>
    <t>01001004857</t>
  </si>
  <si>
    <t>მოსიძე</t>
  </si>
  <si>
    <t>თბილისი, პეკინის(გამსახურდიას გამზ.) 39</t>
  </si>
  <si>
    <t>15.02.2017 - 31.12.2017</t>
  </si>
  <si>
    <t>01008003204</t>
  </si>
  <si>
    <t>ბეგიაშვილი</t>
  </si>
  <si>
    <t>თბილისი, მაზნიაშვილის ქ. 33</t>
  </si>
  <si>
    <t>01030007495</t>
  </si>
  <si>
    <t>მანანა</t>
  </si>
  <si>
    <t>ჭითავა</t>
  </si>
  <si>
    <t>თბილისი, ვაზისუბნის დასახ. 1-ლი მ/რ N15 მიმდებარედ</t>
  </si>
  <si>
    <t>01.05.2017 - 31.12.2017</t>
  </si>
  <si>
    <t>01002016169</t>
  </si>
  <si>
    <t>ცისანა</t>
  </si>
  <si>
    <t>ზექალაშვილი</t>
  </si>
  <si>
    <t>თბილისი, ვახტანგ გორგასლის ქ. 8</t>
  </si>
  <si>
    <t>01.02.2017 - 01.08.2017</t>
  </si>
  <si>
    <t>ეთერი</t>
  </si>
  <si>
    <t>კობახიძე</t>
  </si>
  <si>
    <t>თბილისი, შიო მღვიმელის ქ. 6</t>
  </si>
  <si>
    <t>01017005199</t>
  </si>
  <si>
    <t>ტარიელ</t>
  </si>
  <si>
    <t>ჩიტიშვილი</t>
  </si>
  <si>
    <t>თბილისი, ორხევი, მუხაძის კორ. 11, სართ. 1, ბ. 2</t>
  </si>
  <si>
    <t>01.03.2017 - 31.12.2017</t>
  </si>
  <si>
    <t>14001008499</t>
  </si>
  <si>
    <t>დავითური</t>
  </si>
  <si>
    <t>თბილისი, სტანისლავსკის ქ. 5 მე-2 სად. 1-ლი სართ. N7</t>
  </si>
  <si>
    <t>10.03.2017 - 31.12.2017</t>
  </si>
  <si>
    <t>01025011355</t>
  </si>
  <si>
    <t>რევაზ</t>
  </si>
  <si>
    <t>ხონელიძე</t>
  </si>
  <si>
    <t>თბილისი, ჭავჭავაძის გამზ. 70</t>
  </si>
  <si>
    <t>13.03.2017 - 31.12.2017</t>
  </si>
  <si>
    <t>მიხეილ</t>
  </si>
  <si>
    <t>ბაბუნაშვილი</t>
  </si>
  <si>
    <t>თბილისი, თემქის დასახ. მე-10 კვარ. კორ. 36ა</t>
  </si>
  <si>
    <t>43001004049</t>
  </si>
  <si>
    <t>ელისო</t>
  </si>
  <si>
    <t>მახარობლიძე</t>
  </si>
  <si>
    <t>თბილისი, ლიბანის ქ. 10 კორ. 2 ბ. 29</t>
  </si>
  <si>
    <t>01004004483</t>
  </si>
  <si>
    <t>ანგელინა</t>
  </si>
  <si>
    <t>ბადალაშვილი</t>
  </si>
  <si>
    <t xml:space="preserve">თბილისი, მუხიანი მე-2 მ/რ კორ. 4 </t>
  </si>
  <si>
    <t>05.05.2017 - 31.12.2017</t>
  </si>
  <si>
    <t>62001022989</t>
  </si>
  <si>
    <t>გორდიაშვილი</t>
  </si>
  <si>
    <t>თბილისი, ბერი გაბრიელ სალოსის გამზ. 145</t>
  </si>
  <si>
    <t>16.06.2017 - 16.10.2017</t>
  </si>
  <si>
    <t>01011009924</t>
  </si>
  <si>
    <t>ელგუჯა</t>
  </si>
  <si>
    <t>ლეფსვერიძე</t>
  </si>
  <si>
    <t>ქობულეთი, აღმაშენებლის ქ. №99ა</t>
  </si>
  <si>
    <t>16.12.2009 - 16.12.2017</t>
  </si>
  <si>
    <t>მუნიციპალიტეტი, გამგეობა</t>
  </si>
  <si>
    <t>ხულო, მ. აბაშიძის 14</t>
  </si>
  <si>
    <t>01.02.2014 - 31.12.2017</t>
  </si>
  <si>
    <t>61009006080</t>
  </si>
  <si>
    <t>გია</t>
  </si>
  <si>
    <t>ქედელიძე</t>
  </si>
  <si>
    <t>ქედა, აღმაშენებლის ქ. 4</t>
  </si>
  <si>
    <t>01.02.2016 - 31.12.2017</t>
  </si>
  <si>
    <t>61008004834</t>
  </si>
  <si>
    <t>თამილა</t>
  </si>
  <si>
    <t>თურმანიძე</t>
  </si>
  <si>
    <t>შუახევი, რუსთაველის ქ. 17</t>
  </si>
  <si>
    <t>12.03.2015 - 31.12.2017</t>
  </si>
  <si>
    <t>61010003569</t>
  </si>
  <si>
    <t>დავითაძე</t>
  </si>
  <si>
    <t>ხელვაჩაური, ფრიდონ ხალვაშის გამზ. 386</t>
  </si>
  <si>
    <t>01.03.2014 - 31.12.2017</t>
  </si>
  <si>
    <t>საიდ</t>
  </si>
  <si>
    <t>დიდმანიძე</t>
  </si>
  <si>
    <t>ქუთაისი, წმინდა ნინოს ქ. №9</t>
  </si>
  <si>
    <t>23.01.2014 - 23.01.2017</t>
  </si>
  <si>
    <t>01001012149</t>
  </si>
  <si>
    <t>ოზგებიშვილი</t>
  </si>
  <si>
    <t>ტყიბული, გამსახურდიას ქ. 36</t>
  </si>
  <si>
    <t>15.08.2016 - 10.08.2017</t>
  </si>
  <si>
    <t>60002014287</t>
  </si>
  <si>
    <t>თამარ</t>
  </si>
  <si>
    <t>კაშია</t>
  </si>
  <si>
    <t>თერჯოლა, რუსთაველის ქ. №99</t>
  </si>
  <si>
    <t>03.02.2014 - 03.02.2018</t>
  </si>
  <si>
    <t>60002007956</t>
  </si>
  <si>
    <t>რუსუდან</t>
  </si>
  <si>
    <t>ზარნაძე</t>
  </si>
  <si>
    <t>ზესტაფონი, რობაქიძის ქ. 1 კორ. 1 ბ. 1</t>
  </si>
  <si>
    <t>04.03.2014 - 04.03.2018</t>
  </si>
  <si>
    <t>18001053471</t>
  </si>
  <si>
    <t>მზიური</t>
  </si>
  <si>
    <t>სვანიძე</t>
  </si>
  <si>
    <t>სამტრედია, რაზმაძის ქ. №2</t>
  </si>
  <si>
    <t>29.01.2014 - 29.01.2021</t>
  </si>
  <si>
    <t>წყალტუბო, ი. ჭავჭავაძის ქ. 10 ბ. 15</t>
  </si>
  <si>
    <t>01.03.2014 - 01.03.2018</t>
  </si>
  <si>
    <t>53001003144</t>
  </si>
  <si>
    <t>ლატავრა</t>
  </si>
  <si>
    <t>ლალიაშვილი</t>
  </si>
  <si>
    <t>საჩხერე, კოსტავას ქ. №11</t>
  </si>
  <si>
    <t>0.02.2014 - 31.12.2017</t>
  </si>
  <si>
    <t>ელენე</t>
  </si>
  <si>
    <t>ჭიღლაძე</t>
  </si>
  <si>
    <t>ხარაგაული, სოლომონ მეფის ქ. №20, შენ. #1</t>
  </si>
  <si>
    <t>10.04.2014 - 10.04.2019</t>
  </si>
  <si>
    <t>56001002800</t>
  </si>
  <si>
    <t>ხვიჩა</t>
  </si>
  <si>
    <t xml:space="preserve">არევაძე </t>
  </si>
  <si>
    <t>ბაღდათი, რუსთაველის ქ. 40</t>
  </si>
  <si>
    <t>01.01.2017 - 01.11.2017</t>
  </si>
  <si>
    <t>09001002450</t>
  </si>
  <si>
    <t>შალვა</t>
  </si>
  <si>
    <t>ლომიძე</t>
  </si>
  <si>
    <t>ზუგდიდი, მეუნარგიას ქ. 12</t>
  </si>
  <si>
    <t>07.04.2016 - 25.03.2018</t>
  </si>
  <si>
    <t>01027007262</t>
  </si>
  <si>
    <t>მეგნეიშვილი</t>
  </si>
  <si>
    <t>ხობი, 9 აპრილის ქ. 3</t>
  </si>
  <si>
    <t>58001003118</t>
  </si>
  <si>
    <t>ირმა</t>
  </si>
  <si>
    <t>გაბუნია</t>
  </si>
  <si>
    <t>ჩხოროწყუ, შენგელიას ქ. 2</t>
  </si>
  <si>
    <t>48001002277</t>
  </si>
  <si>
    <t>ბესიკ</t>
  </si>
  <si>
    <t>მამფორია</t>
  </si>
  <si>
    <t>მარტვილი, თავისუფლების 10</t>
  </si>
  <si>
    <t>25.08.2014 - 25.08.2019</t>
  </si>
  <si>
    <t>მესტია, დაბა მესტია, სტალინის ქ. 116</t>
  </si>
  <si>
    <t>20.08.2016 - 20.06.2017</t>
  </si>
  <si>
    <t>62006055086</t>
  </si>
  <si>
    <t>სლავა</t>
  </si>
  <si>
    <t>რატიანი</t>
  </si>
  <si>
    <t>წალენჯიხა, გამსახურდიას ქ. №9</t>
  </si>
  <si>
    <t>01.03.2017 - 01.03.2021</t>
  </si>
  <si>
    <t>62001043897</t>
  </si>
  <si>
    <t>მებონია</t>
  </si>
  <si>
    <t>ამბროლაური, კოსტავას ქ. 28</t>
  </si>
  <si>
    <t>01.12.2016 - 01.12.2017</t>
  </si>
  <si>
    <t>შპს ”სილქნეტი”</t>
  </si>
  <si>
    <t>ოზურგეთი, დოლიძის ქ. №13</t>
  </si>
  <si>
    <t>13.04.2016 - 13.01.2018</t>
  </si>
  <si>
    <t>01011021338</t>
  </si>
  <si>
    <t>მჟავანაძე</t>
  </si>
  <si>
    <t>ჩოხატაური, დუმბაძის ქ, №14</t>
  </si>
  <si>
    <t>15.02.2016 - 31.12.2017</t>
  </si>
  <si>
    <t>46001001923</t>
  </si>
  <si>
    <t>მურადი</t>
  </si>
  <si>
    <t>კვინტრაძე</t>
  </si>
  <si>
    <t>ასპინძა, ერეკლე II-ს ქ. №4</t>
  </si>
  <si>
    <t>ამირან</t>
  </si>
  <si>
    <t>ლონდარიძე</t>
  </si>
  <si>
    <t>თეთრიწყარო, თამარ მეფის ქ. №22</t>
  </si>
  <si>
    <t>22.04.2015 - 31.12.2017</t>
  </si>
  <si>
    <t>01017003840</t>
  </si>
  <si>
    <t>მერაბ</t>
  </si>
  <si>
    <t>ბოცვაძე</t>
  </si>
  <si>
    <t>ბოლნისი, სულხან-საბა ორბელიანის ქ. №99</t>
  </si>
  <si>
    <t xml:space="preserve">01.02.2017 - 01.02.2018 </t>
  </si>
  <si>
    <t>შპს ”ბოლნისის სტამბა”</t>
  </si>
  <si>
    <t>გარდაბანი, დ. აღმაშენებლის ქ. 61</t>
  </si>
  <si>
    <t xml:space="preserve">01.05.2017 - 31.12.2017 </t>
  </si>
  <si>
    <t>12001041978</t>
  </si>
  <si>
    <t>შახმარდან</t>
  </si>
  <si>
    <t>გუსეინოვი</t>
  </si>
  <si>
    <t>ყვარელი, ჭავჭავაძის ქუჩა N25</t>
  </si>
  <si>
    <t>45001000755</t>
  </si>
  <si>
    <t>სეფაშვილი</t>
  </si>
  <si>
    <t>სიღნაღი, ცოტნე დადიანის ქ. 21ა</t>
  </si>
  <si>
    <t>01.08.2016 - 30.12.2017</t>
  </si>
  <si>
    <t>ქეთევან</t>
  </si>
  <si>
    <t>მჭედლიშვილი</t>
  </si>
  <si>
    <t>დუშეთი, აღმაშენებლის ქ. (ყოფილი სატყეოს)</t>
  </si>
  <si>
    <t xml:space="preserve">12.12.2012 - 12.12.2017 </t>
  </si>
  <si>
    <t>26.06.2017 წ.</t>
  </si>
  <si>
    <t>შპს "ნ.ჯ.მ. ჯგუფი"</t>
  </si>
  <si>
    <t>მობილური ტელეფონი</t>
  </si>
  <si>
    <t>23.06.2017 წ.</t>
  </si>
  <si>
    <t>შპს "ლენ &amp; კომპანი"</t>
  </si>
  <si>
    <t>ღონისძიებისათვის სცენის მოწყობა</t>
  </si>
  <si>
    <t>შპს "ბადი"</t>
  </si>
  <si>
    <t>ლითონის (პოდიუმი) ნაკეთობების  დამზადება</t>
  </si>
  <si>
    <t>30.12.2016 წ.</t>
  </si>
  <si>
    <t>სს "თიბისი დაზღვევა"</t>
  </si>
  <si>
    <t>405042804</t>
  </si>
  <si>
    <t>მანქანების დაზღვევა</t>
  </si>
  <si>
    <t>01.02.2017 წ.</t>
  </si>
  <si>
    <t>შპს "ესაბი"</t>
  </si>
  <si>
    <t>204378173</t>
  </si>
  <si>
    <t>კატრიჯების დამუხტვა</t>
  </si>
  <si>
    <t>17.02.2017 წ.</t>
  </si>
  <si>
    <t>შპს "ოფისლაინი"</t>
  </si>
  <si>
    <t>400170934</t>
  </si>
  <si>
    <t>საკანცელარიო საქონელი</t>
  </si>
  <si>
    <t>15.05.2017 წ.</t>
  </si>
  <si>
    <t>შპს "შუშის სახლი"</t>
  </si>
  <si>
    <t>200273836</t>
  </si>
  <si>
    <t>შუშის შესყიდვა</t>
  </si>
  <si>
    <t>27.06.2017 წ.</t>
  </si>
  <si>
    <t>ირაკლი შაიშმელაშვილი</t>
  </si>
  <si>
    <t>35001020140</t>
  </si>
  <si>
    <t>გახმოვანების მომსახურება</t>
  </si>
  <si>
    <t>31.12.2015 წ.</t>
  </si>
  <si>
    <t>ი/მ დარეჯან გორგოძე</t>
  </si>
  <si>
    <t>ყვავილების თაიგულის კომპოზიცია</t>
  </si>
  <si>
    <t>01.01.2016 წ.</t>
  </si>
  <si>
    <t>შპს "ტერმინალ ვესტ თრეიდინგი"</t>
  </si>
  <si>
    <t>406119178</t>
  </si>
  <si>
    <t>სამეურნეო საქონელი</t>
  </si>
  <si>
    <t>31.08.2016 წ.</t>
  </si>
  <si>
    <t>სსიპ დაცვის პოლიციის დეპარტამენტი</t>
  </si>
  <si>
    <t>დაცვის მომსახურება</t>
  </si>
  <si>
    <t>03.10.2016 წ.</t>
  </si>
  <si>
    <t>შპს "ვიქტორია სექიურითი"</t>
  </si>
  <si>
    <t>01.03.2017 წ.</t>
  </si>
  <si>
    <t>შპს "ახალი ამბები"</t>
  </si>
  <si>
    <t>საინფორმაციო მომსახურება</t>
  </si>
  <si>
    <t>01.11.2016 წ.</t>
  </si>
  <si>
    <t>შპს "ტექინჟინერინგ ჯგუფი"</t>
  </si>
  <si>
    <t>ლიფტით მომსახურება</t>
  </si>
  <si>
    <t>16.04.2013 წ.</t>
  </si>
  <si>
    <t>შპს "ჰორეკა"</t>
  </si>
  <si>
    <t>სელექტ ეკო, პირსახოცები</t>
  </si>
  <si>
    <t>მიხეილ შამოიანი</t>
  </si>
  <si>
    <t>ნაგვის პარკი, მაგიდის ტილოები</t>
  </si>
  <si>
    <t>20.05.2017 წ.</t>
  </si>
  <si>
    <t>შპს "დეიზი"</t>
  </si>
  <si>
    <t>ბანერი კონსტრუქციით, ბანერი ლუვერსით პვხ სტიკერი</t>
  </si>
  <si>
    <t>01.04.2017 წ.</t>
  </si>
  <si>
    <t>შპს "ტორი პლიუსი"</t>
  </si>
  <si>
    <t>ფლაერები დასტიკერები</t>
  </si>
  <si>
    <t>შპს "დიოსი 2017"</t>
  </si>
  <si>
    <t>პოსტერი</t>
  </si>
  <si>
    <t>04.02.2013 წ.</t>
  </si>
  <si>
    <t>შპს "ჯორჯიან მიკროსისტემს"</t>
  </si>
  <si>
    <t>კოდექსის განახლება</t>
  </si>
  <si>
    <t>27.06.2012 წ</t>
  </si>
  <si>
    <t>შპს "ნატექსი"</t>
  </si>
  <si>
    <t>ჰოსტინგის მომსახურება</t>
  </si>
  <si>
    <t>შპს "ივენთი 2030"</t>
  </si>
  <si>
    <t>სკამების მომსახურების გაწევა</t>
  </si>
  <si>
    <t>31.05.2017 წ</t>
  </si>
  <si>
    <t>ი/მ პაატა იოსელიანი</t>
  </si>
  <si>
    <t>სასტუმროს მომსახურება</t>
  </si>
  <si>
    <t>22.05.2017 წ</t>
  </si>
  <si>
    <t>შპს "პრინტ სერვისი"</t>
  </si>
  <si>
    <t>16.05.2017 წ.</t>
  </si>
  <si>
    <t>შპს "ასპ ჯორჯია"</t>
  </si>
  <si>
    <t>ავტოტექმომსახურება</t>
  </si>
  <si>
    <t>01.06.2015 წ.</t>
  </si>
  <si>
    <t>შპს "იბერია ავტოჰაუსი"</t>
  </si>
  <si>
    <t>11.01.2013 წ.</t>
  </si>
  <si>
    <t>შპს "თეგეტა მოტორსი"</t>
  </si>
  <si>
    <t>იჯარა</t>
  </si>
  <si>
    <t>ბესარიო მოსიძე</t>
  </si>
  <si>
    <t>15.02.2017 წ.</t>
  </si>
  <si>
    <t>გიორგი ბეგიაშვილი</t>
  </si>
  <si>
    <t>13.03.2017 წ.</t>
  </si>
  <si>
    <t>01008004020</t>
  </si>
  <si>
    <t>მიხეილ ბაბუნაშვილი</t>
  </si>
  <si>
    <t>ელისო მახარობლიძე</t>
  </si>
  <si>
    <t>13.04.2016 წ.</t>
  </si>
  <si>
    <t>010011021338</t>
  </si>
  <si>
    <t>დავით მჟავანაძე</t>
  </si>
  <si>
    <t>12.12.2010 წ.</t>
  </si>
  <si>
    <t>208147423</t>
  </si>
  <si>
    <t>სს "განთიადი"</t>
  </si>
  <si>
    <t>ზაურ დოხნაძე</t>
  </si>
  <si>
    <t>რაფიელ აღვსებაძე</t>
  </si>
  <si>
    <t>01020007495</t>
  </si>
  <si>
    <t>მანანა ჭითავა</t>
  </si>
  <si>
    <t>01.05.2017 წ.</t>
  </si>
  <si>
    <t>ცისანა ზექალაშვილი</t>
  </si>
  <si>
    <t>02020004537(01020000310)</t>
  </si>
  <si>
    <t>ეთერი კობახიძე (ლევან კობიაშვილი)</t>
  </si>
  <si>
    <t>ტარიელ ჩიტიშვილი</t>
  </si>
  <si>
    <t>გიორგი დავითური</t>
  </si>
  <si>
    <t>10.03.2017 წ.</t>
  </si>
  <si>
    <t>რევაზ ხონელიძე</t>
  </si>
  <si>
    <t>ანგელინა ბადალაშვილი</t>
  </si>
  <si>
    <t>05.05.2017 წ.</t>
  </si>
  <si>
    <t>მაია გორგიაშვილი</t>
  </si>
  <si>
    <t>16.06.2017 წ.</t>
  </si>
  <si>
    <t>ელგუჯა ლეფსვერიძე</t>
  </si>
  <si>
    <t>01.02.2014 წ.</t>
  </si>
  <si>
    <t>გია ქედელიძე</t>
  </si>
  <si>
    <t>01.02.2016 წ.</t>
  </si>
  <si>
    <t>თამილა თურმანიძე</t>
  </si>
  <si>
    <t>12.03.2015 წ.</t>
  </si>
  <si>
    <t>ზურაბ დავითაძე</t>
  </si>
  <si>
    <t>01.03.2014 წ.</t>
  </si>
  <si>
    <t>61006005643</t>
  </si>
  <si>
    <t>საიდ დიდმანიძე</t>
  </si>
  <si>
    <t>23.01.2014 წ.</t>
  </si>
  <si>
    <t>ზურაბ ოზგებაშვილი</t>
  </si>
  <si>
    <t>03.02.2014 წ.</t>
  </si>
  <si>
    <t>რუსუდან ზარნაძე</t>
  </si>
  <si>
    <t>მზიური სვანიძე</t>
  </si>
  <si>
    <t>29.01.2014 წ.</t>
  </si>
  <si>
    <t>238769025</t>
  </si>
  <si>
    <t>წყალტუბო</t>
  </si>
  <si>
    <t>31.01.2014 წ.</t>
  </si>
  <si>
    <t>38001006467 (38001010286)</t>
  </si>
  <si>
    <t>ელენე ჭიღლაძე (ასმათ აბრამიშვილი)</t>
  </si>
  <si>
    <t>10.04.2014 წ.</t>
  </si>
  <si>
    <t>ხვიჩა არევაძე</t>
  </si>
  <si>
    <t>01.01.2017 წ.</t>
  </si>
  <si>
    <t>შალვა ლომიძე</t>
  </si>
  <si>
    <t>07.04.2016 წ.</t>
  </si>
  <si>
    <t>ნუგზარ მეგნეიშვილი</t>
  </si>
  <si>
    <t>ირმა გაბუნია</t>
  </si>
  <si>
    <t>ბესიკ მამფორია</t>
  </si>
  <si>
    <t>თამარ მებონია</t>
  </si>
  <si>
    <t>01.12.2016 წ.</t>
  </si>
  <si>
    <t>204566978</t>
  </si>
  <si>
    <t>შპს "სილქნეტი"</t>
  </si>
  <si>
    <t>15.02.2016 წ.</t>
  </si>
  <si>
    <t>მურად კვინტრაძე</t>
  </si>
  <si>
    <t>05001001777</t>
  </si>
  <si>
    <t>ამირან ლონდარიძე</t>
  </si>
  <si>
    <t>225359046</t>
  </si>
  <si>
    <t>შპს "ბოლნისის სტამბა"</t>
  </si>
  <si>
    <t>შახმარდან გუსეინოვი</t>
  </si>
  <si>
    <t>გიორგი სეფიაშვილი</t>
  </si>
  <si>
    <t>01.08.2016 წ.</t>
  </si>
  <si>
    <t>01011046334</t>
  </si>
  <si>
    <t>ქეთევან მჭედლიშვილი</t>
  </si>
  <si>
    <t>12.12.2012 წ.</t>
  </si>
  <si>
    <t>229324451</t>
  </si>
  <si>
    <t>სახელფასო დავალიანება</t>
  </si>
  <si>
    <t>დუშეთი, გამგეობა</t>
  </si>
  <si>
    <t>სამტრედია, გამგეობა</t>
  </si>
  <si>
    <t>საწევრო საერთაშორისო ორგანიზაციაში</t>
  </si>
  <si>
    <t xml:space="preserve"> სარეგისტრაციო მონაცემებში ცვლილების რეგისტრაციის მოსაკრებელი</t>
  </si>
  <si>
    <t>სამეწარმეეო რეესტრიდან ინფორმაციის მიღების ხრაჯი</t>
  </si>
  <si>
    <t>სისტემა კოდექსის განახლება</t>
  </si>
  <si>
    <t>ავტომანქანის პარკირების ღირებულება  VVA-527</t>
  </si>
  <si>
    <t>1.2.15.3</t>
  </si>
  <si>
    <t>1.6.4.3</t>
  </si>
  <si>
    <t>სიტი პარკის ოქმი</t>
  </si>
  <si>
    <t>1.6.4.4</t>
  </si>
  <si>
    <t>პატრულის ჯარიმა</t>
  </si>
  <si>
    <t>204421991</t>
  </si>
  <si>
    <t>შპს „საქართველო“</t>
  </si>
  <si>
    <t>10.08.2016 წ.</t>
  </si>
  <si>
    <t>ნინო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</si>
</sst>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mm\/dd\/yyyy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6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0" fontId="23" fillId="5" borderId="30" xfId="2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1" fontId="23" fillId="5" borderId="31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3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4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2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0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1" xfId="9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1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1" xfId="9" applyFont="1" applyFill="1" applyBorder="1" applyAlignment="1" applyProtection="1">
      <alignment vertical="center"/>
    </xf>
    <xf numFmtId="14" fontId="18" fillId="0" borderId="40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1" xfId="0" applyFont="1" applyFill="1" applyBorder="1" applyAlignment="1" applyProtection="1">
      <alignment vertical="center"/>
    </xf>
    <xf numFmtId="0" fontId="18" fillId="5" borderId="40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1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0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Protection="1"/>
    <xf numFmtId="0" fontId="15" fillId="0" borderId="0" xfId="3" applyFont="1" applyFill="1" applyProtection="1"/>
    <xf numFmtId="169" fontId="18" fillId="0" borderId="2" xfId="15" applyNumberFormat="1" applyFont="1" applyBorder="1" applyAlignment="1" applyProtection="1">
      <alignment horizontal="center" wrapText="1"/>
      <protection locked="0"/>
    </xf>
    <xf numFmtId="14" fontId="18" fillId="0" borderId="2" xfId="15" applyNumberFormat="1" applyFont="1" applyBorder="1" applyAlignment="1" applyProtection="1">
      <alignment horizontal="center" wrapText="1"/>
      <protection locked="0"/>
    </xf>
    <xf numFmtId="0" fontId="23" fillId="0" borderId="1" xfId="2" applyFont="1" applyFill="1" applyBorder="1" applyAlignment="1" applyProtection="1">
      <alignment horizontal="center" vertical="top" wrapText="1"/>
      <protection locked="0"/>
    </xf>
    <xf numFmtId="0" fontId="26" fillId="0" borderId="1" xfId="5" applyFont="1" applyBorder="1" applyAlignment="1" applyProtection="1">
      <alignment wrapText="1"/>
      <protection locked="0"/>
    </xf>
    <xf numFmtId="1" fontId="23" fillId="0" borderId="1" xfId="2" applyNumberFormat="1" applyFont="1" applyFill="1" applyBorder="1" applyAlignment="1" applyProtection="1">
      <alignment horizontal="left" vertical="top" wrapText="1"/>
      <protection locked="0"/>
    </xf>
    <xf numFmtId="14" fontId="26" fillId="0" borderId="1" xfId="5" applyNumberFormat="1" applyFont="1" applyBorder="1" applyAlignment="1" applyProtection="1">
      <alignment wrapText="1"/>
      <protection locked="0"/>
    </xf>
    <xf numFmtId="0" fontId="24" fillId="0" borderId="1" xfId="2" applyFont="1" applyFill="1" applyBorder="1" applyAlignment="1" applyProtection="1">
      <alignment horizontal="right" vertical="top" wrapText="1"/>
      <protection locked="0"/>
    </xf>
    <xf numFmtId="14" fontId="18" fillId="0" borderId="2" xfId="16" applyNumberFormat="1" applyFont="1" applyBorder="1" applyAlignment="1" applyProtection="1">
      <alignment wrapText="1"/>
      <protection locked="0"/>
    </xf>
    <xf numFmtId="169" fontId="18" fillId="0" borderId="2" xfId="16" applyNumberFormat="1" applyFont="1" applyBorder="1" applyAlignment="1" applyProtection="1">
      <alignment horizontal="left" wrapText="1"/>
      <protection locked="0"/>
    </xf>
    <xf numFmtId="169" fontId="18" fillId="0" borderId="2" xfId="17" applyNumberFormat="1" applyFont="1" applyBorder="1" applyAlignment="1" applyProtection="1">
      <alignment wrapText="1"/>
      <protection locked="0"/>
    </xf>
    <xf numFmtId="0" fontId="16" fillId="0" borderId="1" xfId="2" applyFont="1" applyFill="1" applyBorder="1" applyAlignment="1" applyProtection="1">
      <alignment horizontal="right"/>
      <protection locked="0"/>
    </xf>
    <xf numFmtId="4" fontId="16" fillId="0" borderId="1" xfId="2" applyNumberFormat="1" applyFont="1" applyFill="1" applyBorder="1" applyAlignment="1" applyProtection="1">
      <alignment horizontal="right"/>
      <protection locked="0"/>
    </xf>
    <xf numFmtId="3" fontId="21" fillId="2" borderId="1" xfId="1" applyNumberFormat="1" applyFont="1" applyFill="1" applyBorder="1" applyAlignment="1" applyProtection="1">
      <alignment horizontal="right" wrapText="1"/>
      <protection locked="0"/>
    </xf>
    <xf numFmtId="3" fontId="21" fillId="2" borderId="1" xfId="1" applyNumberFormat="1" applyFont="1" applyFill="1" applyBorder="1" applyAlignment="1" applyProtection="1">
      <alignment horizontal="right"/>
      <protection locked="0"/>
    </xf>
    <xf numFmtId="4" fontId="21" fillId="0" borderId="0" xfId="1" applyNumberFormat="1" applyFont="1" applyAlignment="1" applyProtection="1">
      <alignment horizontal="center" vertical="center"/>
      <protection locked="0"/>
    </xf>
    <xf numFmtId="14" fontId="16" fillId="0" borderId="1" xfId="3" applyNumberFormat="1" applyFont="1" applyBorder="1" applyProtection="1">
      <protection locked="0"/>
    </xf>
    <xf numFmtId="0" fontId="23" fillId="0" borderId="6" xfId="2" applyFont="1" applyFill="1" applyBorder="1" applyAlignment="1" applyProtection="1">
      <alignment horizontal="right" vertical="top" wrapText="1" indent="1"/>
      <protection locked="0"/>
    </xf>
    <xf numFmtId="2" fontId="23" fillId="0" borderId="27" xfId="2" applyNumberFormat="1" applyFont="1" applyFill="1" applyBorder="1" applyAlignment="1" applyProtection="1">
      <alignment horizontal="right" vertical="top" wrapText="1" indent="1"/>
    </xf>
    <xf numFmtId="49" fontId="18" fillId="0" borderId="0" xfId="9" applyNumberFormat="1" applyFont="1" applyFill="1" applyBorder="1" applyAlignment="1" applyProtection="1">
      <alignment vertical="center"/>
      <protection locked="0"/>
    </xf>
    <xf numFmtId="3" fontId="21" fillId="2" borderId="1" xfId="1" applyNumberFormat="1" applyFont="1" applyFill="1" applyBorder="1" applyAlignment="1" applyProtection="1">
      <alignment horizontal="right" wrapText="1" indent="1"/>
      <protection locked="0"/>
    </xf>
    <xf numFmtId="0" fontId="18" fillId="0" borderId="18" xfId="9" applyFont="1" applyBorder="1" applyAlignment="1" applyProtection="1">
      <alignment horizontal="center" vertical="center"/>
      <protection locked="0"/>
    </xf>
    <xf numFmtId="14" fontId="18" fillId="0" borderId="2" xfId="9" applyNumberFormat="1" applyFont="1" applyBorder="1" applyAlignment="1" applyProtection="1">
      <alignment vertical="center" wrapText="1"/>
      <protection locked="0"/>
    </xf>
    <xf numFmtId="0" fontId="18" fillId="0" borderId="2" xfId="9" applyFont="1" applyBorder="1" applyAlignment="1" applyProtection="1">
      <alignment vertical="center" wrapText="1"/>
      <protection locked="0"/>
    </xf>
    <xf numFmtId="0" fontId="18" fillId="0" borderId="19" xfId="9" applyFont="1" applyBorder="1" applyAlignment="1" applyProtection="1">
      <alignment horizontal="right" vertical="center"/>
      <protection locked="0"/>
    </xf>
    <xf numFmtId="0" fontId="18" fillId="0" borderId="18" xfId="9" applyFont="1" applyBorder="1" applyAlignment="1" applyProtection="1">
      <alignment vertical="center" wrapText="1"/>
      <protection locked="0"/>
    </xf>
    <xf numFmtId="49" fontId="18" fillId="0" borderId="1" xfId="9" applyNumberFormat="1" applyFont="1" applyBorder="1" applyAlignment="1" applyProtection="1">
      <alignment vertical="center"/>
      <protection locked="0"/>
    </xf>
    <xf numFmtId="49" fontId="18" fillId="0" borderId="2" xfId="9" applyNumberFormat="1" applyFont="1" applyBorder="1" applyAlignment="1" applyProtection="1">
      <alignment vertical="center"/>
      <protection locked="0"/>
    </xf>
    <xf numFmtId="0" fontId="18" fillId="0" borderId="21" xfId="9" applyFont="1" applyBorder="1" applyAlignment="1" applyProtection="1">
      <alignment horizontal="center" vertical="center"/>
      <protection locked="0"/>
    </xf>
    <xf numFmtId="0" fontId="18" fillId="0" borderId="5" xfId="9" applyFont="1" applyBorder="1" applyAlignment="1" applyProtection="1">
      <alignment vertical="center"/>
      <protection locked="0"/>
    </xf>
    <xf numFmtId="0" fontId="18" fillId="0" borderId="21" xfId="9" applyFont="1" applyBorder="1" applyAlignment="1" applyProtection="1">
      <alignment vertical="center" wrapText="1"/>
      <protection locked="0"/>
    </xf>
    <xf numFmtId="0" fontId="35" fillId="0" borderId="0" xfId="0" applyFont="1"/>
    <xf numFmtId="3" fontId="16" fillId="2" borderId="0" xfId="0" applyNumberFormat="1" applyFont="1" applyFill="1" applyProtection="1">
      <protection locked="0"/>
    </xf>
    <xf numFmtId="0" fontId="23" fillId="0" borderId="6" xfId="2" applyFont="1" applyFill="1" applyBorder="1" applyAlignment="1" applyProtection="1">
      <alignment horizontal="right" wrapText="1" indent="1"/>
      <protection locked="0"/>
    </xf>
    <xf numFmtId="3" fontId="16" fillId="0" borderId="0" xfId="0" applyNumberFormat="1" applyFont="1" applyProtection="1"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6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6" xfId="10" applyNumberFormat="1" applyFont="1" applyFill="1" applyBorder="1" applyAlignment="1" applyProtection="1">
      <alignment horizontal="center" vertical="center"/>
    </xf>
    <xf numFmtId="14" fontId="20" fillId="2" borderId="36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18">
    <cellStyle name="Normal" xfId="0" builtinId="0"/>
    <cellStyle name="Normal 2" xfId="2"/>
    <cellStyle name="Normal 3" xfId="3"/>
    <cellStyle name="Normal 4" xfId="4"/>
    <cellStyle name="Normal 5" xfId="5"/>
    <cellStyle name="Normal 5 10" xfId="1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3" xfId="17"/>
    <cellStyle name="Normal 5 8" xfId="16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171450</xdr:rowOff>
    </xdr:from>
    <xdr:to>
      <xdr:col>1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26</xdr:row>
      <xdr:rowOff>180975</xdr:rowOff>
    </xdr:from>
    <xdr:to>
      <xdr:col>2</xdr:col>
      <xdr:colOff>554556</xdr:colOff>
      <xdr:row>26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</xdr:row>
      <xdr:rowOff>171450</xdr:rowOff>
    </xdr:from>
    <xdr:to>
      <xdr:col>2</xdr:col>
      <xdr:colOff>1495425</xdr:colOff>
      <xdr:row>48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zoomScaleNormal="100" zoomScaleSheetLayoutView="80" workbookViewId="0">
      <selection activeCell="H12" sqref="H12"/>
    </sheetView>
  </sheetViews>
  <sheetFormatPr defaultRowHeight="15" x14ac:dyDescent="0.2"/>
  <cols>
    <col min="1" max="1" width="6.28515625" style="291" bestFit="1" customWidth="1"/>
    <col min="2" max="2" width="13.140625" style="291" customWidth="1"/>
    <col min="3" max="3" width="17.85546875" style="291" customWidth="1"/>
    <col min="4" max="4" width="15.140625" style="291" customWidth="1"/>
    <col min="5" max="5" width="24.5703125" style="291" customWidth="1"/>
    <col min="6" max="8" width="19.140625" style="292" customWidth="1"/>
    <col min="9" max="9" width="16.42578125" style="291" bestFit="1" customWidth="1"/>
    <col min="10" max="10" width="17.42578125" style="291" customWidth="1"/>
    <col min="11" max="11" width="13.140625" style="291" bestFit="1" customWidth="1"/>
    <col min="12" max="12" width="15.28515625" style="291" customWidth="1"/>
    <col min="13" max="16384" width="9.140625" style="291"/>
  </cols>
  <sheetData>
    <row r="1" spans="1:12" s="302" customFormat="1" x14ac:dyDescent="0.2">
      <c r="A1" s="361" t="s">
        <v>307</v>
      </c>
      <c r="B1" s="346"/>
      <c r="C1" s="346"/>
      <c r="D1" s="346"/>
      <c r="E1" s="347"/>
      <c r="F1" s="341"/>
      <c r="G1" s="347"/>
      <c r="H1" s="360"/>
      <c r="I1" s="346"/>
      <c r="J1" s="347"/>
      <c r="K1" s="347"/>
      <c r="L1" s="359" t="s">
        <v>109</v>
      </c>
    </row>
    <row r="2" spans="1:12" s="302" customFormat="1" x14ac:dyDescent="0.2">
      <c r="A2" s="358" t="s">
        <v>140</v>
      </c>
      <c r="B2" s="346"/>
      <c r="C2" s="346"/>
      <c r="D2" s="346"/>
      <c r="E2" s="347"/>
      <c r="F2" s="341"/>
      <c r="G2" s="347"/>
      <c r="H2" s="357"/>
      <c r="I2" s="346"/>
      <c r="J2" s="347"/>
      <c r="K2" s="356" t="s">
        <v>508</v>
      </c>
    </row>
    <row r="3" spans="1:12" s="302" customFormat="1" x14ac:dyDescent="0.2">
      <c r="A3" s="355"/>
      <c r="B3" s="346"/>
      <c r="C3" s="354"/>
      <c r="D3" s="353"/>
      <c r="E3" s="347"/>
      <c r="F3" s="352"/>
      <c r="G3" s="347"/>
      <c r="H3" s="347"/>
      <c r="I3" s="341"/>
      <c r="J3" s="346"/>
      <c r="K3" s="346"/>
      <c r="L3" s="345"/>
    </row>
    <row r="4" spans="1:12" s="302" customFormat="1" x14ac:dyDescent="0.2">
      <c r="A4" s="390" t="s">
        <v>274</v>
      </c>
      <c r="B4" s="341"/>
      <c r="C4" s="341"/>
      <c r="D4" s="392" t="s">
        <v>507</v>
      </c>
      <c r="E4" s="382"/>
      <c r="F4" s="301"/>
      <c r="G4" s="294"/>
      <c r="H4" s="383"/>
      <c r="I4" s="382"/>
      <c r="J4" s="384"/>
      <c r="K4" s="294"/>
      <c r="L4" s="385"/>
    </row>
    <row r="5" spans="1:12" s="302" customFormat="1" ht="15.75" thickBot="1" x14ac:dyDescent="0.25">
      <c r="A5" s="351"/>
      <c r="B5" s="347"/>
      <c r="C5" s="350"/>
      <c r="D5" s="349"/>
      <c r="E5" s="347"/>
      <c r="F5" s="348"/>
      <c r="G5" s="348"/>
      <c r="H5" s="348"/>
      <c r="I5" s="347"/>
      <c r="J5" s="346"/>
      <c r="K5" s="346"/>
      <c r="L5" s="345"/>
    </row>
    <row r="6" spans="1:12" ht="15.75" thickBot="1" x14ac:dyDescent="0.25">
      <c r="A6" s="344"/>
      <c r="B6" s="343"/>
      <c r="C6" s="342"/>
      <c r="D6" s="342"/>
      <c r="E6" s="342"/>
      <c r="F6" s="341"/>
      <c r="G6" s="341"/>
      <c r="H6" s="341"/>
      <c r="I6" s="431" t="s">
        <v>475</v>
      </c>
      <c r="J6" s="432"/>
      <c r="K6" s="433"/>
      <c r="L6" s="340"/>
    </row>
    <row r="7" spans="1:12" s="328" customFormat="1" ht="51.75" thickBot="1" x14ac:dyDescent="0.25">
      <c r="A7" s="339" t="s">
        <v>64</v>
      </c>
      <c r="B7" s="338" t="s">
        <v>141</v>
      </c>
      <c r="C7" s="338" t="s">
        <v>474</v>
      </c>
      <c r="D7" s="337" t="s">
        <v>280</v>
      </c>
      <c r="E7" s="336" t="s">
        <v>473</v>
      </c>
      <c r="F7" s="335" t="s">
        <v>472</v>
      </c>
      <c r="G7" s="334" t="s">
        <v>228</v>
      </c>
      <c r="H7" s="333" t="s">
        <v>225</v>
      </c>
      <c r="I7" s="332" t="s">
        <v>471</v>
      </c>
      <c r="J7" s="331" t="s">
        <v>277</v>
      </c>
      <c r="K7" s="330" t="s">
        <v>229</v>
      </c>
      <c r="L7" s="329" t="s">
        <v>230</v>
      </c>
    </row>
    <row r="8" spans="1:12" s="322" customFormat="1" ht="15.75" thickBot="1" x14ac:dyDescent="0.25">
      <c r="A8" s="326">
        <v>1</v>
      </c>
      <c r="B8" s="325">
        <v>2</v>
      </c>
      <c r="C8" s="327">
        <v>3</v>
      </c>
      <c r="D8" s="327">
        <v>4</v>
      </c>
      <c r="E8" s="326">
        <v>5</v>
      </c>
      <c r="F8" s="325">
        <v>6</v>
      </c>
      <c r="G8" s="327">
        <v>7</v>
      </c>
      <c r="H8" s="325">
        <v>8</v>
      </c>
      <c r="I8" s="326">
        <v>9</v>
      </c>
      <c r="J8" s="325">
        <v>10</v>
      </c>
      <c r="K8" s="324">
        <v>11</v>
      </c>
      <c r="L8" s="323">
        <v>12</v>
      </c>
    </row>
    <row r="9" spans="1:12" ht="30" x14ac:dyDescent="0.2">
      <c r="A9" s="415">
        <v>1</v>
      </c>
      <c r="B9" s="416" t="s">
        <v>571</v>
      </c>
      <c r="C9" s="417" t="s">
        <v>572</v>
      </c>
      <c r="D9" s="418">
        <v>1500</v>
      </c>
      <c r="E9" s="419" t="s">
        <v>573</v>
      </c>
      <c r="F9" s="420" t="s">
        <v>574</v>
      </c>
      <c r="G9" s="421" t="s">
        <v>575</v>
      </c>
      <c r="H9" s="421" t="s">
        <v>570</v>
      </c>
      <c r="I9" s="321"/>
      <c r="J9" s="320"/>
      <c r="K9" s="319"/>
      <c r="L9" s="318"/>
    </row>
    <row r="10" spans="1:12" ht="30" x14ac:dyDescent="0.2">
      <c r="A10" s="422">
        <v>2</v>
      </c>
      <c r="B10" s="416" t="s">
        <v>576</v>
      </c>
      <c r="C10" s="417" t="s">
        <v>572</v>
      </c>
      <c r="D10" s="423">
        <v>100</v>
      </c>
      <c r="E10" s="424" t="s">
        <v>577</v>
      </c>
      <c r="F10" s="420" t="s">
        <v>578</v>
      </c>
      <c r="G10" s="420" t="s">
        <v>579</v>
      </c>
      <c r="H10" s="420" t="s">
        <v>568</v>
      </c>
      <c r="I10" s="317"/>
      <c r="J10" s="316"/>
      <c r="K10" s="315"/>
      <c r="L10" s="314"/>
    </row>
    <row r="11" spans="1:12" ht="30" x14ac:dyDescent="0.2">
      <c r="A11" s="422">
        <v>3</v>
      </c>
      <c r="B11" s="416" t="s">
        <v>580</v>
      </c>
      <c r="C11" s="417" t="s">
        <v>572</v>
      </c>
      <c r="D11" s="423">
        <v>5905.55</v>
      </c>
      <c r="E11" s="424" t="s">
        <v>581</v>
      </c>
      <c r="F11" s="413" t="s">
        <v>582</v>
      </c>
      <c r="G11" s="420" t="s">
        <v>583</v>
      </c>
      <c r="H11" s="420" t="s">
        <v>570</v>
      </c>
      <c r="I11" s="317"/>
      <c r="J11" s="316"/>
      <c r="K11" s="315"/>
      <c r="L11" s="314"/>
    </row>
    <row r="12" spans="1:12" ht="15.75" thickBot="1" x14ac:dyDescent="0.25">
      <c r="A12" s="313" t="s">
        <v>276</v>
      </c>
      <c r="B12" s="312"/>
      <c r="C12" s="311"/>
      <c r="D12" s="310"/>
      <c r="E12" s="309"/>
      <c r="F12" s="308"/>
      <c r="G12" s="308"/>
      <c r="H12" s="308"/>
      <c r="I12" s="307"/>
      <c r="J12" s="306"/>
      <c r="K12" s="305"/>
      <c r="L12" s="304"/>
    </row>
    <row r="13" spans="1:12" x14ac:dyDescent="0.2">
      <c r="A13" s="294"/>
      <c r="B13" s="295"/>
      <c r="C13" s="294"/>
      <c r="D13" s="295"/>
      <c r="E13" s="294"/>
      <c r="F13" s="295"/>
      <c r="G13" s="294"/>
      <c r="H13" s="295"/>
      <c r="I13" s="294"/>
      <c r="J13" s="295"/>
      <c r="K13" s="294"/>
      <c r="L13" s="295"/>
    </row>
    <row r="14" spans="1:12" x14ac:dyDescent="0.2">
      <c r="A14" s="294"/>
      <c r="B14" s="301"/>
      <c r="C14" s="294"/>
      <c r="D14" s="301"/>
      <c r="E14" s="294"/>
      <c r="F14" s="301"/>
      <c r="G14" s="294"/>
      <c r="H14" s="301"/>
      <c r="I14" s="294"/>
      <c r="J14" s="301"/>
      <c r="K14" s="294"/>
      <c r="L14" s="301"/>
    </row>
    <row r="15" spans="1:12" s="302" customFormat="1" x14ac:dyDescent="0.2">
      <c r="A15" s="430" t="s">
        <v>433</v>
      </c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</row>
    <row r="16" spans="1:12" s="303" customFormat="1" ht="12.75" x14ac:dyDescent="0.2">
      <c r="A16" s="430" t="s">
        <v>470</v>
      </c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</row>
    <row r="17" spans="1:12" s="303" customFormat="1" ht="12.75" x14ac:dyDescent="0.2">
      <c r="A17" s="430"/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</row>
    <row r="18" spans="1:12" s="302" customFormat="1" x14ac:dyDescent="0.2">
      <c r="A18" s="430" t="s">
        <v>469</v>
      </c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</row>
    <row r="19" spans="1:12" s="302" customFormat="1" x14ac:dyDescent="0.2">
      <c r="A19" s="430"/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</row>
    <row r="20" spans="1:12" s="302" customFormat="1" x14ac:dyDescent="0.2">
      <c r="A20" s="430" t="s">
        <v>468</v>
      </c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</row>
    <row r="21" spans="1:12" s="302" customFormat="1" x14ac:dyDescent="0.2">
      <c r="A21" s="294"/>
      <c r="B21" s="295"/>
      <c r="C21" s="294"/>
      <c r="D21" s="295"/>
      <c r="E21" s="294"/>
      <c r="F21" s="295"/>
      <c r="G21" s="294"/>
      <c r="H21" s="295"/>
      <c r="I21" s="294"/>
      <c r="J21" s="295"/>
      <c r="K21" s="294"/>
      <c r="L21" s="295"/>
    </row>
    <row r="22" spans="1:12" s="302" customFormat="1" x14ac:dyDescent="0.2">
      <c r="A22" s="294"/>
      <c r="B22" s="301"/>
      <c r="C22" s="294"/>
      <c r="D22" s="301"/>
      <c r="E22" s="294"/>
      <c r="F22" s="301"/>
      <c r="G22" s="294"/>
      <c r="H22" s="301"/>
      <c r="I22" s="294"/>
      <c r="J22" s="301"/>
      <c r="K22" s="294"/>
      <c r="L22" s="301"/>
    </row>
    <row r="23" spans="1:12" s="302" customFormat="1" x14ac:dyDescent="0.2">
      <c r="A23" s="294"/>
      <c r="B23" s="295"/>
      <c r="C23" s="294"/>
      <c r="D23" s="295"/>
      <c r="E23" s="294"/>
      <c r="F23" s="295"/>
      <c r="G23" s="294"/>
      <c r="H23" s="295"/>
      <c r="I23" s="294"/>
      <c r="J23" s="295"/>
      <c r="K23" s="294"/>
      <c r="L23" s="295"/>
    </row>
    <row r="24" spans="1:12" x14ac:dyDescent="0.2">
      <c r="A24" s="294"/>
      <c r="B24" s="301"/>
      <c r="C24" s="294"/>
      <c r="D24" s="301"/>
      <c r="E24" s="294"/>
      <c r="F24" s="301"/>
      <c r="G24" s="294"/>
      <c r="H24" s="301"/>
      <c r="I24" s="294"/>
      <c r="J24" s="301"/>
      <c r="K24" s="294"/>
      <c r="L24" s="301"/>
    </row>
    <row r="25" spans="1:12" s="296" customFormat="1" x14ac:dyDescent="0.2">
      <c r="A25" s="436" t="s">
        <v>107</v>
      </c>
      <c r="B25" s="436"/>
      <c r="C25" s="295"/>
      <c r="D25" s="294"/>
      <c r="E25" s="295"/>
      <c r="F25" s="295"/>
      <c r="G25" s="294"/>
      <c r="H25" s="295"/>
      <c r="I25" s="295"/>
      <c r="J25" s="294"/>
      <c r="K25" s="295"/>
      <c r="L25" s="294"/>
    </row>
    <row r="26" spans="1:12" s="296" customFormat="1" x14ac:dyDescent="0.2">
      <c r="A26" s="295"/>
      <c r="B26" s="294"/>
      <c r="C26" s="299"/>
      <c r="D26" s="300"/>
      <c r="E26" s="299"/>
      <c r="F26" s="295"/>
      <c r="G26" s="294"/>
      <c r="H26" s="298"/>
      <c r="I26" s="295"/>
      <c r="J26" s="294"/>
      <c r="K26" s="295"/>
      <c r="L26" s="294"/>
    </row>
    <row r="27" spans="1:12" s="296" customFormat="1" ht="15" customHeight="1" x14ac:dyDescent="0.2">
      <c r="A27" s="295"/>
      <c r="B27" s="294"/>
      <c r="C27" s="429" t="s">
        <v>268</v>
      </c>
      <c r="D27" s="429"/>
      <c r="E27" s="429"/>
      <c r="F27" s="295"/>
      <c r="G27" s="294"/>
      <c r="H27" s="434" t="s">
        <v>467</v>
      </c>
      <c r="I27" s="297"/>
      <c r="J27" s="294"/>
      <c r="K27" s="295"/>
      <c r="L27" s="294"/>
    </row>
    <row r="28" spans="1:12" s="296" customFormat="1" x14ac:dyDescent="0.2">
      <c r="A28" s="295"/>
      <c r="B28" s="294"/>
      <c r="C28" s="295"/>
      <c r="D28" s="294"/>
      <c r="E28" s="295"/>
      <c r="F28" s="295"/>
      <c r="G28" s="294"/>
      <c r="H28" s="435"/>
      <c r="I28" s="297"/>
      <c r="J28" s="294"/>
      <c r="K28" s="295"/>
      <c r="L28" s="294"/>
    </row>
    <row r="29" spans="1:12" s="293" customFormat="1" x14ac:dyDescent="0.2">
      <c r="A29" s="295"/>
      <c r="B29" s="294"/>
      <c r="C29" s="429" t="s">
        <v>139</v>
      </c>
      <c r="D29" s="429"/>
      <c r="E29" s="429"/>
      <c r="F29" s="295"/>
      <c r="G29" s="294"/>
      <c r="H29" s="295"/>
      <c r="I29" s="295"/>
      <c r="J29" s="294"/>
      <c r="K29" s="295"/>
      <c r="L29" s="294"/>
    </row>
    <row r="30" spans="1:12" s="293" customFormat="1" x14ac:dyDescent="0.2">
      <c r="E30" s="291"/>
    </row>
    <row r="31" spans="1:12" s="293" customFormat="1" x14ac:dyDescent="0.2">
      <c r="E31" s="291"/>
    </row>
    <row r="32" spans="1:12" s="293" customFormat="1" x14ac:dyDescent="0.2">
      <c r="E32" s="291"/>
    </row>
    <row r="33" spans="5:5" s="293" customFormat="1" x14ac:dyDescent="0.2">
      <c r="E33" s="291"/>
    </row>
    <row r="34" spans="5:5" s="293" customFormat="1" x14ac:dyDescent="0.2"/>
  </sheetData>
  <mergeCells count="9">
    <mergeCell ref="C29:E29"/>
    <mergeCell ref="A16:L17"/>
    <mergeCell ref="A18:L19"/>
    <mergeCell ref="A20:L20"/>
    <mergeCell ref="I6:K6"/>
    <mergeCell ref="H27:H28"/>
    <mergeCell ref="A25:B25"/>
    <mergeCell ref="A15:L15"/>
    <mergeCell ref="C27:E2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2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topLeftCell="A13" zoomScaleNormal="100" zoomScaleSheetLayoutView="80" workbookViewId="0">
      <selection activeCell="D9" sqref="D9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301</v>
      </c>
      <c r="B1" s="77"/>
      <c r="C1" s="439" t="s">
        <v>109</v>
      </c>
      <c r="D1" s="439"/>
      <c r="E1" s="109"/>
    </row>
    <row r="2" spans="1:7" x14ac:dyDescent="0.3">
      <c r="A2" s="77" t="s">
        <v>140</v>
      </c>
      <c r="B2" s="77"/>
      <c r="C2" s="437" t="s">
        <v>508</v>
      </c>
      <c r="D2" s="438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274</v>
      </c>
      <c r="B4" s="103"/>
      <c r="C4" s="104"/>
      <c r="D4" s="77"/>
      <c r="E4" s="109"/>
    </row>
    <row r="5" spans="1:7" x14ac:dyDescent="0.3">
      <c r="A5" s="391" t="str">
        <f>'ფორმა N1'!D4</f>
        <v>მპგ „ერთიანი ნაციონალური მოძრაობა“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43">
        <v>1</v>
      </c>
      <c r="B9" s="243" t="s">
        <v>65</v>
      </c>
      <c r="C9" s="86">
        <f>SUM(C10,C26)</f>
        <v>92782.260000000009</v>
      </c>
      <c r="D9" s="86">
        <f>SUM(D10,D26)</f>
        <v>92782.260000000009</v>
      </c>
      <c r="E9" s="109"/>
    </row>
    <row r="10" spans="1:7" s="7" customFormat="1" ht="16.5" customHeight="1" x14ac:dyDescent="0.3">
      <c r="A10" s="88">
        <v>1.1000000000000001</v>
      </c>
      <c r="B10" s="88" t="s">
        <v>80</v>
      </c>
      <c r="C10" s="86">
        <f>SUM(C11,C12,C16,C19,C25,C26)</f>
        <v>92782.260000000009</v>
      </c>
      <c r="D10" s="86">
        <f>SUM(D11,D12,D16,D19,D24,D25)</f>
        <v>92782.260000000009</v>
      </c>
      <c r="E10" s="109"/>
    </row>
    <row r="11" spans="1:7" s="9" customFormat="1" ht="16.5" customHeight="1" x14ac:dyDescent="0.3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308</v>
      </c>
      <c r="C12" s="108">
        <f>SUM(C13:C15)</f>
        <v>7505.55</v>
      </c>
      <c r="D12" s="108">
        <f>SUM(D13:D15)</f>
        <v>7505.55</v>
      </c>
      <c r="E12" s="109"/>
      <c r="G12" s="69"/>
    </row>
    <row r="13" spans="1:7" s="3" customFormat="1" ht="16.5" customHeight="1" x14ac:dyDescent="0.3">
      <c r="A13" s="98" t="s">
        <v>81</v>
      </c>
      <c r="B13" s="98" t="s">
        <v>311</v>
      </c>
      <c r="C13" s="8">
        <v>7505.55</v>
      </c>
      <c r="D13" s="8">
        <v>7505.55</v>
      </c>
      <c r="E13" s="109"/>
    </row>
    <row r="14" spans="1:7" s="3" customFormat="1" ht="16.5" customHeight="1" x14ac:dyDescent="0.3">
      <c r="A14" s="98" t="s">
        <v>499</v>
      </c>
      <c r="B14" s="98" t="s">
        <v>498</v>
      </c>
      <c r="C14" s="8"/>
      <c r="D14" s="8"/>
      <c r="E14" s="109"/>
    </row>
    <row r="15" spans="1:7" s="3" customFormat="1" ht="16.5" customHeight="1" x14ac:dyDescent="0.3">
      <c r="A15" s="98" t="s">
        <v>500</v>
      </c>
      <c r="B15" s="98" t="s">
        <v>97</v>
      </c>
      <c r="C15" s="8"/>
      <c r="D15" s="8"/>
      <c r="E15" s="109"/>
    </row>
    <row r="16" spans="1:7" s="3" customFormat="1" ht="16.5" customHeight="1" x14ac:dyDescent="0.3">
      <c r="A16" s="89" t="s">
        <v>82</v>
      </c>
      <c r="B16" s="89" t="s">
        <v>83</v>
      </c>
      <c r="C16" s="108">
        <f>SUM(C17:C18)</f>
        <v>85144</v>
      </c>
      <c r="D16" s="108">
        <f>SUM(D17:D18)</f>
        <v>85144</v>
      </c>
      <c r="E16" s="109"/>
    </row>
    <row r="17" spans="1:5" s="3" customFormat="1" ht="16.5" customHeight="1" x14ac:dyDescent="0.3">
      <c r="A17" s="98" t="s">
        <v>84</v>
      </c>
      <c r="B17" s="98" t="s">
        <v>86</v>
      </c>
      <c r="C17" s="8">
        <v>85144</v>
      </c>
      <c r="D17" s="8">
        <v>85144</v>
      </c>
      <c r="E17" s="109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09"/>
    </row>
    <row r="19" spans="1:5" s="3" customFormat="1" ht="16.5" customHeigh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88</v>
      </c>
      <c r="B20" s="98" t="s">
        <v>89</v>
      </c>
      <c r="C20" s="8"/>
      <c r="D20" s="8"/>
      <c r="E20" s="109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09"/>
    </row>
    <row r="22" spans="1:5" s="3" customFormat="1" ht="16.5" customHeight="1" x14ac:dyDescent="0.3">
      <c r="A22" s="98" t="s">
        <v>93</v>
      </c>
      <c r="B22" s="98" t="s">
        <v>91</v>
      </c>
      <c r="C22" s="8"/>
      <c r="D22" s="8"/>
      <c r="E22" s="109"/>
    </row>
    <row r="23" spans="1:5" s="3" customFormat="1" ht="16.5" customHeight="1" x14ac:dyDescent="0.3">
      <c r="A23" s="98" t="s">
        <v>94</v>
      </c>
      <c r="B23" s="98" t="s">
        <v>446</v>
      </c>
      <c r="C23" s="8"/>
      <c r="D23" s="8"/>
      <c r="E23" s="109"/>
    </row>
    <row r="24" spans="1:5" s="3" customFormat="1" ht="16.5" customHeight="1" x14ac:dyDescent="0.3">
      <c r="A24" s="89" t="s">
        <v>95</v>
      </c>
      <c r="B24" s="89" t="s">
        <v>447</v>
      </c>
      <c r="C24" s="280"/>
      <c r="D24" s="8"/>
      <c r="E24" s="109"/>
    </row>
    <row r="25" spans="1:5" s="3" customFormat="1" x14ac:dyDescent="0.3">
      <c r="A25" s="89" t="s">
        <v>251</v>
      </c>
      <c r="B25" s="89" t="s">
        <v>453</v>
      </c>
      <c r="C25" s="8">
        <v>132.71</v>
      </c>
      <c r="D25" s="8">
        <v>132.71</v>
      </c>
      <c r="E25" s="109"/>
    </row>
    <row r="26" spans="1:5" ht="16.5" customHeight="1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09"/>
    </row>
    <row r="28" spans="1:5" x14ac:dyDescent="0.3">
      <c r="A28" s="251" t="s">
        <v>98</v>
      </c>
      <c r="B28" s="251" t="s">
        <v>309</v>
      </c>
      <c r="C28" s="8"/>
      <c r="D28" s="8"/>
      <c r="E28" s="109"/>
    </row>
    <row r="29" spans="1:5" x14ac:dyDescent="0.3">
      <c r="A29" s="251" t="s">
        <v>99</v>
      </c>
      <c r="B29" s="251" t="s">
        <v>312</v>
      </c>
      <c r="C29" s="8"/>
      <c r="D29" s="8"/>
      <c r="E29" s="109"/>
    </row>
    <row r="30" spans="1:5" x14ac:dyDescent="0.3">
      <c r="A30" s="251" t="s">
        <v>455</v>
      </c>
      <c r="B30" s="251" t="s">
        <v>310</v>
      </c>
      <c r="C30" s="8"/>
      <c r="D30" s="8"/>
      <c r="E30" s="109"/>
    </row>
    <row r="31" spans="1:5" x14ac:dyDescent="0.3">
      <c r="A31" s="89" t="s">
        <v>33</v>
      </c>
      <c r="B31" s="89" t="s">
        <v>498</v>
      </c>
      <c r="C31" s="108">
        <f>SUM(C32:C34)</f>
        <v>0</v>
      </c>
      <c r="D31" s="108">
        <f>SUM(D32:D34)</f>
        <v>0</v>
      </c>
      <c r="E31" s="109"/>
    </row>
    <row r="32" spans="1:5" x14ac:dyDescent="0.3">
      <c r="A32" s="251" t="s">
        <v>12</v>
      </c>
      <c r="B32" s="251" t="s">
        <v>501</v>
      </c>
      <c r="C32" s="8"/>
      <c r="D32" s="8"/>
      <c r="E32" s="109"/>
    </row>
    <row r="33" spans="1:9" x14ac:dyDescent="0.3">
      <c r="A33" s="251" t="s">
        <v>13</v>
      </c>
      <c r="B33" s="251" t="s">
        <v>502</v>
      </c>
      <c r="C33" s="8"/>
      <c r="D33" s="8"/>
      <c r="E33" s="109"/>
    </row>
    <row r="34" spans="1:9" x14ac:dyDescent="0.3">
      <c r="A34" s="251" t="s">
        <v>281</v>
      </c>
      <c r="B34" s="251" t="s">
        <v>503</v>
      </c>
      <c r="C34" s="8"/>
      <c r="D34" s="8"/>
      <c r="E34" s="109"/>
    </row>
    <row r="35" spans="1:9" x14ac:dyDescent="0.3">
      <c r="A35" s="89" t="s">
        <v>34</v>
      </c>
      <c r="B35" s="265" t="s">
        <v>452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107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271</v>
      </c>
      <c r="D43" s="112"/>
      <c r="E43" s="111"/>
      <c r="F43" s="111"/>
      <c r="G43"/>
      <c r="H43"/>
      <c r="I43"/>
    </row>
    <row r="44" spans="1:9" x14ac:dyDescent="0.3">
      <c r="A44"/>
      <c r="B44" s="2" t="s">
        <v>270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139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272</v>
      </c>
      <c r="B1" s="256"/>
      <c r="C1" s="439" t="s">
        <v>109</v>
      </c>
      <c r="D1" s="439"/>
      <c r="E1" s="114"/>
    </row>
    <row r="2" spans="1:12" s="6" customFormat="1" x14ac:dyDescent="0.3">
      <c r="A2" s="77" t="s">
        <v>140</v>
      </c>
      <c r="B2" s="256"/>
      <c r="C2" s="440" t="s">
        <v>508</v>
      </c>
      <c r="D2" s="441"/>
      <c r="E2" s="114"/>
    </row>
    <row r="3" spans="1:12" s="6" customFormat="1" x14ac:dyDescent="0.3">
      <c r="A3" s="77"/>
      <c r="B3" s="256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7"/>
      <c r="C4" s="77"/>
      <c r="D4" s="77"/>
      <c r="E4" s="109"/>
      <c r="L4" s="6"/>
    </row>
    <row r="5" spans="1:12" s="2" customFormat="1" x14ac:dyDescent="0.3">
      <c r="A5" s="120" t="str">
        <f>'ფორმა N1'!D4</f>
        <v>მპგ „ერთიანი ნაციონალური მოძრაობა“</v>
      </c>
      <c r="B5" s="258"/>
      <c r="C5" s="59"/>
      <c r="D5" s="59"/>
      <c r="E5" s="109"/>
    </row>
    <row r="6" spans="1:12" s="2" customFormat="1" x14ac:dyDescent="0.3">
      <c r="A6" s="78"/>
      <c r="B6" s="257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249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43">
        <v>1</v>
      </c>
      <c r="B9" s="243" t="s">
        <v>65</v>
      </c>
      <c r="C9" s="86">
        <f>SUM(C10,C26)</f>
        <v>0</v>
      </c>
      <c r="D9" s="86">
        <f>SUM(D10,D26)</f>
        <v>0</v>
      </c>
      <c r="E9" s="114"/>
    </row>
    <row r="10" spans="1:12" s="7" customFormat="1" x14ac:dyDescent="0.3">
      <c r="A10" s="88">
        <v>1.1000000000000001</v>
      </c>
      <c r="B10" s="88" t="s">
        <v>80</v>
      </c>
      <c r="C10" s="86">
        <f>SUM(C11,C12,C16,C19,C25,C26)</f>
        <v>0</v>
      </c>
      <c r="D10" s="86">
        <f>SUM(D11,D12,D16,D19,D24,D25)</f>
        <v>0</v>
      </c>
      <c r="E10" s="114"/>
    </row>
    <row r="11" spans="1:12" s="9" customFormat="1" ht="18" x14ac:dyDescent="0.3">
      <c r="A11" s="89" t="s">
        <v>30</v>
      </c>
      <c r="B11" s="89" t="s">
        <v>79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308</v>
      </c>
      <c r="C12" s="108">
        <f>SUM(C14:C15)</f>
        <v>0</v>
      </c>
      <c r="D12" s="108">
        <f>SUM(D14:D15)</f>
        <v>0</v>
      </c>
      <c r="E12" s="114"/>
    </row>
    <row r="13" spans="1:12" s="3" customFormat="1" x14ac:dyDescent="0.3">
      <c r="A13" s="98" t="s">
        <v>81</v>
      </c>
      <c r="B13" s="98" t="s">
        <v>311</v>
      </c>
      <c r="C13" s="8"/>
      <c r="D13" s="8"/>
      <c r="E13" s="114"/>
    </row>
    <row r="14" spans="1:12" s="3" customFormat="1" x14ac:dyDescent="0.3">
      <c r="A14" s="98" t="s">
        <v>499</v>
      </c>
      <c r="B14" s="98" t="s">
        <v>498</v>
      </c>
      <c r="C14" s="8"/>
      <c r="D14" s="8"/>
      <c r="E14" s="114"/>
    </row>
    <row r="15" spans="1:12" s="3" customFormat="1" x14ac:dyDescent="0.3">
      <c r="A15" s="98" t="s">
        <v>500</v>
      </c>
      <c r="B15" s="98" t="s">
        <v>97</v>
      </c>
      <c r="C15" s="8"/>
      <c r="D15" s="8"/>
      <c r="E15" s="114"/>
    </row>
    <row r="16" spans="1:12" s="3" customFormat="1" x14ac:dyDescent="0.3">
      <c r="A16" s="89" t="s">
        <v>82</v>
      </c>
      <c r="B16" s="89" t="s">
        <v>83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84</v>
      </c>
      <c r="B17" s="98" t="s">
        <v>86</v>
      </c>
      <c r="C17" s="8"/>
      <c r="D17" s="8"/>
      <c r="E17" s="114"/>
    </row>
    <row r="18" spans="1:5" s="3" customFormat="1" ht="30" x14ac:dyDescent="0.3">
      <c r="A18" s="98" t="s">
        <v>85</v>
      </c>
      <c r="B18" s="98" t="s">
        <v>110</v>
      </c>
      <c r="C18" s="8"/>
      <c r="D18" s="8"/>
      <c r="E18" s="114"/>
    </row>
    <row r="19" spans="1:5" s="3" customFormat="1" x14ac:dyDescent="0.3">
      <c r="A19" s="89" t="s">
        <v>87</v>
      </c>
      <c r="B19" s="89" t="s">
        <v>418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88</v>
      </c>
      <c r="B20" s="98" t="s">
        <v>89</v>
      </c>
      <c r="C20" s="8"/>
      <c r="D20" s="8"/>
      <c r="E20" s="114"/>
    </row>
    <row r="21" spans="1:5" s="3" customFormat="1" ht="30" x14ac:dyDescent="0.3">
      <c r="A21" s="98" t="s">
        <v>92</v>
      </c>
      <c r="B21" s="98" t="s">
        <v>90</v>
      </c>
      <c r="C21" s="8"/>
      <c r="D21" s="8"/>
      <c r="E21" s="114"/>
    </row>
    <row r="22" spans="1:5" s="3" customFormat="1" x14ac:dyDescent="0.3">
      <c r="A22" s="98" t="s">
        <v>93</v>
      </c>
      <c r="B22" s="98" t="s">
        <v>91</v>
      </c>
      <c r="C22" s="8"/>
      <c r="D22" s="8"/>
      <c r="E22" s="114"/>
    </row>
    <row r="23" spans="1:5" s="3" customFormat="1" x14ac:dyDescent="0.3">
      <c r="A23" s="98" t="s">
        <v>94</v>
      </c>
      <c r="B23" s="98" t="s">
        <v>446</v>
      </c>
      <c r="C23" s="8"/>
      <c r="D23" s="8"/>
      <c r="E23" s="114"/>
    </row>
    <row r="24" spans="1:5" s="3" customFormat="1" x14ac:dyDescent="0.3">
      <c r="A24" s="89" t="s">
        <v>95</v>
      </c>
      <c r="B24" s="89" t="s">
        <v>447</v>
      </c>
      <c r="C24" s="280"/>
      <c r="D24" s="8"/>
      <c r="E24" s="114"/>
    </row>
    <row r="25" spans="1:5" s="3" customFormat="1" x14ac:dyDescent="0.3">
      <c r="A25" s="89" t="s">
        <v>251</v>
      </c>
      <c r="B25" s="89" t="s">
        <v>453</v>
      </c>
      <c r="C25" s="8"/>
      <c r="D25" s="8"/>
      <c r="E25" s="114"/>
    </row>
    <row r="26" spans="1:5" x14ac:dyDescent="0.3">
      <c r="A26" s="88">
        <v>1.2</v>
      </c>
      <c r="B26" s="88" t="s">
        <v>96</v>
      </c>
      <c r="C26" s="86">
        <f>SUM(C27,C35)</f>
        <v>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311</v>
      </c>
      <c r="C27" s="108">
        <f>SUM(C28:C30)</f>
        <v>0</v>
      </c>
      <c r="D27" s="108">
        <f>SUM(D28:D30)</f>
        <v>0</v>
      </c>
      <c r="E27" s="114"/>
    </row>
    <row r="28" spans="1:5" x14ac:dyDescent="0.3">
      <c r="A28" s="251" t="s">
        <v>98</v>
      </c>
      <c r="B28" s="251" t="s">
        <v>309</v>
      </c>
      <c r="C28" s="8"/>
      <c r="D28" s="8"/>
      <c r="E28" s="114"/>
    </row>
    <row r="29" spans="1:5" x14ac:dyDescent="0.3">
      <c r="A29" s="251" t="s">
        <v>99</v>
      </c>
      <c r="B29" s="251" t="s">
        <v>312</v>
      </c>
      <c r="C29" s="8"/>
      <c r="D29" s="8"/>
      <c r="E29" s="114"/>
    </row>
    <row r="30" spans="1:5" x14ac:dyDescent="0.3">
      <c r="A30" s="251" t="s">
        <v>455</v>
      </c>
      <c r="B30" s="251" t="s">
        <v>310</v>
      </c>
      <c r="C30" s="8"/>
      <c r="D30" s="8"/>
      <c r="E30" s="114"/>
    </row>
    <row r="31" spans="1:5" x14ac:dyDescent="0.3">
      <c r="A31" s="89" t="s">
        <v>33</v>
      </c>
      <c r="B31" s="89" t="s">
        <v>498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51" t="s">
        <v>12</v>
      </c>
      <c r="B32" s="251" t="s">
        <v>501</v>
      </c>
      <c r="C32" s="8"/>
      <c r="D32" s="8"/>
      <c r="E32" s="114"/>
    </row>
    <row r="33" spans="1:9" x14ac:dyDescent="0.3">
      <c r="A33" s="251" t="s">
        <v>13</v>
      </c>
      <c r="B33" s="251" t="s">
        <v>502</v>
      </c>
      <c r="C33" s="8"/>
      <c r="D33" s="8"/>
      <c r="E33" s="114"/>
    </row>
    <row r="34" spans="1:9" x14ac:dyDescent="0.3">
      <c r="A34" s="251" t="s">
        <v>281</v>
      </c>
      <c r="B34" s="251" t="s">
        <v>503</v>
      </c>
      <c r="C34" s="8"/>
      <c r="D34" s="8"/>
      <c r="E34" s="114"/>
    </row>
    <row r="35" spans="1:9" s="23" customFormat="1" x14ac:dyDescent="0.3">
      <c r="A35" s="89" t="s">
        <v>34</v>
      </c>
      <c r="B35" s="265" t="s">
        <v>452</v>
      </c>
      <c r="C35" s="8"/>
      <c r="D35" s="8"/>
    </row>
    <row r="36" spans="1:9" s="2" customFormat="1" x14ac:dyDescent="0.3">
      <c r="A36" s="1"/>
      <c r="B36" s="259"/>
      <c r="E36" s="5"/>
    </row>
    <row r="37" spans="1:9" s="2" customFormat="1" x14ac:dyDescent="0.3">
      <c r="B37" s="259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107</v>
      </c>
      <c r="B40" s="259"/>
      <c r="E40" s="5"/>
    </row>
    <row r="41" spans="1:9" s="2" customFormat="1" x14ac:dyDescent="0.3">
      <c r="B41" s="259"/>
      <c r="E41"/>
      <c r="F41"/>
      <c r="G41"/>
      <c r="H41"/>
      <c r="I41"/>
    </row>
    <row r="42" spans="1:9" s="2" customFormat="1" x14ac:dyDescent="0.3">
      <c r="B42" s="259"/>
      <c r="D42" s="12"/>
      <c r="E42"/>
      <c r="F42"/>
      <c r="G42"/>
      <c r="H42"/>
      <c r="I42"/>
    </row>
    <row r="43" spans="1:9" s="2" customFormat="1" x14ac:dyDescent="0.3">
      <c r="A43"/>
      <c r="B43" s="261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59" t="s">
        <v>270</v>
      </c>
      <c r="D44" s="12"/>
      <c r="E44"/>
      <c r="F44"/>
      <c r="G44"/>
      <c r="H44"/>
      <c r="I44"/>
    </row>
    <row r="45" spans="1:9" customFormat="1" ht="12.75" x14ac:dyDescent="0.2">
      <c r="B45" s="262" t="s">
        <v>139</v>
      </c>
    </row>
    <row r="46" spans="1:9" customFormat="1" ht="12.75" x14ac:dyDescent="0.2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opLeftCell="A43" zoomScaleNormal="100" zoomScaleSheetLayoutView="80" workbookViewId="0">
      <selection activeCell="B54" sqref="B54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7" width="9.140625" style="2"/>
    <col min="8" max="8" width="10.140625" style="2" bestFit="1" customWidth="1"/>
    <col min="9" max="16384" width="9.140625" style="2"/>
  </cols>
  <sheetData>
    <row r="1" spans="1:8" s="6" customFormat="1" x14ac:dyDescent="0.3">
      <c r="A1" s="75" t="s">
        <v>406</v>
      </c>
      <c r="B1" s="240"/>
      <c r="C1" s="439" t="s">
        <v>109</v>
      </c>
      <c r="D1" s="439"/>
      <c r="E1" s="92"/>
    </row>
    <row r="2" spans="1:8" s="6" customFormat="1" x14ac:dyDescent="0.3">
      <c r="A2" s="75" t="s">
        <v>407</v>
      </c>
      <c r="B2" s="240"/>
      <c r="C2" s="437" t="s">
        <v>508</v>
      </c>
      <c r="D2" s="438"/>
      <c r="E2" s="92"/>
    </row>
    <row r="3" spans="1:8" s="6" customFormat="1" x14ac:dyDescent="0.3">
      <c r="A3" s="75" t="s">
        <v>408</v>
      </c>
      <c r="B3" s="240"/>
      <c r="C3" s="241"/>
      <c r="D3" s="241"/>
      <c r="E3" s="92"/>
    </row>
    <row r="4" spans="1:8" s="6" customFormat="1" x14ac:dyDescent="0.3">
      <c r="A4" s="77" t="s">
        <v>140</v>
      </c>
      <c r="B4" s="240"/>
      <c r="C4" s="241"/>
      <c r="D4" s="241"/>
      <c r="E4" s="92"/>
    </row>
    <row r="5" spans="1:8" s="6" customFormat="1" x14ac:dyDescent="0.3">
      <c r="A5" s="77"/>
      <c r="B5" s="240"/>
      <c r="C5" s="241"/>
      <c r="D5" s="241"/>
      <c r="E5" s="92"/>
    </row>
    <row r="6" spans="1:8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8" x14ac:dyDescent="0.3">
      <c r="A7" s="242" t="str">
        <f>'ფორმა N1'!D4</f>
        <v>მპგ „ერთიანი ნაციონალური მოძრაობა“</v>
      </c>
      <c r="B7" s="81"/>
      <c r="C7" s="82"/>
      <c r="D7" s="82"/>
      <c r="E7" s="93"/>
    </row>
    <row r="8" spans="1:8" x14ac:dyDescent="0.3">
      <c r="A8" s="78"/>
      <c r="B8" s="78"/>
      <c r="C8" s="77"/>
      <c r="D8" s="77"/>
      <c r="E8" s="93"/>
    </row>
    <row r="9" spans="1:8" s="6" customFormat="1" x14ac:dyDescent="0.3">
      <c r="A9" s="240"/>
      <c r="B9" s="240"/>
      <c r="C9" s="79"/>
      <c r="D9" s="79"/>
      <c r="E9" s="92"/>
    </row>
    <row r="10" spans="1:8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8" s="7" customFormat="1" x14ac:dyDescent="0.2">
      <c r="A11" s="243">
        <v>1</v>
      </c>
      <c r="B11" s="243" t="s">
        <v>57</v>
      </c>
      <c r="C11" s="83">
        <f>SUM(C12,C15,C55,C58,C59,C60,C78)</f>
        <v>96314.000000000015</v>
      </c>
      <c r="D11" s="83">
        <f>SUM(D12,D15,D55,D58,D59,D60,D66,D74,D75)</f>
        <v>93044.000000000015</v>
      </c>
      <c r="E11" s="244"/>
      <c r="H11" s="409"/>
    </row>
    <row r="12" spans="1:8" s="9" customFormat="1" ht="18" x14ac:dyDescent="0.2">
      <c r="A12" s="88">
        <v>1.1000000000000001</v>
      </c>
      <c r="B12" s="88" t="s">
        <v>58</v>
      </c>
      <c r="C12" s="84">
        <f>SUM(C13:C14)</f>
        <v>36987.5</v>
      </c>
      <c r="D12" s="84">
        <f>SUM(D13:D14)</f>
        <v>33717.5</v>
      </c>
      <c r="E12" s="94"/>
    </row>
    <row r="13" spans="1:8" s="10" customFormat="1" x14ac:dyDescent="0.3">
      <c r="A13" s="89" t="s">
        <v>30</v>
      </c>
      <c r="B13" s="89" t="s">
        <v>59</v>
      </c>
      <c r="C13" s="407">
        <v>36987.5</v>
      </c>
      <c r="D13" s="407">
        <v>33717.5</v>
      </c>
      <c r="E13" s="95"/>
      <c r="F13" s="69"/>
    </row>
    <row r="14" spans="1:8" s="3" customFormat="1" x14ac:dyDescent="0.2">
      <c r="A14" s="89" t="s">
        <v>31</v>
      </c>
      <c r="B14" s="89" t="s">
        <v>0</v>
      </c>
      <c r="C14" s="4"/>
      <c r="D14" s="4"/>
      <c r="E14" s="96"/>
    </row>
    <row r="15" spans="1:8" s="7" customFormat="1" x14ac:dyDescent="0.2">
      <c r="A15" s="88">
        <v>1.2</v>
      </c>
      <c r="B15" s="88" t="s">
        <v>60</v>
      </c>
      <c r="C15" s="85">
        <f>SUM(C16,C19,C31,C32,C33,C34,C37,C38,C45:C49,C53,C54)</f>
        <v>57085.289999999994</v>
      </c>
      <c r="D15" s="85">
        <f>SUM(D16,D19,D31,D32,D33,D34,D37,D38,D45:D49,D53,D54)</f>
        <v>57085.289999999994</v>
      </c>
      <c r="E15" s="244"/>
    </row>
    <row r="16" spans="1:8" s="3" customFormat="1" x14ac:dyDescent="0.2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 x14ac:dyDescent="0.2">
      <c r="A17" s="98" t="s">
        <v>98</v>
      </c>
      <c r="B17" s="98" t="s">
        <v>61</v>
      </c>
      <c r="C17" s="4"/>
      <c r="D17" s="245"/>
      <c r="E17" s="96"/>
    </row>
    <row r="18" spans="1:6" s="3" customFormat="1" x14ac:dyDescent="0.2">
      <c r="A18" s="98" t="s">
        <v>99</v>
      </c>
      <c r="B18" s="98" t="s">
        <v>62</v>
      </c>
      <c r="C18" s="4"/>
      <c r="D18" s="245"/>
      <c r="E18" s="96"/>
    </row>
    <row r="19" spans="1:6" s="3" customFormat="1" x14ac:dyDescent="0.2">
      <c r="A19" s="89" t="s">
        <v>33</v>
      </c>
      <c r="B19" s="89" t="s">
        <v>2</v>
      </c>
      <c r="C19" s="84">
        <f>SUM(C20:C25,C30)</f>
        <v>11325.01</v>
      </c>
      <c r="D19" s="84">
        <f>SUM(D20:D25,D30)</f>
        <v>11325.01</v>
      </c>
      <c r="E19" s="246"/>
      <c r="F19" s="247"/>
    </row>
    <row r="20" spans="1:6" s="250" customFormat="1" ht="30" x14ac:dyDescent="0.3">
      <c r="A20" s="98" t="s">
        <v>12</v>
      </c>
      <c r="B20" s="98" t="s">
        <v>250</v>
      </c>
      <c r="C20" s="405">
        <v>210</v>
      </c>
      <c r="D20" s="405">
        <v>210</v>
      </c>
      <c r="E20" s="249"/>
    </row>
    <row r="21" spans="1:6" s="250" customFormat="1" x14ac:dyDescent="0.2">
      <c r="A21" s="98" t="s">
        <v>13</v>
      </c>
      <c r="B21" s="98" t="s">
        <v>14</v>
      </c>
      <c r="C21" s="248"/>
      <c r="D21" s="39"/>
      <c r="E21" s="249"/>
    </row>
    <row r="22" spans="1:6" s="250" customFormat="1" ht="30" x14ac:dyDescent="0.3">
      <c r="A22" s="98" t="s">
        <v>281</v>
      </c>
      <c r="B22" s="98" t="s">
        <v>22</v>
      </c>
      <c r="C22" s="405">
        <v>1264.22</v>
      </c>
      <c r="D22" s="406">
        <v>1264.22</v>
      </c>
      <c r="E22" s="249"/>
    </row>
    <row r="23" spans="1:6" s="250" customFormat="1" ht="16.5" customHeight="1" x14ac:dyDescent="0.3">
      <c r="A23" s="98" t="s">
        <v>282</v>
      </c>
      <c r="B23" s="98" t="s">
        <v>15</v>
      </c>
      <c r="C23" s="405">
        <v>6080.8</v>
      </c>
      <c r="D23" s="406">
        <v>6080.8</v>
      </c>
      <c r="E23" s="249"/>
    </row>
    <row r="24" spans="1:6" s="250" customFormat="1" ht="16.5" customHeight="1" x14ac:dyDescent="0.3">
      <c r="A24" s="98" t="s">
        <v>283</v>
      </c>
      <c r="B24" s="98" t="s">
        <v>16</v>
      </c>
      <c r="C24" s="405">
        <v>92.1</v>
      </c>
      <c r="D24" s="406">
        <v>92.1</v>
      </c>
      <c r="E24" s="249"/>
    </row>
    <row r="25" spans="1:6" s="250" customFormat="1" ht="16.5" customHeight="1" x14ac:dyDescent="0.2">
      <c r="A25" s="98" t="s">
        <v>284</v>
      </c>
      <c r="B25" s="98" t="s">
        <v>17</v>
      </c>
      <c r="C25" s="84">
        <f>SUM(C26:C29)</f>
        <v>3677.89</v>
      </c>
      <c r="D25" s="84">
        <f>SUM(D26:D29)</f>
        <v>3677.89</v>
      </c>
      <c r="E25" s="249"/>
    </row>
    <row r="26" spans="1:6" s="250" customFormat="1" ht="16.5" customHeight="1" x14ac:dyDescent="0.3">
      <c r="A26" s="251" t="s">
        <v>285</v>
      </c>
      <c r="B26" s="251" t="s">
        <v>18</v>
      </c>
      <c r="C26" s="405">
        <v>2287.3000000000002</v>
      </c>
      <c r="D26" s="406">
        <v>2287.3000000000002</v>
      </c>
      <c r="E26" s="249"/>
    </row>
    <row r="27" spans="1:6" s="250" customFormat="1" ht="16.5" customHeight="1" x14ac:dyDescent="0.3">
      <c r="A27" s="251" t="s">
        <v>286</v>
      </c>
      <c r="B27" s="251" t="s">
        <v>19</v>
      </c>
      <c r="C27" s="405">
        <v>208.91</v>
      </c>
      <c r="D27" s="406">
        <v>208.91</v>
      </c>
      <c r="E27" s="249"/>
    </row>
    <row r="28" spans="1:6" s="250" customFormat="1" ht="16.5" customHeight="1" x14ac:dyDescent="0.3">
      <c r="A28" s="251" t="s">
        <v>287</v>
      </c>
      <c r="B28" s="251" t="s">
        <v>20</v>
      </c>
      <c r="C28" s="405">
        <v>1136.75</v>
      </c>
      <c r="D28" s="406">
        <v>1136.75</v>
      </c>
      <c r="E28" s="249"/>
    </row>
    <row r="29" spans="1:6" s="250" customFormat="1" ht="16.5" customHeight="1" x14ac:dyDescent="0.3">
      <c r="A29" s="251" t="s">
        <v>288</v>
      </c>
      <c r="B29" s="251" t="s">
        <v>23</v>
      </c>
      <c r="C29" s="405">
        <v>44.93</v>
      </c>
      <c r="D29" s="405">
        <v>44.93</v>
      </c>
      <c r="E29" s="249"/>
    </row>
    <row r="30" spans="1:6" s="250" customFormat="1" ht="16.5" customHeight="1" x14ac:dyDescent="0.2">
      <c r="A30" s="98" t="s">
        <v>289</v>
      </c>
      <c r="B30" s="98" t="s">
        <v>21</v>
      </c>
      <c r="C30" s="248"/>
      <c r="D30" s="41"/>
      <c r="E30" s="249"/>
    </row>
    <row r="31" spans="1:6" s="3" customFormat="1" ht="16.5" customHeight="1" x14ac:dyDescent="0.3">
      <c r="A31" s="89" t="s">
        <v>34</v>
      </c>
      <c r="B31" s="89" t="s">
        <v>3</v>
      </c>
      <c r="C31" s="407">
        <v>387.47999999999996</v>
      </c>
      <c r="D31" s="408">
        <v>387.47999999999996</v>
      </c>
      <c r="E31" s="246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45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45"/>
      <c r="E33" s="96"/>
    </row>
    <row r="34" spans="1:5" s="3" customFormat="1" x14ac:dyDescent="0.2">
      <c r="A34" s="89" t="s">
        <v>37</v>
      </c>
      <c r="B34" s="89" t="s">
        <v>63</v>
      </c>
      <c r="C34" s="84">
        <f>SUM(C35:C36)</f>
        <v>2986</v>
      </c>
      <c r="D34" s="84">
        <f>SUM(D35:D36)</f>
        <v>2986</v>
      </c>
      <c r="E34" s="96"/>
    </row>
    <row r="35" spans="1:5" s="3" customFormat="1" ht="16.5" customHeight="1" x14ac:dyDescent="0.3">
      <c r="A35" s="98" t="s">
        <v>290</v>
      </c>
      <c r="B35" s="98" t="s">
        <v>56</v>
      </c>
      <c r="C35" s="407">
        <v>2986</v>
      </c>
      <c r="D35" s="408">
        <v>2986</v>
      </c>
      <c r="E35" s="96"/>
    </row>
    <row r="36" spans="1:5" s="3" customFormat="1" ht="16.5" customHeight="1" x14ac:dyDescent="0.2">
      <c r="A36" s="98" t="s">
        <v>291</v>
      </c>
      <c r="B36" s="98" t="s">
        <v>55</v>
      </c>
      <c r="C36" s="4"/>
      <c r="D36" s="245"/>
      <c r="E36" s="96"/>
    </row>
    <row r="37" spans="1:5" s="3" customFormat="1" ht="16.5" customHeight="1" x14ac:dyDescent="0.3">
      <c r="A37" s="89" t="s">
        <v>38</v>
      </c>
      <c r="B37" s="89" t="s">
        <v>49</v>
      </c>
      <c r="C37" s="407">
        <v>29.32</v>
      </c>
      <c r="D37" s="408">
        <v>29.32</v>
      </c>
      <c r="E37" s="96"/>
    </row>
    <row r="38" spans="1:5" s="3" customFormat="1" ht="16.5" customHeight="1" x14ac:dyDescent="0.2">
      <c r="A38" s="89" t="s">
        <v>39</v>
      </c>
      <c r="B38" s="89" t="s">
        <v>409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 x14ac:dyDescent="0.2">
      <c r="A39" s="17" t="s">
        <v>355</v>
      </c>
      <c r="B39" s="17" t="s">
        <v>359</v>
      </c>
      <c r="C39" s="4"/>
      <c r="D39" s="245"/>
      <c r="E39" s="96"/>
    </row>
    <row r="40" spans="1:5" s="3" customFormat="1" ht="16.5" customHeight="1" x14ac:dyDescent="0.2">
      <c r="A40" s="17" t="s">
        <v>356</v>
      </c>
      <c r="B40" s="17" t="s">
        <v>360</v>
      </c>
      <c r="C40" s="4"/>
      <c r="D40" s="245"/>
      <c r="E40" s="96"/>
    </row>
    <row r="41" spans="1:5" s="3" customFormat="1" ht="16.5" customHeight="1" x14ac:dyDescent="0.2">
      <c r="A41" s="17" t="s">
        <v>357</v>
      </c>
      <c r="B41" s="17" t="s">
        <v>363</v>
      </c>
      <c r="C41" s="4"/>
      <c r="D41" s="245"/>
      <c r="E41" s="96"/>
    </row>
    <row r="42" spans="1:5" s="3" customFormat="1" ht="16.5" customHeight="1" x14ac:dyDescent="0.2">
      <c r="A42" s="17" t="s">
        <v>362</v>
      </c>
      <c r="B42" s="17" t="s">
        <v>364</v>
      </c>
      <c r="C42" s="4"/>
      <c r="D42" s="245"/>
      <c r="E42" s="96"/>
    </row>
    <row r="43" spans="1:5" s="3" customFormat="1" ht="16.5" customHeight="1" x14ac:dyDescent="0.2">
      <c r="A43" s="17" t="s">
        <v>365</v>
      </c>
      <c r="B43" s="17" t="s">
        <v>491</v>
      </c>
      <c r="C43" s="4"/>
      <c r="D43" s="245"/>
      <c r="E43" s="96"/>
    </row>
    <row r="44" spans="1:5" s="3" customFormat="1" ht="16.5" customHeight="1" x14ac:dyDescent="0.2">
      <c r="A44" s="17" t="s">
        <v>492</v>
      </c>
      <c r="B44" s="17" t="s">
        <v>361</v>
      </c>
      <c r="C44" s="4"/>
      <c r="D44" s="245"/>
      <c r="E44" s="96"/>
    </row>
    <row r="45" spans="1:5" s="3" customFormat="1" ht="30" x14ac:dyDescent="0.2">
      <c r="A45" s="89" t="s">
        <v>40</v>
      </c>
      <c r="B45" s="89" t="s">
        <v>28</v>
      </c>
      <c r="C45" s="4"/>
      <c r="D45" s="245"/>
      <c r="E45" s="96"/>
    </row>
    <row r="46" spans="1:5" s="3" customFormat="1" ht="16.5" customHeight="1" x14ac:dyDescent="0.3">
      <c r="A46" s="89" t="s">
        <v>41</v>
      </c>
      <c r="B46" s="89" t="s">
        <v>24</v>
      </c>
      <c r="C46" s="408">
        <v>750</v>
      </c>
      <c r="D46" s="408">
        <v>750</v>
      </c>
      <c r="E46" s="96"/>
    </row>
    <row r="47" spans="1:5" s="3" customFormat="1" ht="16.5" customHeight="1" x14ac:dyDescent="0.3">
      <c r="A47" s="89" t="s">
        <v>42</v>
      </c>
      <c r="B47" s="89" t="s">
        <v>25</v>
      </c>
      <c r="C47" s="407">
        <v>750</v>
      </c>
      <c r="D47" s="408">
        <v>750</v>
      </c>
      <c r="E47" s="96"/>
    </row>
    <row r="48" spans="1:5" s="3" customFormat="1" ht="16.5" customHeight="1" x14ac:dyDescent="0.2">
      <c r="A48" s="89" t="s">
        <v>43</v>
      </c>
      <c r="B48" s="89" t="s">
        <v>26</v>
      </c>
      <c r="C48" s="4"/>
      <c r="D48" s="245"/>
      <c r="E48" s="96"/>
    </row>
    <row r="49" spans="1:6" s="3" customFormat="1" ht="16.5" customHeight="1" x14ac:dyDescent="0.2">
      <c r="A49" s="89" t="s">
        <v>44</v>
      </c>
      <c r="B49" s="89" t="s">
        <v>410</v>
      </c>
      <c r="C49" s="84">
        <f>SUM(C50:C52)</f>
        <v>40736.479999999996</v>
      </c>
      <c r="D49" s="84">
        <f>SUM(D50:D52)</f>
        <v>40736.479999999996</v>
      </c>
      <c r="E49" s="96"/>
    </row>
    <row r="50" spans="1:6" s="3" customFormat="1" ht="16.5" customHeight="1" x14ac:dyDescent="0.3">
      <c r="A50" s="98" t="s">
        <v>371</v>
      </c>
      <c r="B50" s="98" t="s">
        <v>374</v>
      </c>
      <c r="C50" s="407">
        <v>40736.479999999996</v>
      </c>
      <c r="D50" s="408">
        <v>40736.479999999996</v>
      </c>
      <c r="E50" s="96"/>
    </row>
    <row r="51" spans="1:6" s="3" customFormat="1" ht="16.5" customHeight="1" x14ac:dyDescent="0.3">
      <c r="A51" s="98" t="s">
        <v>372</v>
      </c>
      <c r="B51" s="98" t="s">
        <v>373</v>
      </c>
      <c r="C51" s="407"/>
      <c r="D51" s="408"/>
      <c r="E51" s="96"/>
    </row>
    <row r="52" spans="1:6" s="3" customFormat="1" ht="16.5" customHeight="1" x14ac:dyDescent="0.3">
      <c r="A52" s="98" t="s">
        <v>375</v>
      </c>
      <c r="B52" s="98" t="s">
        <v>376</v>
      </c>
      <c r="C52" s="407"/>
      <c r="D52" s="408"/>
      <c r="E52" s="96"/>
    </row>
    <row r="53" spans="1:6" s="3" customFormat="1" x14ac:dyDescent="0.3">
      <c r="A53" s="89" t="s">
        <v>45</v>
      </c>
      <c r="B53" s="89" t="s">
        <v>29</v>
      </c>
      <c r="C53" s="407"/>
      <c r="D53" s="408"/>
      <c r="E53" s="96"/>
    </row>
    <row r="54" spans="1:6" s="3" customFormat="1" ht="16.5" customHeight="1" x14ac:dyDescent="0.3">
      <c r="A54" s="89" t="s">
        <v>46</v>
      </c>
      <c r="B54" s="89" t="s">
        <v>6</v>
      </c>
      <c r="C54" s="407">
        <v>121</v>
      </c>
      <c r="D54" s="408">
        <v>121</v>
      </c>
      <c r="E54" s="246"/>
      <c r="F54" s="247"/>
    </row>
    <row r="55" spans="1:6" s="3" customFormat="1" ht="30" x14ac:dyDescent="0.2">
      <c r="A55" s="88">
        <v>1.3</v>
      </c>
      <c r="B55" s="88" t="s">
        <v>415</v>
      </c>
      <c r="C55" s="85">
        <f>SUM(C56:C57)</f>
        <v>0</v>
      </c>
      <c r="D55" s="85">
        <f>SUM(D56:D57)</f>
        <v>0</v>
      </c>
      <c r="E55" s="246"/>
      <c r="F55" s="247"/>
    </row>
    <row r="56" spans="1:6" s="3" customFormat="1" ht="30" x14ac:dyDescent="0.2">
      <c r="A56" s="89" t="s">
        <v>50</v>
      </c>
      <c r="B56" s="89" t="s">
        <v>48</v>
      </c>
      <c r="C56" s="4"/>
      <c r="D56" s="245"/>
      <c r="E56" s="246"/>
      <c r="F56" s="247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45"/>
      <c r="E57" s="246"/>
      <c r="F57" s="247"/>
    </row>
    <row r="58" spans="1:6" s="3" customFormat="1" x14ac:dyDescent="0.2">
      <c r="A58" s="88">
        <v>1.4</v>
      </c>
      <c r="B58" s="88" t="s">
        <v>417</v>
      </c>
      <c r="C58" s="4"/>
      <c r="D58" s="245"/>
      <c r="E58" s="246"/>
      <c r="F58" s="247"/>
    </row>
    <row r="59" spans="1:6" s="250" customFormat="1" x14ac:dyDescent="0.2">
      <c r="A59" s="88">
        <v>1.5</v>
      </c>
      <c r="B59" s="88" t="s">
        <v>7</v>
      </c>
      <c r="C59" s="248"/>
      <c r="D59" s="40"/>
      <c r="E59" s="249"/>
    </row>
    <row r="60" spans="1:6" s="250" customFormat="1" x14ac:dyDescent="0.3">
      <c r="A60" s="88">
        <v>1.6</v>
      </c>
      <c r="B60" s="45" t="s">
        <v>8</v>
      </c>
      <c r="C60" s="86">
        <f>SUM(C61:C65)</f>
        <v>2241.2100000000182</v>
      </c>
      <c r="D60" s="87">
        <f>SUM(D61:D65)</f>
        <v>2241.2100000000182</v>
      </c>
      <c r="E60" s="249"/>
    </row>
    <row r="61" spans="1:6" s="250" customFormat="1" x14ac:dyDescent="0.2">
      <c r="A61" s="89" t="s">
        <v>297</v>
      </c>
      <c r="B61" s="46" t="s">
        <v>52</v>
      </c>
      <c r="C61" s="40">
        <v>100</v>
      </c>
      <c r="D61" s="40">
        <v>100</v>
      </c>
      <c r="E61" s="249"/>
    </row>
    <row r="62" spans="1:6" s="250" customFormat="1" ht="30" x14ac:dyDescent="0.2">
      <c r="A62" s="89" t="s">
        <v>298</v>
      </c>
      <c r="B62" s="46" t="s">
        <v>54</v>
      </c>
      <c r="C62" s="248"/>
      <c r="D62" s="40"/>
      <c r="E62" s="249"/>
    </row>
    <row r="63" spans="1:6" s="250" customFormat="1" x14ac:dyDescent="0.2">
      <c r="A63" s="89" t="s">
        <v>299</v>
      </c>
      <c r="B63" s="46" t="s">
        <v>53</v>
      </c>
      <c r="C63" s="40"/>
      <c r="D63" s="40"/>
      <c r="E63" s="249"/>
    </row>
    <row r="64" spans="1:6" s="250" customFormat="1" x14ac:dyDescent="0.3">
      <c r="A64" s="89" t="s">
        <v>300</v>
      </c>
      <c r="B64" s="46" t="s">
        <v>27</v>
      </c>
      <c r="C64" s="405">
        <v>1935.68</v>
      </c>
      <c r="D64" s="406">
        <v>1935.68</v>
      </c>
      <c r="E64" s="249"/>
    </row>
    <row r="65" spans="1:8" s="250" customFormat="1" x14ac:dyDescent="0.2">
      <c r="A65" s="89" t="s">
        <v>337</v>
      </c>
      <c r="B65" s="46" t="s">
        <v>338</v>
      </c>
      <c r="C65" s="40">
        <v>205.53000000001805</v>
      </c>
      <c r="D65" s="40">
        <v>205.53000000001805</v>
      </c>
      <c r="E65" s="249"/>
    </row>
    <row r="66" spans="1:8" x14ac:dyDescent="0.3">
      <c r="A66" s="243">
        <v>2</v>
      </c>
      <c r="B66" s="243" t="s">
        <v>411</v>
      </c>
      <c r="C66" s="252"/>
      <c r="D66" s="86">
        <f>SUM(D67:D73)</f>
        <v>0</v>
      </c>
      <c r="E66" s="97"/>
      <c r="H66" s="428"/>
    </row>
    <row r="67" spans="1:8" x14ac:dyDescent="0.3">
      <c r="A67" s="99">
        <v>2.1</v>
      </c>
      <c r="B67" s="253" t="s">
        <v>100</v>
      </c>
      <c r="C67" s="254"/>
      <c r="D67" s="22"/>
      <c r="E67" s="97"/>
    </row>
    <row r="68" spans="1:8" x14ac:dyDescent="0.3">
      <c r="A68" s="99">
        <v>2.2000000000000002</v>
      </c>
      <c r="B68" s="253" t="s">
        <v>412</v>
      </c>
      <c r="C68" s="254"/>
      <c r="D68" s="22"/>
      <c r="E68" s="97"/>
    </row>
    <row r="69" spans="1:8" x14ac:dyDescent="0.3">
      <c r="A69" s="99">
        <v>2.2999999999999998</v>
      </c>
      <c r="B69" s="253" t="s">
        <v>104</v>
      </c>
      <c r="C69" s="254"/>
      <c r="D69" s="22"/>
      <c r="E69" s="97"/>
    </row>
    <row r="70" spans="1:8" x14ac:dyDescent="0.3">
      <c r="A70" s="99">
        <v>2.4</v>
      </c>
      <c r="B70" s="253" t="s">
        <v>103</v>
      </c>
      <c r="C70" s="254"/>
      <c r="D70" s="22"/>
      <c r="E70" s="97"/>
    </row>
    <row r="71" spans="1:8" x14ac:dyDescent="0.3">
      <c r="A71" s="99">
        <v>2.5</v>
      </c>
      <c r="B71" s="253" t="s">
        <v>413</v>
      </c>
      <c r="C71" s="254"/>
      <c r="D71" s="22"/>
      <c r="E71" s="97"/>
    </row>
    <row r="72" spans="1:8" x14ac:dyDescent="0.3">
      <c r="A72" s="99">
        <v>2.6</v>
      </c>
      <c r="B72" s="253" t="s">
        <v>101</v>
      </c>
      <c r="C72" s="254"/>
      <c r="D72" s="22"/>
      <c r="E72" s="97"/>
    </row>
    <row r="73" spans="1:8" x14ac:dyDescent="0.3">
      <c r="A73" s="99">
        <v>2.7</v>
      </c>
      <c r="B73" s="253" t="s">
        <v>102</v>
      </c>
      <c r="C73" s="255"/>
      <c r="D73" s="22"/>
      <c r="E73" s="97"/>
    </row>
    <row r="74" spans="1:8" x14ac:dyDescent="0.3">
      <c r="A74" s="243">
        <v>3</v>
      </c>
      <c r="B74" s="243" t="s">
        <v>451</v>
      </c>
      <c r="C74" s="86"/>
      <c r="D74" s="22"/>
      <c r="E74" s="97"/>
    </row>
    <row r="75" spans="1:8" x14ac:dyDescent="0.3">
      <c r="A75" s="243">
        <v>4</v>
      </c>
      <c r="B75" s="243" t="s">
        <v>252</v>
      </c>
      <c r="C75" s="86"/>
      <c r="D75" s="86">
        <f>SUM(D76:D77)</f>
        <v>0</v>
      </c>
      <c r="E75" s="97"/>
    </row>
    <row r="76" spans="1:8" x14ac:dyDescent="0.3">
      <c r="A76" s="99">
        <v>4.0999999999999996</v>
      </c>
      <c r="B76" s="99" t="s">
        <v>253</v>
      </c>
      <c r="C76" s="254"/>
      <c r="D76" s="8"/>
      <c r="E76" s="97"/>
    </row>
    <row r="77" spans="1:8" x14ac:dyDescent="0.3">
      <c r="A77" s="99">
        <v>4.2</v>
      </c>
      <c r="B77" s="99" t="s">
        <v>254</v>
      </c>
      <c r="C77" s="255"/>
      <c r="D77" s="8"/>
      <c r="E77" s="97"/>
    </row>
    <row r="78" spans="1:8" x14ac:dyDescent="0.3">
      <c r="A78" s="243">
        <v>5</v>
      </c>
      <c r="B78" s="243" t="s">
        <v>279</v>
      </c>
      <c r="C78" s="282"/>
      <c r="D78" s="255"/>
      <c r="E78" s="97"/>
    </row>
    <row r="79" spans="1:8" x14ac:dyDescent="0.3">
      <c r="B79" s="44"/>
    </row>
    <row r="80" spans="1:8" x14ac:dyDescent="0.3">
      <c r="A80" s="442" t="s">
        <v>493</v>
      </c>
      <c r="B80" s="442"/>
      <c r="C80" s="442"/>
      <c r="D80" s="442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6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topLeftCell="A4" zoomScaleNormal="100" zoomScaleSheetLayoutView="80" workbookViewId="0">
      <selection activeCell="G21" sqref="G21"/>
    </sheetView>
  </sheetViews>
  <sheetFormatPr defaultRowHeight="15" x14ac:dyDescent="0.3"/>
  <cols>
    <col min="1" max="1" width="10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327</v>
      </c>
      <c r="B1" s="78"/>
      <c r="C1" s="439" t="s">
        <v>109</v>
      </c>
      <c r="D1" s="439"/>
      <c r="E1" s="92"/>
    </row>
    <row r="2" spans="1:5" s="6" customFormat="1" x14ac:dyDescent="0.3">
      <c r="A2" s="75" t="s">
        <v>328</v>
      </c>
      <c r="B2" s="78"/>
      <c r="C2" s="437" t="s">
        <v>508</v>
      </c>
      <c r="D2" s="437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393" t="str">
        <f>'ფორმა N1'!D4</f>
        <v>მპგ „ერთიანი ნაციონალური მოძრაობა“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3">
      <c r="A10" s="99" t="s">
        <v>329</v>
      </c>
      <c r="B10" s="99" t="s">
        <v>1024</v>
      </c>
      <c r="C10" s="414">
        <v>1750.68</v>
      </c>
      <c r="D10" s="414">
        <v>1750.68</v>
      </c>
      <c r="E10" s="94"/>
    </row>
    <row r="11" spans="1:5" s="10" customFormat="1" x14ac:dyDescent="0.3">
      <c r="A11" s="99" t="s">
        <v>330</v>
      </c>
      <c r="B11" s="99" t="s">
        <v>1025</v>
      </c>
      <c r="C11" s="414">
        <v>125</v>
      </c>
      <c r="D11" s="414">
        <v>125</v>
      </c>
      <c r="E11" s="95"/>
    </row>
    <row r="12" spans="1:5" s="10" customFormat="1" x14ac:dyDescent="0.3">
      <c r="A12" s="99" t="s">
        <v>1030</v>
      </c>
      <c r="B12" s="99" t="s">
        <v>1033</v>
      </c>
      <c r="C12" s="414">
        <v>50</v>
      </c>
      <c r="D12" s="414">
        <v>50</v>
      </c>
      <c r="E12" s="95"/>
    </row>
    <row r="13" spans="1:5" s="10" customFormat="1" x14ac:dyDescent="0.3">
      <c r="A13" s="99" t="s">
        <v>1032</v>
      </c>
      <c r="B13" s="99" t="s">
        <v>1031</v>
      </c>
      <c r="C13" s="414">
        <v>10</v>
      </c>
      <c r="D13" s="414">
        <v>10</v>
      </c>
      <c r="E13" s="95"/>
    </row>
    <row r="14" spans="1:5" s="10" customFormat="1" x14ac:dyDescent="0.3">
      <c r="A14" s="99" t="s">
        <v>331</v>
      </c>
      <c r="B14" s="99" t="s">
        <v>1026</v>
      </c>
      <c r="C14" s="414">
        <v>11</v>
      </c>
      <c r="D14" s="414">
        <v>11</v>
      </c>
      <c r="E14" s="95"/>
    </row>
    <row r="15" spans="1:5" s="10" customFormat="1" x14ac:dyDescent="0.3">
      <c r="A15" s="99" t="s">
        <v>332</v>
      </c>
      <c r="B15" s="99" t="s">
        <v>1027</v>
      </c>
      <c r="C15" s="414">
        <v>60</v>
      </c>
      <c r="D15" s="414">
        <v>60</v>
      </c>
      <c r="E15" s="95"/>
    </row>
    <row r="16" spans="1:5" s="10" customFormat="1" x14ac:dyDescent="0.3">
      <c r="A16" s="99" t="s">
        <v>1029</v>
      </c>
      <c r="B16" s="99" t="s">
        <v>1028</v>
      </c>
      <c r="C16" s="414">
        <v>50</v>
      </c>
      <c r="D16" s="414">
        <v>50</v>
      </c>
      <c r="E16" s="95"/>
    </row>
    <row r="17" spans="1:9" x14ac:dyDescent="0.3">
      <c r="A17" s="100"/>
      <c r="B17" s="100" t="s">
        <v>336</v>
      </c>
      <c r="C17" s="87">
        <f>SUM(C10:C16)</f>
        <v>2056.6800000000003</v>
      </c>
      <c r="D17" s="87">
        <f>SUM(D10:D16)</f>
        <v>2056.6800000000003</v>
      </c>
      <c r="E17" s="97"/>
    </row>
    <row r="18" spans="1:9" x14ac:dyDescent="0.3">
      <c r="A18" s="44"/>
      <c r="B18" s="44"/>
    </row>
    <row r="19" spans="1:9" x14ac:dyDescent="0.3">
      <c r="A19" s="264" t="s">
        <v>441</v>
      </c>
      <c r="E19" s="5"/>
    </row>
    <row r="20" spans="1:9" x14ac:dyDescent="0.3">
      <c r="A20" s="2" t="s">
        <v>442</v>
      </c>
    </row>
    <row r="21" spans="1:9" x14ac:dyDescent="0.3">
      <c r="A21" s="218" t="s">
        <v>443</v>
      </c>
    </row>
    <row r="22" spans="1:9" x14ac:dyDescent="0.3">
      <c r="A22" s="218"/>
    </row>
    <row r="23" spans="1:9" x14ac:dyDescent="0.3">
      <c r="A23" s="218" t="s">
        <v>351</v>
      </c>
    </row>
    <row r="24" spans="1:9" s="23" customFormat="1" ht="12.75" x14ac:dyDescent="0.2"/>
    <row r="25" spans="1:9" x14ac:dyDescent="0.3">
      <c r="A25" s="70" t="s">
        <v>107</v>
      </c>
      <c r="E25" s="5"/>
    </row>
    <row r="26" spans="1:9" x14ac:dyDescent="0.3">
      <c r="E26"/>
      <c r="F26"/>
      <c r="G26"/>
      <c r="H26"/>
      <c r="I26"/>
    </row>
    <row r="27" spans="1:9" x14ac:dyDescent="0.3">
      <c r="D27" s="12"/>
      <c r="E27"/>
      <c r="F27"/>
      <c r="G27"/>
      <c r="H27"/>
      <c r="I27"/>
    </row>
    <row r="28" spans="1:9" x14ac:dyDescent="0.3">
      <c r="A28" s="70"/>
      <c r="B28" s="70" t="s">
        <v>271</v>
      </c>
      <c r="D28" s="12"/>
      <c r="E28"/>
      <c r="F28"/>
      <c r="G28"/>
      <c r="H28"/>
      <c r="I28"/>
    </row>
    <row r="29" spans="1:9" x14ac:dyDescent="0.3">
      <c r="B29" s="2" t="s">
        <v>270</v>
      </c>
      <c r="D29" s="12"/>
      <c r="E29"/>
      <c r="F29"/>
      <c r="G29"/>
      <c r="H29"/>
      <c r="I29"/>
    </row>
    <row r="30" spans="1:9" customFormat="1" ht="12.75" x14ac:dyDescent="0.2">
      <c r="A30" s="66"/>
      <c r="B30" s="66" t="s">
        <v>139</v>
      </c>
    </row>
    <row r="31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31" zoomScale="70" zoomScaleNormal="70" zoomScaleSheetLayoutView="80" workbookViewId="0">
      <selection activeCell="N14" sqref="N14"/>
    </sheetView>
  </sheetViews>
  <sheetFormatPr defaultRowHeight="12.75" x14ac:dyDescent="0.2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40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414</v>
      </c>
      <c r="B1" s="75"/>
      <c r="C1" s="78"/>
      <c r="D1" s="78"/>
      <c r="E1" s="78"/>
      <c r="F1" s="78"/>
      <c r="G1" s="230"/>
      <c r="H1" s="230"/>
      <c r="I1" s="439" t="s">
        <v>109</v>
      </c>
      <c r="J1" s="439"/>
    </row>
    <row r="2" spans="1:10" ht="15" x14ac:dyDescent="0.3">
      <c r="A2" s="77" t="s">
        <v>140</v>
      </c>
      <c r="B2" s="75"/>
      <c r="C2" s="78"/>
      <c r="D2" s="78"/>
      <c r="E2" s="78"/>
      <c r="F2" s="78"/>
      <c r="G2" s="230"/>
      <c r="H2" s="230"/>
      <c r="I2" s="437" t="s">
        <v>508</v>
      </c>
      <c r="J2" s="437"/>
    </row>
    <row r="3" spans="1:10" ht="15" x14ac:dyDescent="0.3">
      <c r="A3" s="77"/>
      <c r="B3" s="77"/>
      <c r="C3" s="75"/>
      <c r="D3" s="75"/>
      <c r="E3" s="75"/>
      <c r="F3" s="75"/>
      <c r="G3" s="165"/>
      <c r="H3" s="165"/>
      <c r="I3" s="230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393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164"/>
      <c r="B7" s="164"/>
      <c r="C7" s="164"/>
      <c r="D7" s="224"/>
      <c r="E7" s="164"/>
      <c r="F7" s="164"/>
      <c r="G7" s="79"/>
      <c r="H7" s="79"/>
      <c r="I7" s="79"/>
    </row>
    <row r="8" spans="1:10" ht="45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345</v>
      </c>
      <c r="F8" s="91" t="s">
        <v>349</v>
      </c>
      <c r="G8" s="80" t="s">
        <v>10</v>
      </c>
      <c r="H8" s="80" t="s">
        <v>9</v>
      </c>
      <c r="I8" s="80" t="s">
        <v>396</v>
      </c>
      <c r="J8" s="233" t="s">
        <v>348</v>
      </c>
    </row>
    <row r="9" spans="1:10" ht="30" x14ac:dyDescent="0.2">
      <c r="A9" s="99">
        <v>1</v>
      </c>
      <c r="B9" s="99" t="s">
        <v>584</v>
      </c>
      <c r="C9" s="99" t="s">
        <v>585</v>
      </c>
      <c r="D9" s="99" t="s">
        <v>586</v>
      </c>
      <c r="E9" s="99" t="s">
        <v>587</v>
      </c>
      <c r="F9" s="99" t="s">
        <v>348</v>
      </c>
      <c r="G9" s="4">
        <v>1500</v>
      </c>
      <c r="H9" s="4">
        <v>1364.6399999999999</v>
      </c>
      <c r="I9" s="4">
        <v>300</v>
      </c>
      <c r="J9" s="233" t="s">
        <v>0</v>
      </c>
    </row>
    <row r="10" spans="1:10" ht="30" x14ac:dyDescent="0.2">
      <c r="A10" s="99">
        <v>2</v>
      </c>
      <c r="B10" s="99" t="s">
        <v>588</v>
      </c>
      <c r="C10" s="99" t="s">
        <v>589</v>
      </c>
      <c r="D10" s="99" t="s">
        <v>590</v>
      </c>
      <c r="E10" s="99" t="s">
        <v>587</v>
      </c>
      <c r="F10" s="99" t="s">
        <v>348</v>
      </c>
      <c r="G10" s="4">
        <v>1250</v>
      </c>
      <c r="H10" s="4">
        <v>1137.2</v>
      </c>
      <c r="I10" s="4">
        <v>250</v>
      </c>
    </row>
    <row r="11" spans="1:10" ht="30" x14ac:dyDescent="0.2">
      <c r="A11" s="99">
        <v>3</v>
      </c>
      <c r="B11" s="99" t="s">
        <v>591</v>
      </c>
      <c r="C11" s="99" t="s">
        <v>592</v>
      </c>
      <c r="D11" s="99" t="s">
        <v>593</v>
      </c>
      <c r="E11" s="99" t="s">
        <v>594</v>
      </c>
      <c r="F11" s="99" t="s">
        <v>348</v>
      </c>
      <c r="G11" s="4">
        <v>875</v>
      </c>
      <c r="H11" s="4">
        <v>796.04</v>
      </c>
      <c r="I11" s="4">
        <v>175</v>
      </c>
    </row>
    <row r="12" spans="1:10" ht="30" x14ac:dyDescent="0.2">
      <c r="A12" s="99">
        <v>4</v>
      </c>
      <c r="B12" s="99" t="s">
        <v>595</v>
      </c>
      <c r="C12" s="99" t="s">
        <v>596</v>
      </c>
      <c r="D12" s="99" t="s">
        <v>597</v>
      </c>
      <c r="E12" s="99" t="s">
        <v>598</v>
      </c>
      <c r="F12" s="99" t="s">
        <v>348</v>
      </c>
      <c r="G12" s="4">
        <v>750</v>
      </c>
      <c r="H12" s="4">
        <v>750</v>
      </c>
      <c r="I12" s="4">
        <v>0</v>
      </c>
    </row>
    <row r="13" spans="1:10" ht="30" x14ac:dyDescent="0.2">
      <c r="A13" s="99">
        <v>5</v>
      </c>
      <c r="B13" s="99" t="s">
        <v>599</v>
      </c>
      <c r="C13" s="99" t="s">
        <v>600</v>
      </c>
      <c r="D13" s="99" t="s">
        <v>601</v>
      </c>
      <c r="E13" s="99" t="s">
        <v>602</v>
      </c>
      <c r="F13" s="99" t="s">
        <v>348</v>
      </c>
      <c r="G13" s="4">
        <v>1000</v>
      </c>
      <c r="H13" s="4">
        <v>909.76</v>
      </c>
      <c r="I13" s="4">
        <v>200</v>
      </c>
    </row>
    <row r="14" spans="1:10" ht="30" x14ac:dyDescent="0.2">
      <c r="A14" s="99">
        <v>6</v>
      </c>
      <c r="B14" s="99" t="s">
        <v>603</v>
      </c>
      <c r="C14" s="99" t="s">
        <v>604</v>
      </c>
      <c r="D14" s="99" t="s">
        <v>605</v>
      </c>
      <c r="E14" s="99" t="s">
        <v>606</v>
      </c>
      <c r="F14" s="99" t="s">
        <v>348</v>
      </c>
      <c r="G14" s="4">
        <v>2250</v>
      </c>
      <c r="H14" s="4">
        <v>2046.96</v>
      </c>
      <c r="I14" s="4">
        <v>450</v>
      </c>
    </row>
    <row r="15" spans="1:10" ht="30" x14ac:dyDescent="0.2">
      <c r="A15" s="99">
        <v>7</v>
      </c>
      <c r="B15" s="99" t="s">
        <v>595</v>
      </c>
      <c r="C15" s="99" t="s">
        <v>607</v>
      </c>
      <c r="D15" s="99" t="s">
        <v>608</v>
      </c>
      <c r="E15" s="99" t="s">
        <v>609</v>
      </c>
      <c r="F15" s="99" t="s">
        <v>348</v>
      </c>
      <c r="G15" s="4">
        <v>1250</v>
      </c>
      <c r="H15" s="4">
        <v>1137.2</v>
      </c>
      <c r="I15" s="4">
        <v>250</v>
      </c>
    </row>
    <row r="16" spans="1:10" ht="15" x14ac:dyDescent="0.2">
      <c r="A16" s="99">
        <v>8</v>
      </c>
      <c r="B16" s="99" t="s">
        <v>610</v>
      </c>
      <c r="C16" s="99" t="s">
        <v>611</v>
      </c>
      <c r="D16" s="99" t="s">
        <v>612</v>
      </c>
      <c r="E16" s="99" t="s">
        <v>613</v>
      </c>
      <c r="F16" s="99" t="s">
        <v>348</v>
      </c>
      <c r="G16" s="4">
        <v>1900</v>
      </c>
      <c r="H16" s="4">
        <v>1728.55</v>
      </c>
      <c r="I16" s="4">
        <v>380</v>
      </c>
    </row>
    <row r="17" spans="1:9" ht="15" x14ac:dyDescent="0.2">
      <c r="A17" s="99">
        <v>9</v>
      </c>
      <c r="B17" s="99" t="s">
        <v>614</v>
      </c>
      <c r="C17" s="99" t="s">
        <v>615</v>
      </c>
      <c r="D17" s="99" t="s">
        <v>616</v>
      </c>
      <c r="E17" s="99" t="s">
        <v>617</v>
      </c>
      <c r="F17" s="99" t="s">
        <v>348</v>
      </c>
      <c r="G17" s="4">
        <v>1000</v>
      </c>
      <c r="H17" s="4">
        <v>909.76</v>
      </c>
      <c r="I17" s="4">
        <v>200</v>
      </c>
    </row>
    <row r="18" spans="1:9" ht="15" x14ac:dyDescent="0.2">
      <c r="A18" s="99">
        <v>10</v>
      </c>
      <c r="B18" s="99" t="s">
        <v>595</v>
      </c>
      <c r="C18" s="99" t="s">
        <v>618</v>
      </c>
      <c r="D18" s="99" t="s">
        <v>619</v>
      </c>
      <c r="E18" s="99" t="s">
        <v>620</v>
      </c>
      <c r="F18" s="99" t="s">
        <v>348</v>
      </c>
      <c r="G18" s="4">
        <v>1500</v>
      </c>
      <c r="H18" s="4">
        <v>1364.6399999999999</v>
      </c>
      <c r="I18" s="4">
        <v>300</v>
      </c>
    </row>
    <row r="19" spans="1:9" ht="30" x14ac:dyDescent="0.2">
      <c r="A19" s="99">
        <v>11</v>
      </c>
      <c r="B19" s="99" t="s">
        <v>621</v>
      </c>
      <c r="C19" s="99" t="s">
        <v>622</v>
      </c>
      <c r="D19" s="99" t="s">
        <v>623</v>
      </c>
      <c r="E19" s="99" t="s">
        <v>624</v>
      </c>
      <c r="F19" s="99" t="s">
        <v>348</v>
      </c>
      <c r="G19" s="4">
        <v>875</v>
      </c>
      <c r="H19" s="4">
        <v>796.04</v>
      </c>
      <c r="I19" s="4">
        <v>175</v>
      </c>
    </row>
    <row r="20" spans="1:9" ht="30" x14ac:dyDescent="0.2">
      <c r="A20" s="99">
        <v>12</v>
      </c>
      <c r="B20" s="99" t="s">
        <v>625</v>
      </c>
      <c r="C20" s="99" t="s">
        <v>592</v>
      </c>
      <c r="D20" s="99" t="s">
        <v>626</v>
      </c>
      <c r="E20" s="99" t="s">
        <v>624</v>
      </c>
      <c r="F20" s="99" t="s">
        <v>348</v>
      </c>
      <c r="G20" s="4">
        <v>875</v>
      </c>
      <c r="H20" s="4">
        <v>796.04</v>
      </c>
      <c r="I20" s="4">
        <v>175</v>
      </c>
    </row>
    <row r="21" spans="1:9" ht="30" x14ac:dyDescent="0.2">
      <c r="A21" s="99">
        <v>13</v>
      </c>
      <c r="B21" s="99" t="s">
        <v>595</v>
      </c>
      <c r="C21" s="99" t="s">
        <v>627</v>
      </c>
      <c r="D21" s="99" t="s">
        <v>628</v>
      </c>
      <c r="E21" s="99" t="s">
        <v>624</v>
      </c>
      <c r="F21" s="99" t="s">
        <v>348</v>
      </c>
      <c r="G21" s="4">
        <v>875</v>
      </c>
      <c r="H21" s="4">
        <v>796.04</v>
      </c>
      <c r="I21" s="4">
        <v>175</v>
      </c>
    </row>
    <row r="22" spans="1:9" ht="30" x14ac:dyDescent="0.2">
      <c r="A22" s="99">
        <v>14</v>
      </c>
      <c r="B22" s="99" t="s">
        <v>629</v>
      </c>
      <c r="C22" s="99" t="s">
        <v>630</v>
      </c>
      <c r="D22" s="99" t="s">
        <v>631</v>
      </c>
      <c r="E22" s="99" t="s">
        <v>624</v>
      </c>
      <c r="F22" s="99" t="s">
        <v>348</v>
      </c>
      <c r="G22" s="4">
        <v>875</v>
      </c>
      <c r="H22" s="4">
        <v>796.04</v>
      </c>
      <c r="I22" s="4">
        <v>175</v>
      </c>
    </row>
    <row r="23" spans="1:9" ht="15" x14ac:dyDescent="0.2">
      <c r="A23" s="99">
        <v>15</v>
      </c>
      <c r="B23" s="99" t="s">
        <v>632</v>
      </c>
      <c r="C23" s="99" t="s">
        <v>633</v>
      </c>
      <c r="D23" s="99" t="s">
        <v>634</v>
      </c>
      <c r="E23" s="99" t="s">
        <v>635</v>
      </c>
      <c r="F23" s="99" t="s">
        <v>348</v>
      </c>
      <c r="G23" s="4">
        <v>1000</v>
      </c>
      <c r="H23" s="4">
        <v>909.76</v>
      </c>
      <c r="I23" s="4">
        <v>200</v>
      </c>
    </row>
    <row r="24" spans="1:9" ht="15" x14ac:dyDescent="0.2">
      <c r="A24" s="99">
        <v>16</v>
      </c>
      <c r="B24" s="99" t="s">
        <v>636</v>
      </c>
      <c r="C24" s="99" t="s">
        <v>637</v>
      </c>
      <c r="D24" s="99" t="s">
        <v>638</v>
      </c>
      <c r="E24" s="99" t="s">
        <v>635</v>
      </c>
      <c r="F24" s="99" t="s">
        <v>348</v>
      </c>
      <c r="G24" s="4">
        <v>1000</v>
      </c>
      <c r="H24" s="4">
        <v>909.76</v>
      </c>
      <c r="I24" s="4">
        <v>200</v>
      </c>
    </row>
    <row r="25" spans="1:9" ht="15" x14ac:dyDescent="0.2">
      <c r="A25" s="99">
        <v>17</v>
      </c>
      <c r="B25" s="99" t="s">
        <v>639</v>
      </c>
      <c r="C25" s="99" t="s">
        <v>640</v>
      </c>
      <c r="D25" s="99" t="s">
        <v>641</v>
      </c>
      <c r="E25" s="99" t="s">
        <v>635</v>
      </c>
      <c r="F25" s="99" t="s">
        <v>348</v>
      </c>
      <c r="G25" s="4">
        <v>1000</v>
      </c>
      <c r="H25" s="4">
        <v>909.76</v>
      </c>
      <c r="I25" s="4">
        <v>200</v>
      </c>
    </row>
    <row r="26" spans="1:9" ht="30" x14ac:dyDescent="0.2">
      <c r="A26" s="99">
        <v>18</v>
      </c>
      <c r="B26" s="99" t="s">
        <v>642</v>
      </c>
      <c r="C26" s="99" t="s">
        <v>643</v>
      </c>
      <c r="D26" s="99" t="s">
        <v>644</v>
      </c>
      <c r="E26" s="99" t="s">
        <v>645</v>
      </c>
      <c r="F26" s="99" t="s">
        <v>348</v>
      </c>
      <c r="G26" s="4">
        <v>1000</v>
      </c>
      <c r="H26" s="4">
        <v>909.76</v>
      </c>
      <c r="I26" s="4">
        <v>200</v>
      </c>
    </row>
    <row r="27" spans="1:9" ht="30" x14ac:dyDescent="0.2">
      <c r="A27" s="99">
        <v>19</v>
      </c>
      <c r="B27" s="99" t="s">
        <v>646</v>
      </c>
      <c r="C27" s="99" t="s">
        <v>647</v>
      </c>
      <c r="D27" s="99" t="s">
        <v>648</v>
      </c>
      <c r="E27" s="99" t="s">
        <v>649</v>
      </c>
      <c r="F27" s="99" t="s">
        <v>348</v>
      </c>
      <c r="G27" s="4">
        <v>1425</v>
      </c>
      <c r="H27" s="4">
        <v>1296.4100000000001</v>
      </c>
      <c r="I27" s="4">
        <v>285</v>
      </c>
    </row>
    <row r="28" spans="1:9" ht="30" x14ac:dyDescent="0.2">
      <c r="A28" s="99">
        <v>20</v>
      </c>
      <c r="B28" s="99" t="s">
        <v>650</v>
      </c>
      <c r="C28" s="99" t="s">
        <v>651</v>
      </c>
      <c r="D28" s="99" t="s">
        <v>652</v>
      </c>
      <c r="E28" s="99" t="s">
        <v>653</v>
      </c>
      <c r="F28" s="99" t="s">
        <v>348</v>
      </c>
      <c r="G28" s="4">
        <v>1000</v>
      </c>
      <c r="H28" s="4">
        <v>909.76</v>
      </c>
      <c r="I28" s="4">
        <v>200</v>
      </c>
    </row>
    <row r="29" spans="1:9" ht="30" x14ac:dyDescent="0.2">
      <c r="A29" s="99">
        <v>21</v>
      </c>
      <c r="B29" s="99" t="s">
        <v>654</v>
      </c>
      <c r="C29" s="99" t="s">
        <v>655</v>
      </c>
      <c r="D29" s="99" t="s">
        <v>656</v>
      </c>
      <c r="E29" s="99" t="s">
        <v>653</v>
      </c>
      <c r="F29" s="99" t="s">
        <v>348</v>
      </c>
      <c r="G29" s="4">
        <v>1000</v>
      </c>
      <c r="H29" s="4">
        <v>909.76</v>
      </c>
      <c r="I29" s="4">
        <v>200</v>
      </c>
    </row>
    <row r="30" spans="1:9" ht="30" x14ac:dyDescent="0.2">
      <c r="A30" s="99">
        <v>22</v>
      </c>
      <c r="B30" s="99" t="s">
        <v>595</v>
      </c>
      <c r="C30" s="99" t="s">
        <v>657</v>
      </c>
      <c r="D30" s="99" t="s">
        <v>658</v>
      </c>
      <c r="E30" s="99" t="s">
        <v>653</v>
      </c>
      <c r="F30" s="99" t="s">
        <v>348</v>
      </c>
      <c r="G30" s="4">
        <v>1125</v>
      </c>
      <c r="H30" s="4">
        <v>1023.48</v>
      </c>
      <c r="I30" s="4">
        <v>225</v>
      </c>
    </row>
    <row r="31" spans="1:9" ht="15" x14ac:dyDescent="0.2">
      <c r="A31" s="99">
        <v>23</v>
      </c>
      <c r="B31" s="99" t="s">
        <v>659</v>
      </c>
      <c r="C31" s="99" t="s">
        <v>660</v>
      </c>
      <c r="D31" s="99" t="s">
        <v>661</v>
      </c>
      <c r="E31" s="99" t="s">
        <v>662</v>
      </c>
      <c r="F31" s="99" t="s">
        <v>348</v>
      </c>
      <c r="G31" s="4">
        <v>1000</v>
      </c>
      <c r="H31" s="4">
        <v>909.76</v>
      </c>
      <c r="I31" s="4">
        <v>200</v>
      </c>
    </row>
    <row r="32" spans="1:9" ht="30" x14ac:dyDescent="0.2">
      <c r="A32" s="99">
        <v>24</v>
      </c>
      <c r="B32" s="99" t="s">
        <v>621</v>
      </c>
      <c r="C32" s="99" t="s">
        <v>663</v>
      </c>
      <c r="D32" s="99" t="s">
        <v>664</v>
      </c>
      <c r="E32" s="99" t="s">
        <v>665</v>
      </c>
      <c r="F32" s="99" t="s">
        <v>348</v>
      </c>
      <c r="G32" s="4">
        <v>625</v>
      </c>
      <c r="H32" s="4">
        <v>568.61</v>
      </c>
      <c r="I32" s="4">
        <v>125</v>
      </c>
    </row>
    <row r="33" spans="1:9" ht="30" x14ac:dyDescent="0.2">
      <c r="A33" s="99">
        <v>25</v>
      </c>
      <c r="B33" s="99" t="s">
        <v>603</v>
      </c>
      <c r="C33" s="99" t="s">
        <v>666</v>
      </c>
      <c r="D33" s="99" t="s">
        <v>667</v>
      </c>
      <c r="E33" s="99" t="s">
        <v>665</v>
      </c>
      <c r="F33" s="99" t="s">
        <v>348</v>
      </c>
      <c r="G33" s="4">
        <v>625</v>
      </c>
      <c r="H33" s="4">
        <v>568.61</v>
      </c>
      <c r="I33" s="4">
        <v>125</v>
      </c>
    </row>
    <row r="34" spans="1:9" ht="30" x14ac:dyDescent="0.2">
      <c r="A34" s="99">
        <v>26</v>
      </c>
      <c r="B34" s="99" t="s">
        <v>668</v>
      </c>
      <c r="C34" s="99" t="s">
        <v>657</v>
      </c>
      <c r="D34" s="99" t="s">
        <v>669</v>
      </c>
      <c r="E34" s="99" t="s">
        <v>670</v>
      </c>
      <c r="F34" s="99" t="s">
        <v>348</v>
      </c>
      <c r="G34" s="4">
        <v>412.5</v>
      </c>
      <c r="H34" s="4">
        <v>375.28</v>
      </c>
      <c r="I34" s="4">
        <v>82.5</v>
      </c>
    </row>
    <row r="35" spans="1:9" ht="30" x14ac:dyDescent="0.2">
      <c r="A35" s="99">
        <v>27</v>
      </c>
      <c r="B35" s="99" t="s">
        <v>599</v>
      </c>
      <c r="C35" s="99" t="s">
        <v>600</v>
      </c>
      <c r="D35" s="99" t="s">
        <v>601</v>
      </c>
      <c r="E35" s="99" t="s">
        <v>602</v>
      </c>
      <c r="F35" s="99" t="s">
        <v>0</v>
      </c>
      <c r="G35" s="4">
        <v>812.5</v>
      </c>
      <c r="H35" s="4">
        <v>739.18000000000006</v>
      </c>
      <c r="I35" s="4">
        <v>162.5</v>
      </c>
    </row>
    <row r="36" spans="1:9" ht="30" x14ac:dyDescent="0.2">
      <c r="A36" s="99">
        <v>28</v>
      </c>
      <c r="B36" s="99" t="s">
        <v>595</v>
      </c>
      <c r="C36" s="99" t="s">
        <v>607</v>
      </c>
      <c r="D36" s="99" t="s">
        <v>608</v>
      </c>
      <c r="E36" s="99" t="s">
        <v>609</v>
      </c>
      <c r="F36" s="99" t="s">
        <v>0</v>
      </c>
      <c r="G36" s="4">
        <v>2000</v>
      </c>
      <c r="H36" s="4">
        <v>1819.52</v>
      </c>
      <c r="I36" s="4">
        <v>400</v>
      </c>
    </row>
    <row r="37" spans="1:9" ht="30" x14ac:dyDescent="0.2">
      <c r="A37" s="99">
        <v>29</v>
      </c>
      <c r="B37" s="99" t="s">
        <v>603</v>
      </c>
      <c r="C37" s="99" t="s">
        <v>604</v>
      </c>
      <c r="D37" s="99" t="s">
        <v>605</v>
      </c>
      <c r="E37" s="99" t="s">
        <v>606</v>
      </c>
      <c r="F37" s="99" t="s">
        <v>0</v>
      </c>
      <c r="G37" s="4">
        <v>3125</v>
      </c>
      <c r="H37" s="4">
        <v>2843.01</v>
      </c>
      <c r="I37" s="4">
        <v>625</v>
      </c>
    </row>
    <row r="38" spans="1:9" ht="30" x14ac:dyDescent="0.2">
      <c r="A38" s="99">
        <v>30</v>
      </c>
      <c r="B38" s="99" t="s">
        <v>654</v>
      </c>
      <c r="C38" s="99" t="s">
        <v>671</v>
      </c>
      <c r="D38" s="99" t="s">
        <v>672</v>
      </c>
      <c r="E38" s="99" t="s">
        <v>673</v>
      </c>
      <c r="F38" s="99" t="s">
        <v>0</v>
      </c>
      <c r="G38" s="4">
        <v>375</v>
      </c>
      <c r="H38" s="4">
        <v>341.19</v>
      </c>
      <c r="I38" s="4">
        <v>75</v>
      </c>
    </row>
    <row r="39" spans="1:9" ht="15" x14ac:dyDescent="0.2">
      <c r="A39" s="99">
        <v>31</v>
      </c>
      <c r="B39" s="99" t="s">
        <v>632</v>
      </c>
      <c r="C39" s="99" t="s">
        <v>633</v>
      </c>
      <c r="D39" s="99" t="s">
        <v>634</v>
      </c>
      <c r="E39" s="99" t="s">
        <v>635</v>
      </c>
      <c r="F39" s="99" t="s">
        <v>0</v>
      </c>
      <c r="G39" s="4">
        <v>1875</v>
      </c>
      <c r="H39" s="4">
        <v>1705.8</v>
      </c>
      <c r="I39" s="4">
        <v>375</v>
      </c>
    </row>
    <row r="40" spans="1:9" ht="15" x14ac:dyDescent="0.2">
      <c r="A40" s="99">
        <v>32</v>
      </c>
      <c r="B40" s="99" t="s">
        <v>674</v>
      </c>
      <c r="C40" s="99" t="s">
        <v>675</v>
      </c>
      <c r="D40" s="99" t="s">
        <v>676</v>
      </c>
      <c r="E40" s="99" t="s">
        <v>677</v>
      </c>
      <c r="F40" s="99" t="s">
        <v>0</v>
      </c>
      <c r="G40" s="4">
        <v>812.5</v>
      </c>
      <c r="H40" s="4">
        <v>739.18000000000006</v>
      </c>
      <c r="I40" s="4">
        <v>162.5</v>
      </c>
    </row>
    <row r="41" spans="1:9" ht="15" x14ac:dyDescent="0.2">
      <c r="A41" s="88" t="s">
        <v>276</v>
      </c>
      <c r="B41" s="88"/>
      <c r="C41" s="88"/>
      <c r="D41" s="88"/>
      <c r="E41" s="88"/>
      <c r="F41" s="99"/>
      <c r="G41" s="4"/>
      <c r="H41" s="4"/>
      <c r="I41" s="4"/>
    </row>
    <row r="42" spans="1:9" ht="15" x14ac:dyDescent="0.3">
      <c r="A42" s="88"/>
      <c r="B42" s="100"/>
      <c r="C42" s="100"/>
      <c r="D42" s="100"/>
      <c r="E42" s="100"/>
      <c r="F42" s="88" t="s">
        <v>456</v>
      </c>
      <c r="G42" s="87">
        <f>SUM(G9:G41)</f>
        <v>36987.5</v>
      </c>
      <c r="H42" s="87">
        <f>SUM(H9:H41)</f>
        <v>33717.499999999993</v>
      </c>
      <c r="I42" s="87">
        <f>SUM(I9:I41)</f>
        <v>7247.5</v>
      </c>
    </row>
    <row r="43" spans="1:9" ht="15" x14ac:dyDescent="0.3">
      <c r="A43" s="231"/>
      <c r="B43" s="231"/>
      <c r="C43" s="231"/>
      <c r="D43" s="231"/>
      <c r="E43" s="231"/>
      <c r="F43" s="231"/>
      <c r="G43" s="231"/>
      <c r="H43" s="187"/>
      <c r="I43" s="187"/>
    </row>
    <row r="44" spans="1:9" ht="15" x14ac:dyDescent="0.3">
      <c r="A44" s="232" t="s">
        <v>445</v>
      </c>
      <c r="B44" s="232"/>
      <c r="C44" s="231"/>
      <c r="D44" s="231"/>
      <c r="E44" s="231"/>
      <c r="F44" s="231"/>
      <c r="G44" s="231"/>
      <c r="H44" s="187"/>
      <c r="I44" s="187"/>
    </row>
    <row r="45" spans="1:9" ht="15" x14ac:dyDescent="0.3">
      <c r="A45" s="232"/>
      <c r="B45" s="232"/>
      <c r="C45" s="231"/>
      <c r="D45" s="231"/>
      <c r="E45" s="231"/>
      <c r="F45" s="231"/>
      <c r="G45" s="231"/>
      <c r="H45" s="187"/>
      <c r="I45" s="187"/>
    </row>
    <row r="46" spans="1:9" ht="14.25" x14ac:dyDescent="0.25">
      <c r="A46" s="228"/>
      <c r="B46" s="228"/>
      <c r="C46" s="228"/>
      <c r="D46" s="228"/>
      <c r="E46" s="228"/>
      <c r="F46" s="228"/>
      <c r="G46" s="228"/>
      <c r="H46" s="425"/>
      <c r="I46" s="228"/>
    </row>
    <row r="47" spans="1:9" ht="15" x14ac:dyDescent="0.3">
      <c r="A47" s="193" t="s">
        <v>107</v>
      </c>
      <c r="B47" s="193"/>
      <c r="C47" s="187"/>
      <c r="D47" s="187"/>
      <c r="E47" s="187"/>
      <c r="F47" s="187"/>
      <c r="G47" s="187"/>
      <c r="H47" s="187"/>
      <c r="I47" s="426"/>
    </row>
    <row r="48" spans="1:9" ht="15" x14ac:dyDescent="0.3">
      <c r="A48" s="187"/>
      <c r="B48" s="187"/>
      <c r="C48" s="187"/>
      <c r="D48" s="187"/>
      <c r="E48" s="187"/>
      <c r="F48" s="187"/>
      <c r="G48" s="187"/>
      <c r="H48" s="187"/>
      <c r="I48" s="187"/>
    </row>
    <row r="49" spans="1:9" ht="15" x14ac:dyDescent="0.3">
      <c r="A49" s="187"/>
      <c r="B49" s="187"/>
      <c r="C49" s="187"/>
      <c r="D49" s="187"/>
      <c r="E49" s="191"/>
      <c r="F49" s="191"/>
      <c r="G49" s="191"/>
      <c r="H49" s="187"/>
      <c r="I49" s="187"/>
    </row>
    <row r="50" spans="1:9" ht="15" x14ac:dyDescent="0.3">
      <c r="A50" s="193"/>
      <c r="B50" s="193"/>
      <c r="C50" s="193" t="s">
        <v>395</v>
      </c>
      <c r="D50" s="193"/>
      <c r="E50" s="193"/>
      <c r="F50" s="193"/>
      <c r="G50" s="193"/>
      <c r="H50" s="187"/>
      <c r="I50" s="187"/>
    </row>
    <row r="51" spans="1:9" ht="15" x14ac:dyDescent="0.3">
      <c r="A51" s="187"/>
      <c r="B51" s="187"/>
      <c r="C51" s="187" t="s">
        <v>394</v>
      </c>
      <c r="D51" s="187"/>
      <c r="E51" s="187"/>
      <c r="F51" s="187"/>
      <c r="G51" s="187"/>
      <c r="H51" s="187"/>
      <c r="I51" s="187"/>
    </row>
    <row r="52" spans="1:9" x14ac:dyDescent="0.2">
      <c r="A52" s="195"/>
      <c r="B52" s="195"/>
      <c r="C52" s="195" t="s">
        <v>139</v>
      </c>
      <c r="D52" s="195"/>
      <c r="E52" s="195"/>
      <c r="F52" s="195"/>
      <c r="G52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7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zoomScaleNormal="100" zoomScaleSheetLayoutView="80" workbookViewId="0"/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5" t="s">
        <v>366</v>
      </c>
      <c r="B1" s="78"/>
      <c r="C1" s="78"/>
      <c r="D1" s="78"/>
      <c r="E1" s="78"/>
      <c r="F1" s="78"/>
      <c r="G1" s="439" t="s">
        <v>109</v>
      </c>
      <c r="H1" s="439"/>
      <c r="I1" s="375"/>
    </row>
    <row r="2" spans="1:9" ht="15" x14ac:dyDescent="0.3">
      <c r="A2" s="77" t="s">
        <v>140</v>
      </c>
      <c r="B2" s="78"/>
      <c r="C2" s="78"/>
      <c r="D2" s="78"/>
      <c r="E2" s="78"/>
      <c r="F2" s="78"/>
      <c r="G2" s="437" t="s">
        <v>508</v>
      </c>
      <c r="H2" s="437"/>
      <c r="I2" s="77"/>
    </row>
    <row r="3" spans="1:9" ht="15" x14ac:dyDescent="0.3">
      <c r="A3" s="77"/>
      <c r="B3" s="77"/>
      <c r="C3" s="77"/>
      <c r="D3" s="77"/>
      <c r="E3" s="77"/>
      <c r="F3" s="77"/>
      <c r="G3" s="165"/>
      <c r="H3" s="165"/>
      <c r="I3" s="375"/>
    </row>
    <row r="4" spans="1:9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393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2"/>
      <c r="H5" s="82"/>
      <c r="I5" s="375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3">
      <c r="A7" s="164"/>
      <c r="B7" s="164"/>
      <c r="C7" s="277"/>
      <c r="D7" s="164"/>
      <c r="E7" s="164"/>
      <c r="F7" s="164"/>
      <c r="G7" s="79"/>
      <c r="H7" s="79"/>
      <c r="I7" s="77"/>
    </row>
    <row r="8" spans="1:9" ht="45" x14ac:dyDescent="0.2">
      <c r="A8" s="371" t="s">
        <v>64</v>
      </c>
      <c r="B8" s="80" t="s">
        <v>340</v>
      </c>
      <c r="C8" s="91" t="s">
        <v>341</v>
      </c>
      <c r="D8" s="91" t="s">
        <v>227</v>
      </c>
      <c r="E8" s="91" t="s">
        <v>344</v>
      </c>
      <c r="F8" s="91" t="s">
        <v>343</v>
      </c>
      <c r="G8" s="91" t="s">
        <v>390</v>
      </c>
      <c r="H8" s="80" t="s">
        <v>10</v>
      </c>
      <c r="I8" s="80" t="s">
        <v>9</v>
      </c>
    </row>
    <row r="9" spans="1:9" ht="15" x14ac:dyDescent="0.2">
      <c r="A9" s="372"/>
      <c r="B9" s="373"/>
      <c r="C9" s="99"/>
      <c r="D9" s="99"/>
      <c r="E9" s="99"/>
      <c r="F9" s="99"/>
      <c r="G9" s="99"/>
      <c r="H9" s="4"/>
      <c r="I9" s="4"/>
    </row>
    <row r="10" spans="1:9" ht="15" x14ac:dyDescent="0.2">
      <c r="A10" s="372"/>
      <c r="B10" s="373"/>
      <c r="C10" s="99"/>
      <c r="D10" s="99"/>
      <c r="E10" s="99"/>
      <c r="F10" s="99"/>
      <c r="G10" s="99"/>
      <c r="H10" s="4"/>
      <c r="I10" s="4"/>
    </row>
    <row r="11" spans="1:9" ht="15" x14ac:dyDescent="0.2">
      <c r="A11" s="372"/>
      <c r="B11" s="373"/>
      <c r="C11" s="88"/>
      <c r="D11" s="88"/>
      <c r="E11" s="88"/>
      <c r="F11" s="88"/>
      <c r="G11" s="88"/>
      <c r="H11" s="4"/>
      <c r="I11" s="4"/>
    </row>
    <row r="12" spans="1:9" ht="15" x14ac:dyDescent="0.2">
      <c r="A12" s="372"/>
      <c r="B12" s="373"/>
      <c r="C12" s="88"/>
      <c r="D12" s="88"/>
      <c r="E12" s="88"/>
      <c r="F12" s="88"/>
      <c r="G12" s="88"/>
      <c r="H12" s="4"/>
      <c r="I12" s="4"/>
    </row>
    <row r="13" spans="1:9" ht="15" x14ac:dyDescent="0.2">
      <c r="A13" s="372"/>
      <c r="B13" s="373"/>
      <c r="C13" s="88"/>
      <c r="D13" s="88"/>
      <c r="E13" s="88"/>
      <c r="F13" s="88"/>
      <c r="G13" s="88"/>
      <c r="H13" s="4"/>
      <c r="I13" s="4"/>
    </row>
    <row r="14" spans="1:9" ht="15" x14ac:dyDescent="0.2">
      <c r="A14" s="372"/>
      <c r="B14" s="373"/>
      <c r="C14" s="88"/>
      <c r="D14" s="88"/>
      <c r="E14" s="88"/>
      <c r="F14" s="88"/>
      <c r="G14" s="88"/>
      <c r="H14" s="4"/>
      <c r="I14" s="4"/>
    </row>
    <row r="15" spans="1:9" ht="15" x14ac:dyDescent="0.2">
      <c r="A15" s="372"/>
      <c r="B15" s="373"/>
      <c r="C15" s="88"/>
      <c r="D15" s="88"/>
      <c r="E15" s="88"/>
      <c r="F15" s="88"/>
      <c r="G15" s="88"/>
      <c r="H15" s="4"/>
      <c r="I15" s="4"/>
    </row>
    <row r="16" spans="1:9" ht="15" x14ac:dyDescent="0.2">
      <c r="A16" s="372"/>
      <c r="B16" s="373"/>
      <c r="C16" s="88"/>
      <c r="D16" s="88"/>
      <c r="E16" s="88"/>
      <c r="F16" s="88"/>
      <c r="G16" s="88"/>
      <c r="H16" s="4"/>
      <c r="I16" s="4"/>
    </row>
    <row r="17" spans="1:9" ht="15" x14ac:dyDescent="0.2">
      <c r="A17" s="372"/>
      <c r="B17" s="373"/>
      <c r="C17" s="88"/>
      <c r="D17" s="88"/>
      <c r="E17" s="88"/>
      <c r="F17" s="88"/>
      <c r="G17" s="88"/>
      <c r="H17" s="4"/>
      <c r="I17" s="4"/>
    </row>
    <row r="18" spans="1:9" ht="15" x14ac:dyDescent="0.2">
      <c r="A18" s="372"/>
      <c r="B18" s="373"/>
      <c r="C18" s="88"/>
      <c r="D18" s="88"/>
      <c r="E18" s="88"/>
      <c r="F18" s="88"/>
      <c r="G18" s="88"/>
      <c r="H18" s="4"/>
      <c r="I18" s="4"/>
    </row>
    <row r="19" spans="1:9" ht="15" x14ac:dyDescent="0.2">
      <c r="A19" s="372"/>
      <c r="B19" s="373"/>
      <c r="C19" s="88"/>
      <c r="D19" s="88"/>
      <c r="E19" s="88"/>
      <c r="F19" s="88"/>
      <c r="G19" s="88"/>
      <c r="H19" s="4"/>
      <c r="I19" s="4"/>
    </row>
    <row r="20" spans="1:9" ht="15" x14ac:dyDescent="0.2">
      <c r="A20" s="372"/>
      <c r="B20" s="373"/>
      <c r="C20" s="88"/>
      <c r="D20" s="88"/>
      <c r="E20" s="88"/>
      <c r="F20" s="88"/>
      <c r="G20" s="88"/>
      <c r="H20" s="4"/>
      <c r="I20" s="4"/>
    </row>
    <row r="21" spans="1:9" ht="15" x14ac:dyDescent="0.2">
      <c r="A21" s="372"/>
      <c r="B21" s="373"/>
      <c r="C21" s="88"/>
      <c r="D21" s="88"/>
      <c r="E21" s="88"/>
      <c r="F21" s="88"/>
      <c r="G21" s="88"/>
      <c r="H21" s="4"/>
      <c r="I21" s="4"/>
    </row>
    <row r="22" spans="1:9" ht="15" x14ac:dyDescent="0.2">
      <c r="A22" s="372"/>
      <c r="B22" s="373"/>
      <c r="C22" s="88"/>
      <c r="D22" s="88"/>
      <c r="E22" s="88"/>
      <c r="F22" s="88"/>
      <c r="G22" s="88"/>
      <c r="H22" s="4"/>
      <c r="I22" s="4"/>
    </row>
    <row r="23" spans="1:9" ht="15" x14ac:dyDescent="0.2">
      <c r="A23" s="372"/>
      <c r="B23" s="373"/>
      <c r="C23" s="88"/>
      <c r="D23" s="88"/>
      <c r="E23" s="88"/>
      <c r="F23" s="88"/>
      <c r="G23" s="88"/>
      <c r="H23" s="4"/>
      <c r="I23" s="4"/>
    </row>
    <row r="24" spans="1:9" ht="15" x14ac:dyDescent="0.2">
      <c r="A24" s="372"/>
      <c r="B24" s="373"/>
      <c r="C24" s="88"/>
      <c r="D24" s="88"/>
      <c r="E24" s="88"/>
      <c r="F24" s="88"/>
      <c r="G24" s="88"/>
      <c r="H24" s="4"/>
      <c r="I24" s="4"/>
    </row>
    <row r="25" spans="1:9" ht="15" x14ac:dyDescent="0.2">
      <c r="A25" s="372"/>
      <c r="B25" s="373"/>
      <c r="C25" s="88"/>
      <c r="D25" s="88"/>
      <c r="E25" s="88"/>
      <c r="F25" s="88"/>
      <c r="G25" s="88"/>
      <c r="H25" s="4"/>
      <c r="I25" s="4"/>
    </row>
    <row r="26" spans="1:9" ht="15" x14ac:dyDescent="0.2">
      <c r="A26" s="372"/>
      <c r="B26" s="373"/>
      <c r="C26" s="88"/>
      <c r="D26" s="88"/>
      <c r="E26" s="88"/>
      <c r="F26" s="88"/>
      <c r="G26" s="88"/>
      <c r="H26" s="4"/>
      <c r="I26" s="4"/>
    </row>
    <row r="27" spans="1:9" ht="15" x14ac:dyDescent="0.2">
      <c r="A27" s="372"/>
      <c r="B27" s="373"/>
      <c r="C27" s="88"/>
      <c r="D27" s="88"/>
      <c r="E27" s="88"/>
      <c r="F27" s="88"/>
      <c r="G27" s="88"/>
      <c r="H27" s="4"/>
      <c r="I27" s="4"/>
    </row>
    <row r="28" spans="1:9" ht="15" x14ac:dyDescent="0.2">
      <c r="A28" s="372"/>
      <c r="B28" s="373"/>
      <c r="C28" s="88"/>
      <c r="D28" s="88"/>
      <c r="E28" s="88"/>
      <c r="F28" s="88"/>
      <c r="G28" s="88"/>
      <c r="H28" s="4"/>
      <c r="I28" s="4"/>
    </row>
    <row r="29" spans="1:9" ht="15" x14ac:dyDescent="0.2">
      <c r="A29" s="372"/>
      <c r="B29" s="373"/>
      <c r="C29" s="88"/>
      <c r="D29" s="88"/>
      <c r="E29" s="88"/>
      <c r="F29" s="88"/>
      <c r="G29" s="88"/>
      <c r="H29" s="4"/>
      <c r="I29" s="4"/>
    </row>
    <row r="30" spans="1:9" ht="15" x14ac:dyDescent="0.2">
      <c r="A30" s="372"/>
      <c r="B30" s="373"/>
      <c r="C30" s="88"/>
      <c r="D30" s="88"/>
      <c r="E30" s="88"/>
      <c r="F30" s="88"/>
      <c r="G30" s="88"/>
      <c r="H30" s="4"/>
      <c r="I30" s="4"/>
    </row>
    <row r="31" spans="1:9" ht="15" x14ac:dyDescent="0.2">
      <c r="A31" s="372"/>
      <c r="B31" s="373"/>
      <c r="C31" s="88"/>
      <c r="D31" s="88"/>
      <c r="E31" s="88"/>
      <c r="F31" s="88"/>
      <c r="G31" s="88"/>
      <c r="H31" s="4"/>
      <c r="I31" s="4"/>
    </row>
    <row r="32" spans="1:9" ht="15" x14ac:dyDescent="0.2">
      <c r="A32" s="372"/>
      <c r="B32" s="373"/>
      <c r="C32" s="88"/>
      <c r="D32" s="88"/>
      <c r="E32" s="88"/>
      <c r="F32" s="88"/>
      <c r="G32" s="88"/>
      <c r="H32" s="4"/>
      <c r="I32" s="4"/>
    </row>
    <row r="33" spans="1:9" ht="15" x14ac:dyDescent="0.2">
      <c r="A33" s="372"/>
      <c r="B33" s="373"/>
      <c r="C33" s="88"/>
      <c r="D33" s="88"/>
      <c r="E33" s="88"/>
      <c r="F33" s="88"/>
      <c r="G33" s="88"/>
      <c r="H33" s="4"/>
      <c r="I33" s="4"/>
    </row>
    <row r="34" spans="1:9" ht="15" x14ac:dyDescent="0.3">
      <c r="A34" s="372"/>
      <c r="B34" s="374"/>
      <c r="C34" s="100"/>
      <c r="D34" s="100"/>
      <c r="E34" s="100"/>
      <c r="F34" s="100"/>
      <c r="G34" s="100" t="s">
        <v>339</v>
      </c>
      <c r="H34" s="87">
        <f>SUM(H9:H33)</f>
        <v>0</v>
      </c>
      <c r="I34" s="87">
        <f>SUM(I9:I33)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187"/>
      <c r="H35" s="187"/>
      <c r="I35" s="192"/>
    </row>
    <row r="36" spans="1:9" ht="15" x14ac:dyDescent="0.3">
      <c r="A36" s="232" t="s">
        <v>350</v>
      </c>
      <c r="B36" s="231"/>
      <c r="C36" s="231"/>
      <c r="D36" s="231"/>
      <c r="E36" s="231"/>
      <c r="F36" s="231"/>
      <c r="G36" s="187"/>
      <c r="H36" s="187"/>
      <c r="I36" s="192"/>
    </row>
    <row r="37" spans="1:9" ht="15" x14ac:dyDescent="0.3">
      <c r="A37" s="232" t="s">
        <v>353</v>
      </c>
      <c r="B37" s="231"/>
      <c r="C37" s="231"/>
      <c r="D37" s="231"/>
      <c r="E37" s="231"/>
      <c r="F37" s="231"/>
      <c r="G37" s="187"/>
      <c r="H37" s="187"/>
      <c r="I37" s="192"/>
    </row>
    <row r="38" spans="1:9" ht="15" x14ac:dyDescent="0.3">
      <c r="A38" s="232"/>
      <c r="B38" s="187"/>
      <c r="C38" s="187"/>
      <c r="D38" s="187"/>
      <c r="E38" s="187"/>
      <c r="F38" s="187"/>
      <c r="G38" s="187"/>
      <c r="H38" s="187"/>
      <c r="I38" s="192"/>
    </row>
    <row r="39" spans="1:9" ht="15" x14ac:dyDescent="0.3">
      <c r="A39" s="232"/>
      <c r="B39" s="187"/>
      <c r="C39" s="187"/>
      <c r="D39" s="187"/>
      <c r="E39" s="187"/>
      <c r="G39" s="187"/>
      <c r="H39" s="187"/>
      <c r="I39" s="192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192"/>
    </row>
    <row r="41" spans="1:9" ht="15" x14ac:dyDescent="0.3">
      <c r="A41" s="193" t="s">
        <v>107</v>
      </c>
      <c r="B41" s="187"/>
      <c r="C41" s="187"/>
      <c r="D41" s="187"/>
      <c r="E41" s="187"/>
      <c r="F41" s="187"/>
      <c r="G41" s="187"/>
      <c r="H41" s="187"/>
      <c r="I41" s="192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92"/>
    </row>
    <row r="43" spans="1:9" ht="15" x14ac:dyDescent="0.3">
      <c r="A43" s="187"/>
      <c r="B43" s="187"/>
      <c r="C43" s="187"/>
      <c r="D43" s="187"/>
      <c r="E43" s="187"/>
      <c r="F43" s="187"/>
      <c r="G43" s="187"/>
      <c r="H43" s="194"/>
      <c r="I43" s="192"/>
    </row>
    <row r="44" spans="1:9" ht="15" x14ac:dyDescent="0.3">
      <c r="A44" s="193"/>
      <c r="B44" s="193" t="s">
        <v>271</v>
      </c>
      <c r="C44" s="193"/>
      <c r="D44" s="193"/>
      <c r="E44" s="193"/>
      <c r="F44" s="193"/>
      <c r="G44" s="187"/>
      <c r="H44" s="194"/>
      <c r="I44" s="192"/>
    </row>
    <row r="45" spans="1:9" ht="15" x14ac:dyDescent="0.3">
      <c r="A45" s="187"/>
      <c r="B45" s="187" t="s">
        <v>270</v>
      </c>
      <c r="C45" s="187"/>
      <c r="D45" s="187"/>
      <c r="E45" s="187"/>
      <c r="F45" s="187"/>
      <c r="G45" s="187"/>
      <c r="H45" s="194"/>
      <c r="I45" s="192"/>
    </row>
    <row r="46" spans="1:9" x14ac:dyDescent="0.2">
      <c r="A46" s="195"/>
      <c r="B46" s="195" t="s">
        <v>139</v>
      </c>
      <c r="C46" s="195"/>
      <c r="D46" s="195"/>
      <c r="E46" s="195"/>
      <c r="F46" s="195"/>
      <c r="G46" s="188"/>
      <c r="H46" s="188"/>
      <c r="I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 x14ac:dyDescent="0.3">
      <c r="A1" s="75" t="s">
        <v>465</v>
      </c>
      <c r="B1" s="75"/>
      <c r="C1" s="78"/>
      <c r="D1" s="78"/>
      <c r="E1" s="78"/>
      <c r="F1" s="78"/>
      <c r="G1" s="439" t="s">
        <v>109</v>
      </c>
      <c r="H1" s="439"/>
    </row>
    <row r="2" spans="1:10" ht="15" x14ac:dyDescent="0.3">
      <c r="A2" s="77" t="s">
        <v>140</v>
      </c>
      <c r="B2" s="75"/>
      <c r="C2" s="78"/>
      <c r="D2" s="78"/>
      <c r="E2" s="78"/>
      <c r="F2" s="78"/>
      <c r="G2" s="437" t="s">
        <v>508</v>
      </c>
      <c r="H2" s="437"/>
    </row>
    <row r="3" spans="1:10" ht="15" x14ac:dyDescent="0.3">
      <c r="A3" s="77"/>
      <c r="B3" s="77"/>
      <c r="C3" s="77"/>
      <c r="D3" s="77"/>
      <c r="E3" s="77"/>
      <c r="F3" s="77"/>
      <c r="G3" s="222"/>
      <c r="H3" s="222"/>
    </row>
    <row r="4" spans="1:10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393" t="str">
        <f>'ფორმა N1'!D4</f>
        <v>მპგ „ერთიანი ნაციონალური მოძრაობა“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21"/>
      <c r="B7" s="221"/>
      <c r="C7" s="221"/>
      <c r="D7" s="224"/>
      <c r="E7" s="221"/>
      <c r="F7" s="221"/>
      <c r="G7" s="79"/>
      <c r="H7" s="79"/>
    </row>
    <row r="8" spans="1:10" ht="30" x14ac:dyDescent="0.2">
      <c r="A8" s="91" t="s">
        <v>64</v>
      </c>
      <c r="B8" s="91" t="s">
        <v>340</v>
      </c>
      <c r="C8" s="91" t="s">
        <v>341</v>
      </c>
      <c r="D8" s="91" t="s">
        <v>227</v>
      </c>
      <c r="E8" s="91" t="s">
        <v>349</v>
      </c>
      <c r="F8" s="91" t="s">
        <v>342</v>
      </c>
      <c r="G8" s="80" t="s">
        <v>10</v>
      </c>
      <c r="H8" s="80" t="s">
        <v>9</v>
      </c>
      <c r="J8" s="233" t="s">
        <v>348</v>
      </c>
    </row>
    <row r="9" spans="1:10" ht="15" x14ac:dyDescent="0.2">
      <c r="A9" s="99"/>
      <c r="B9" s="99"/>
      <c r="C9" s="99"/>
      <c r="D9" s="99"/>
      <c r="E9" s="99"/>
      <c r="F9" s="99"/>
      <c r="G9" s="4"/>
      <c r="H9" s="4"/>
      <c r="J9" s="233" t="s">
        <v>0</v>
      </c>
    </row>
    <row r="10" spans="1:10" ht="15" x14ac:dyDescent="0.2">
      <c r="A10" s="99"/>
      <c r="B10" s="99"/>
      <c r="C10" s="99"/>
      <c r="D10" s="99"/>
      <c r="E10" s="99"/>
      <c r="F10" s="99"/>
      <c r="G10" s="4"/>
      <c r="H10" s="4"/>
    </row>
    <row r="11" spans="1:10" ht="15" x14ac:dyDescent="0.2">
      <c r="A11" s="88"/>
      <c r="B11" s="88"/>
      <c r="C11" s="88"/>
      <c r="D11" s="88"/>
      <c r="E11" s="88"/>
      <c r="F11" s="88"/>
      <c r="G11" s="4"/>
      <c r="H11" s="4"/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347</v>
      </c>
      <c r="G34" s="87">
        <f>SUM(G9:G33)</f>
        <v>0</v>
      </c>
      <c r="H34" s="87">
        <f>SUM(H9:H33)</f>
        <v>0</v>
      </c>
    </row>
    <row r="35" spans="1:9" ht="15" x14ac:dyDescent="0.3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 x14ac:dyDescent="0.3">
      <c r="A36" s="232" t="s">
        <v>401</v>
      </c>
      <c r="B36" s="232"/>
      <c r="C36" s="231"/>
      <c r="D36" s="231"/>
      <c r="E36" s="231"/>
      <c r="F36" s="231"/>
      <c r="G36" s="231"/>
      <c r="H36" s="187"/>
      <c r="I36" s="187"/>
    </row>
    <row r="37" spans="1:9" ht="15" x14ac:dyDescent="0.3">
      <c r="A37" s="232" t="s">
        <v>346</v>
      </c>
      <c r="B37" s="232"/>
      <c r="C37" s="231"/>
      <c r="D37" s="231"/>
      <c r="E37" s="231"/>
      <c r="F37" s="231"/>
      <c r="G37" s="231"/>
      <c r="H37" s="187"/>
      <c r="I37" s="187"/>
    </row>
    <row r="38" spans="1:9" ht="15" x14ac:dyDescent="0.3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 x14ac:dyDescent="0.3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 x14ac:dyDescent="0.2">
      <c r="A40" s="228"/>
      <c r="B40" s="228"/>
      <c r="C40" s="228"/>
      <c r="D40" s="228"/>
      <c r="E40" s="228"/>
      <c r="F40" s="228"/>
      <c r="G40" s="228"/>
      <c r="H40" s="228"/>
      <c r="I40" s="228"/>
    </row>
    <row r="41" spans="1:9" ht="15" x14ac:dyDescent="0.3">
      <c r="A41" s="193" t="s">
        <v>107</v>
      </c>
      <c r="B41" s="193"/>
      <c r="C41" s="187"/>
      <c r="D41" s="187"/>
      <c r="E41" s="187"/>
      <c r="F41" s="187"/>
      <c r="G41" s="187"/>
      <c r="H41" s="187"/>
      <c r="I41" s="187"/>
    </row>
    <row r="42" spans="1:9" ht="15" x14ac:dyDescent="0.3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 x14ac:dyDescent="0.3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 x14ac:dyDescent="0.3">
      <c r="A44" s="193"/>
      <c r="B44" s="193"/>
      <c r="C44" s="193" t="s">
        <v>434</v>
      </c>
      <c r="D44" s="193"/>
      <c r="E44" s="231"/>
      <c r="F44" s="193"/>
      <c r="G44" s="193"/>
      <c r="H44" s="187"/>
      <c r="I44" s="194"/>
    </row>
    <row r="45" spans="1:9" ht="15" x14ac:dyDescent="0.3">
      <c r="A45" s="187"/>
      <c r="B45" s="187"/>
      <c r="C45" s="187" t="s">
        <v>270</v>
      </c>
      <c r="D45" s="187"/>
      <c r="E45" s="187"/>
      <c r="F45" s="187"/>
      <c r="G45" s="187"/>
      <c r="H45" s="187"/>
      <c r="I45" s="194"/>
    </row>
    <row r="46" spans="1:9" x14ac:dyDescent="0.2">
      <c r="A46" s="195"/>
      <c r="B46" s="195"/>
      <c r="C46" s="195" t="s">
        <v>139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topLeftCell="A10" zoomScale="85" zoomScaleSheetLayoutView="85" workbookViewId="0">
      <selection activeCell="K3" sqref="K3:L3"/>
    </sheetView>
  </sheetViews>
  <sheetFormatPr defaultRowHeight="12.75" x14ac:dyDescent="0.2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3.14062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 x14ac:dyDescent="0.3">
      <c r="A2" s="444" t="s">
        <v>504</v>
      </c>
      <c r="B2" s="444"/>
      <c r="C2" s="444"/>
      <c r="D2" s="444"/>
      <c r="E2" s="379"/>
      <c r="F2" s="78"/>
      <c r="G2" s="78"/>
      <c r="H2" s="78"/>
      <c r="I2" s="78"/>
      <c r="J2" s="380"/>
      <c r="K2" s="381"/>
      <c r="L2" s="381" t="s">
        <v>109</v>
      </c>
    </row>
    <row r="3" spans="1:12" ht="15" x14ac:dyDescent="0.3">
      <c r="A3" s="77" t="s">
        <v>140</v>
      </c>
      <c r="B3" s="75"/>
      <c r="C3" s="78"/>
      <c r="D3" s="78"/>
      <c r="E3" s="78"/>
      <c r="F3" s="78"/>
      <c r="G3" s="78"/>
      <c r="H3" s="78"/>
      <c r="I3" s="78"/>
      <c r="J3" s="380"/>
      <c r="K3" s="437" t="s">
        <v>508</v>
      </c>
      <c r="L3" s="437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380"/>
      <c r="K4" s="380"/>
      <c r="L4" s="380"/>
    </row>
    <row r="5" spans="1:12" ht="15" x14ac:dyDescent="0.3">
      <c r="A5" s="78" t="s">
        <v>274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393" t="str">
        <f>'ფორმა N1'!D4</f>
        <v>მპგ „ერთიანი ნაციონალური მოძრაობა“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377"/>
      <c r="B8" s="377"/>
      <c r="C8" s="377"/>
      <c r="D8" s="377"/>
      <c r="E8" s="377"/>
      <c r="F8" s="377"/>
      <c r="G8" s="377"/>
      <c r="H8" s="377"/>
      <c r="I8" s="377"/>
      <c r="J8" s="79"/>
      <c r="K8" s="79"/>
      <c r="L8" s="79"/>
    </row>
    <row r="9" spans="1:12" ht="45" x14ac:dyDescent="0.2">
      <c r="A9" s="91" t="s">
        <v>64</v>
      </c>
      <c r="B9" s="91" t="s">
        <v>476</v>
      </c>
      <c r="C9" s="91" t="s">
        <v>477</v>
      </c>
      <c r="D9" s="91" t="s">
        <v>478</v>
      </c>
      <c r="E9" s="91" t="s">
        <v>479</v>
      </c>
      <c r="F9" s="91" t="s">
        <v>480</v>
      </c>
      <c r="G9" s="91" t="s">
        <v>481</v>
      </c>
      <c r="H9" s="91" t="s">
        <v>482</v>
      </c>
      <c r="I9" s="91" t="s">
        <v>483</v>
      </c>
      <c r="J9" s="91" t="s">
        <v>484</v>
      </c>
      <c r="K9" s="91" t="s">
        <v>485</v>
      </c>
      <c r="L9" s="91" t="s">
        <v>318</v>
      </c>
    </row>
    <row r="10" spans="1:12" ht="15" x14ac:dyDescent="0.2">
      <c r="A10" s="99">
        <v>1</v>
      </c>
      <c r="B10" s="364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 x14ac:dyDescent="0.2">
      <c r="A11" s="99">
        <v>2</v>
      </c>
      <c r="B11" s="364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 x14ac:dyDescent="0.2">
      <c r="A12" s="99">
        <v>3</v>
      </c>
      <c r="B12" s="364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 x14ac:dyDescent="0.2">
      <c r="A13" s="99">
        <v>4</v>
      </c>
      <c r="B13" s="364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 x14ac:dyDescent="0.2">
      <c r="A14" s="99">
        <v>5</v>
      </c>
      <c r="B14" s="364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 x14ac:dyDescent="0.2">
      <c r="A15" s="99">
        <v>6</v>
      </c>
      <c r="B15" s="364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 x14ac:dyDescent="0.2">
      <c r="A16" s="99">
        <v>7</v>
      </c>
      <c r="B16" s="364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 x14ac:dyDescent="0.2">
      <c r="A17" s="99">
        <v>8</v>
      </c>
      <c r="B17" s="364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 x14ac:dyDescent="0.2">
      <c r="A18" s="99">
        <v>9</v>
      </c>
      <c r="B18" s="36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10</v>
      </c>
      <c r="B19" s="36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99">
        <v>11</v>
      </c>
      <c r="B20" s="36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2">
      <c r="A21" s="99">
        <v>12</v>
      </c>
      <c r="B21" s="364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 x14ac:dyDescent="0.2">
      <c r="A22" s="99">
        <v>13</v>
      </c>
      <c r="B22" s="364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 x14ac:dyDescent="0.2">
      <c r="A23" s="99">
        <v>14</v>
      </c>
      <c r="B23" s="364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 x14ac:dyDescent="0.2">
      <c r="A24" s="99">
        <v>15</v>
      </c>
      <c r="B24" s="364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 x14ac:dyDescent="0.2">
      <c r="A25" s="99">
        <v>16</v>
      </c>
      <c r="B25" s="364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 x14ac:dyDescent="0.2">
      <c r="A26" s="99">
        <v>17</v>
      </c>
      <c r="B26" s="364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 x14ac:dyDescent="0.2">
      <c r="A27" s="99">
        <v>18</v>
      </c>
      <c r="B27" s="364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 x14ac:dyDescent="0.2">
      <c r="A28" s="99">
        <v>19</v>
      </c>
      <c r="B28" s="364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 x14ac:dyDescent="0.2">
      <c r="A29" s="99">
        <v>20</v>
      </c>
      <c r="B29" s="364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 x14ac:dyDescent="0.2">
      <c r="A30" s="99">
        <v>21</v>
      </c>
      <c r="B30" s="364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 x14ac:dyDescent="0.2">
      <c r="A31" s="99">
        <v>22</v>
      </c>
      <c r="B31" s="364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 x14ac:dyDescent="0.2">
      <c r="A32" s="99">
        <v>23</v>
      </c>
      <c r="B32" s="364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 x14ac:dyDescent="0.2">
      <c r="A33" s="99">
        <v>24</v>
      </c>
      <c r="B33" s="364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 x14ac:dyDescent="0.2">
      <c r="A34" s="88" t="s">
        <v>276</v>
      </c>
      <c r="B34" s="364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 x14ac:dyDescent="0.3">
      <c r="A35" s="88"/>
      <c r="B35" s="364"/>
      <c r="C35" s="100"/>
      <c r="D35" s="100"/>
      <c r="E35" s="100"/>
      <c r="F35" s="100"/>
      <c r="G35" s="88"/>
      <c r="H35" s="88"/>
      <c r="I35" s="88"/>
      <c r="J35" s="88" t="s">
        <v>486</v>
      </c>
      <c r="K35" s="87">
        <f>SUM(K10:K34)</f>
        <v>0</v>
      </c>
      <c r="L35" s="88"/>
    </row>
    <row r="36" spans="1:12" ht="15" x14ac:dyDescent="0.3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 x14ac:dyDescent="0.3">
      <c r="A37" s="232" t="s">
        <v>487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 x14ac:dyDescent="0.3">
      <c r="A38" s="232" t="s">
        <v>488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 x14ac:dyDescent="0.3">
      <c r="A39" s="218" t="s">
        <v>489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 x14ac:dyDescent="0.3">
      <c r="A40" s="218" t="s">
        <v>505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.75" customHeight="1" x14ac:dyDescent="0.2">
      <c r="A41" s="449" t="s">
        <v>506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</row>
    <row r="42" spans="1:12" ht="15.75" customHeight="1" x14ac:dyDescent="0.2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</row>
    <row r="43" spans="1:12" x14ac:dyDescent="0.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</row>
    <row r="44" spans="1:12" ht="15" x14ac:dyDescent="0.3">
      <c r="A44" s="445" t="s">
        <v>107</v>
      </c>
      <c r="B44" s="445"/>
      <c r="C44" s="365"/>
      <c r="D44" s="366"/>
      <c r="E44" s="366"/>
      <c r="F44" s="365"/>
      <c r="G44" s="365"/>
      <c r="H44" s="365"/>
      <c r="I44" s="365"/>
      <c r="J44" s="365"/>
      <c r="K44" s="187"/>
    </row>
    <row r="45" spans="1:12" ht="15" x14ac:dyDescent="0.3">
      <c r="A45" s="365"/>
      <c r="B45" s="366"/>
      <c r="C45" s="365"/>
      <c r="D45" s="366"/>
      <c r="E45" s="366"/>
      <c r="F45" s="365"/>
      <c r="G45" s="365"/>
      <c r="H45" s="365"/>
      <c r="I45" s="365"/>
      <c r="J45" s="367"/>
      <c r="K45" s="187"/>
    </row>
    <row r="46" spans="1:12" ht="15" customHeight="1" x14ac:dyDescent="0.3">
      <c r="A46" s="365"/>
      <c r="B46" s="366"/>
      <c r="C46" s="446" t="s">
        <v>268</v>
      </c>
      <c r="D46" s="446"/>
      <c r="E46" s="378"/>
      <c r="F46" s="368"/>
      <c r="G46" s="447" t="s">
        <v>490</v>
      </c>
      <c r="H46" s="447"/>
      <c r="I46" s="447"/>
      <c r="J46" s="369"/>
      <c r="K46" s="187"/>
    </row>
    <row r="47" spans="1:12" ht="15" x14ac:dyDescent="0.3">
      <c r="A47" s="365"/>
      <c r="B47" s="366"/>
      <c r="C47" s="365"/>
      <c r="D47" s="366"/>
      <c r="E47" s="366"/>
      <c r="F47" s="365"/>
      <c r="G47" s="448"/>
      <c r="H47" s="448"/>
      <c r="I47" s="448"/>
      <c r="J47" s="369"/>
      <c r="K47" s="187"/>
    </row>
    <row r="48" spans="1:12" ht="15" x14ac:dyDescent="0.3">
      <c r="A48" s="365"/>
      <c r="B48" s="366"/>
      <c r="C48" s="443" t="s">
        <v>139</v>
      </c>
      <c r="D48" s="443"/>
      <c r="E48" s="378"/>
      <c r="F48" s="368"/>
      <c r="G48" s="365"/>
      <c r="H48" s="365"/>
      <c r="I48" s="365"/>
      <c r="J48" s="365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302</v>
      </c>
      <c r="B1" s="115"/>
      <c r="C1" s="439" t="s">
        <v>109</v>
      </c>
      <c r="D1" s="439"/>
      <c r="E1" s="154"/>
    </row>
    <row r="2" spans="1:12" x14ac:dyDescent="0.3">
      <c r="A2" s="77" t="s">
        <v>140</v>
      </c>
      <c r="B2" s="115"/>
      <c r="C2" s="437" t="s">
        <v>508</v>
      </c>
      <c r="D2" s="438"/>
      <c r="E2" s="154"/>
    </row>
    <row r="3" spans="1:12" x14ac:dyDescent="0.3">
      <c r="A3" s="77"/>
      <c r="B3" s="115"/>
      <c r="C3" s="363"/>
      <c r="D3" s="363"/>
      <c r="E3" s="154"/>
    </row>
    <row r="4" spans="1:12" s="2" customFormat="1" x14ac:dyDescent="0.3">
      <c r="A4" s="78" t="s">
        <v>274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მპგ „ერთიანი ნაციონალური მოძრაობა“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62"/>
      <c r="B7" s="362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83">
        <f>SUM(C10,C13,C53,C56,C57,C58,C75)</f>
        <v>0</v>
      </c>
      <c r="D9" s="83">
        <f>SUM(D10,D13,D53,D56,D57,D58,D64,D71,D72)</f>
        <v>0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0</v>
      </c>
      <c r="D10" s="85">
        <f>SUM(D11:D12)</f>
        <v>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/>
      <c r="D11" s="34"/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85">
        <f>SUM(C14,C17,C29:C32,C35,C36,C43,C44,C45,C46,C47,C51,C52)</f>
        <v>0</v>
      </c>
      <c r="D13" s="85">
        <f>SUM(D14,D17,D29:D32,D35,D36,D43,D44,D45,D46,D47,D51,D52)</f>
        <v>0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4"/>
    </row>
    <row r="15" spans="1:12" ht="17.25" customHeight="1" x14ac:dyDescent="0.3">
      <c r="A15" s="17" t="s">
        <v>98</v>
      </c>
      <c r="B15" s="17" t="s">
        <v>61</v>
      </c>
      <c r="C15" s="35"/>
      <c r="D15" s="36"/>
      <c r="E15" s="154"/>
    </row>
    <row r="16" spans="1:12" ht="17.25" customHeight="1" x14ac:dyDescent="0.3">
      <c r="A16" s="17" t="s">
        <v>99</v>
      </c>
      <c r="B16" s="17" t="s">
        <v>62</v>
      </c>
      <c r="C16" s="35"/>
      <c r="D16" s="36"/>
      <c r="E16" s="154"/>
    </row>
    <row r="17" spans="1:5" x14ac:dyDescent="0.3">
      <c r="A17" s="16" t="s">
        <v>33</v>
      </c>
      <c r="B17" s="16" t="s">
        <v>2</v>
      </c>
      <c r="C17" s="84">
        <f>SUM(C18:C23,C28)</f>
        <v>0</v>
      </c>
      <c r="D17" s="84">
        <f>SUM(D18:D23,D28)</f>
        <v>0</v>
      </c>
      <c r="E17" s="154"/>
    </row>
    <row r="18" spans="1:5" ht="30" x14ac:dyDescent="0.3">
      <c r="A18" s="17" t="s">
        <v>12</v>
      </c>
      <c r="B18" s="17" t="s">
        <v>250</v>
      </c>
      <c r="C18" s="37"/>
      <c r="D18" s="38"/>
      <c r="E18" s="154"/>
    </row>
    <row r="19" spans="1:5" x14ac:dyDescent="0.3">
      <c r="A19" s="17" t="s">
        <v>13</v>
      </c>
      <c r="B19" s="17" t="s">
        <v>14</v>
      </c>
      <c r="C19" s="37"/>
      <c r="D19" s="39"/>
      <c r="E19" s="154"/>
    </row>
    <row r="20" spans="1:5" ht="30" x14ac:dyDescent="0.3">
      <c r="A20" s="17" t="s">
        <v>281</v>
      </c>
      <c r="B20" s="17" t="s">
        <v>22</v>
      </c>
      <c r="C20" s="37"/>
      <c r="D20" s="40"/>
      <c r="E20" s="154"/>
    </row>
    <row r="21" spans="1:5" x14ac:dyDescent="0.3">
      <c r="A21" s="17" t="s">
        <v>282</v>
      </c>
      <c r="B21" s="17" t="s">
        <v>15</v>
      </c>
      <c r="C21" s="37"/>
      <c r="D21" s="40"/>
      <c r="E21" s="154"/>
    </row>
    <row r="22" spans="1:5" x14ac:dyDescent="0.3">
      <c r="A22" s="17" t="s">
        <v>283</v>
      </c>
      <c r="B22" s="17" t="s">
        <v>16</v>
      </c>
      <c r="C22" s="37"/>
      <c r="D22" s="40"/>
      <c r="E22" s="154"/>
    </row>
    <row r="23" spans="1:5" x14ac:dyDescent="0.3">
      <c r="A23" s="17" t="s">
        <v>284</v>
      </c>
      <c r="B23" s="17" t="s">
        <v>17</v>
      </c>
      <c r="C23" s="118">
        <f>SUM(C24:C27)</f>
        <v>0</v>
      </c>
      <c r="D23" s="118">
        <f>SUM(D24:D27)</f>
        <v>0</v>
      </c>
      <c r="E23" s="154"/>
    </row>
    <row r="24" spans="1:5" ht="16.5" customHeight="1" x14ac:dyDescent="0.3">
      <c r="A24" s="18" t="s">
        <v>285</v>
      </c>
      <c r="B24" s="18" t="s">
        <v>18</v>
      </c>
      <c r="C24" s="37"/>
      <c r="D24" s="40"/>
      <c r="E24" s="154"/>
    </row>
    <row r="25" spans="1:5" ht="16.5" customHeight="1" x14ac:dyDescent="0.3">
      <c r="A25" s="18" t="s">
        <v>286</v>
      </c>
      <c r="B25" s="18" t="s">
        <v>19</v>
      </c>
      <c r="C25" s="37"/>
      <c r="D25" s="40"/>
      <c r="E25" s="154"/>
    </row>
    <row r="26" spans="1:5" ht="16.5" customHeight="1" x14ac:dyDescent="0.3">
      <c r="A26" s="18" t="s">
        <v>287</v>
      </c>
      <c r="B26" s="18" t="s">
        <v>20</v>
      </c>
      <c r="C26" s="37"/>
      <c r="D26" s="40"/>
      <c r="E26" s="154"/>
    </row>
    <row r="27" spans="1:5" ht="16.5" customHeight="1" x14ac:dyDescent="0.3">
      <c r="A27" s="18" t="s">
        <v>288</v>
      </c>
      <c r="B27" s="18" t="s">
        <v>23</v>
      </c>
      <c r="C27" s="37"/>
      <c r="D27" s="41"/>
      <c r="E27" s="154"/>
    </row>
    <row r="28" spans="1:5" x14ac:dyDescent="0.3">
      <c r="A28" s="17" t="s">
        <v>289</v>
      </c>
      <c r="B28" s="17" t="s">
        <v>21</v>
      </c>
      <c r="C28" s="37"/>
      <c r="D28" s="41"/>
      <c r="E28" s="154"/>
    </row>
    <row r="29" spans="1:5" x14ac:dyDescent="0.3">
      <c r="A29" s="16" t="s">
        <v>34</v>
      </c>
      <c r="B29" s="16" t="s">
        <v>3</v>
      </c>
      <c r="C29" s="33"/>
      <c r="D29" s="34"/>
      <c r="E29" s="154"/>
    </row>
    <row r="30" spans="1:5" x14ac:dyDescent="0.3">
      <c r="A30" s="16" t="s">
        <v>35</v>
      </c>
      <c r="B30" s="16" t="s">
        <v>4</v>
      </c>
      <c r="C30" s="33"/>
      <c r="D30" s="34"/>
      <c r="E30" s="154"/>
    </row>
    <row r="31" spans="1:5" x14ac:dyDescent="0.3">
      <c r="A31" s="16" t="s">
        <v>36</v>
      </c>
      <c r="B31" s="16" t="s">
        <v>5</v>
      </c>
      <c r="C31" s="33"/>
      <c r="D31" s="34"/>
      <c r="E31" s="154"/>
    </row>
    <row r="32" spans="1:5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290</v>
      </c>
      <c r="B33" s="17" t="s">
        <v>56</v>
      </c>
      <c r="C33" s="33"/>
      <c r="D33" s="34"/>
      <c r="E33" s="154"/>
    </row>
    <row r="34" spans="1:5" x14ac:dyDescent="0.3">
      <c r="A34" s="17" t="s">
        <v>291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3"/>
      <c r="D35" s="34"/>
      <c r="E35" s="154"/>
    </row>
    <row r="36" spans="1:5" x14ac:dyDescent="0.3">
      <c r="A36" s="16" t="s">
        <v>39</v>
      </c>
      <c r="B36" s="16" t="s">
        <v>358</v>
      </c>
      <c r="C36" s="84">
        <f>SUM(C37:C42)</f>
        <v>0</v>
      </c>
      <c r="D36" s="84">
        <f>SUM(D37:D42)</f>
        <v>0</v>
      </c>
      <c r="E36" s="154"/>
    </row>
    <row r="37" spans="1:5" x14ac:dyDescent="0.3">
      <c r="A37" s="17" t="s">
        <v>355</v>
      </c>
      <c r="B37" s="17" t="s">
        <v>359</v>
      </c>
      <c r="C37" s="33"/>
      <c r="D37" s="33"/>
      <c r="E37" s="154"/>
    </row>
    <row r="38" spans="1:5" x14ac:dyDescent="0.3">
      <c r="A38" s="17" t="s">
        <v>356</v>
      </c>
      <c r="B38" s="17" t="s">
        <v>360</v>
      </c>
      <c r="C38" s="33"/>
      <c r="D38" s="33"/>
      <c r="E38" s="154"/>
    </row>
    <row r="39" spans="1:5" x14ac:dyDescent="0.3">
      <c r="A39" s="17" t="s">
        <v>357</v>
      </c>
      <c r="B39" s="17" t="s">
        <v>363</v>
      </c>
      <c r="C39" s="33"/>
      <c r="D39" s="34"/>
      <c r="E39" s="154"/>
    </row>
    <row r="40" spans="1:5" x14ac:dyDescent="0.3">
      <c r="A40" s="17" t="s">
        <v>362</v>
      </c>
      <c r="B40" s="17" t="s">
        <v>364</v>
      </c>
      <c r="C40" s="33"/>
      <c r="D40" s="34"/>
      <c r="E40" s="154"/>
    </row>
    <row r="41" spans="1:5" x14ac:dyDescent="0.3">
      <c r="A41" s="17" t="s">
        <v>365</v>
      </c>
      <c r="B41" s="17" t="s">
        <v>491</v>
      </c>
      <c r="C41" s="33"/>
      <c r="D41" s="34"/>
      <c r="E41" s="154"/>
    </row>
    <row r="42" spans="1:5" x14ac:dyDescent="0.3">
      <c r="A42" s="17" t="s">
        <v>492</v>
      </c>
      <c r="B42" s="17" t="s">
        <v>361</v>
      </c>
      <c r="C42" s="33"/>
      <c r="D42" s="34"/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/>
      <c r="D44" s="34"/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296</v>
      </c>
      <c r="C47" s="84">
        <f>SUM(C48:C50)</f>
        <v>0</v>
      </c>
      <c r="D47" s="84">
        <f>SUM(D48:D50)</f>
        <v>0</v>
      </c>
      <c r="E47" s="154"/>
    </row>
    <row r="48" spans="1:5" x14ac:dyDescent="0.3">
      <c r="A48" s="98" t="s">
        <v>371</v>
      </c>
      <c r="B48" s="98" t="s">
        <v>374</v>
      </c>
      <c r="C48" s="33"/>
      <c r="D48" s="34"/>
      <c r="E48" s="154"/>
    </row>
    <row r="49" spans="1:5" x14ac:dyDescent="0.3">
      <c r="A49" s="98" t="s">
        <v>372</v>
      </c>
      <c r="B49" s="98" t="s">
        <v>373</v>
      </c>
      <c r="C49" s="33"/>
      <c r="D49" s="34"/>
      <c r="E49" s="154"/>
    </row>
    <row r="50" spans="1:5" x14ac:dyDescent="0.3">
      <c r="A50" s="98" t="s">
        <v>375</v>
      </c>
      <c r="B50" s="98" t="s">
        <v>376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x14ac:dyDescent="0.3">
      <c r="A52" s="16" t="s">
        <v>46</v>
      </c>
      <c r="B52" s="16" t="s">
        <v>6</v>
      </c>
      <c r="C52" s="33"/>
      <c r="D52" s="34"/>
      <c r="E52" s="154"/>
    </row>
    <row r="53" spans="1:5" ht="30" x14ac:dyDescent="0.3">
      <c r="A53" s="14">
        <v>1.3</v>
      </c>
      <c r="B53" s="88" t="s">
        <v>415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417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0</v>
      </c>
      <c r="E58" s="154"/>
    </row>
    <row r="59" spans="1:5" x14ac:dyDescent="0.3">
      <c r="A59" s="16" t="s">
        <v>297</v>
      </c>
      <c r="B59" s="46" t="s">
        <v>52</v>
      </c>
      <c r="C59" s="37"/>
      <c r="D59" s="40"/>
      <c r="E59" s="154"/>
    </row>
    <row r="60" spans="1:5" ht="30" x14ac:dyDescent="0.3">
      <c r="A60" s="16" t="s">
        <v>298</v>
      </c>
      <c r="B60" s="46" t="s">
        <v>54</v>
      </c>
      <c r="C60" s="37"/>
      <c r="D60" s="40"/>
      <c r="E60" s="154"/>
    </row>
    <row r="61" spans="1:5" x14ac:dyDescent="0.3">
      <c r="A61" s="16" t="s">
        <v>299</v>
      </c>
      <c r="B61" s="46" t="s">
        <v>53</v>
      </c>
      <c r="C61" s="40"/>
      <c r="D61" s="40"/>
      <c r="E61" s="154"/>
    </row>
    <row r="62" spans="1:5" x14ac:dyDescent="0.3">
      <c r="A62" s="16" t="s">
        <v>300</v>
      </c>
      <c r="B62" s="46" t="s">
        <v>27</v>
      </c>
      <c r="C62" s="37"/>
      <c r="D62" s="40"/>
      <c r="E62" s="154"/>
    </row>
    <row r="63" spans="1:5" x14ac:dyDescent="0.3">
      <c r="A63" s="16" t="s">
        <v>337</v>
      </c>
      <c r="B63" s="219" t="s">
        <v>338</v>
      </c>
      <c r="C63" s="37"/>
      <c r="D63" s="220"/>
      <c r="E63" s="154"/>
    </row>
    <row r="64" spans="1:5" x14ac:dyDescent="0.3">
      <c r="A64" s="13">
        <v>2</v>
      </c>
      <c r="B64" s="47" t="s">
        <v>106</v>
      </c>
      <c r="C64" s="285"/>
      <c r="D64" s="119">
        <f>SUM(D65:D70)</f>
        <v>0</v>
      </c>
      <c r="E64" s="154"/>
    </row>
    <row r="65" spans="1:5" x14ac:dyDescent="0.3">
      <c r="A65" s="15">
        <v>2.1</v>
      </c>
      <c r="B65" s="48" t="s">
        <v>100</v>
      </c>
      <c r="C65" s="285"/>
      <c r="D65" s="42"/>
      <c r="E65" s="154"/>
    </row>
    <row r="66" spans="1:5" x14ac:dyDescent="0.3">
      <c r="A66" s="15">
        <v>2.2000000000000002</v>
      </c>
      <c r="B66" s="48" t="s">
        <v>104</v>
      </c>
      <c r="C66" s="287"/>
      <c r="D66" s="43"/>
      <c r="E66" s="154"/>
    </row>
    <row r="67" spans="1:5" x14ac:dyDescent="0.3">
      <c r="A67" s="15">
        <v>2.2999999999999998</v>
      </c>
      <c r="B67" s="48" t="s">
        <v>103</v>
      </c>
      <c r="C67" s="287"/>
      <c r="D67" s="43"/>
      <c r="E67" s="154"/>
    </row>
    <row r="68" spans="1:5" x14ac:dyDescent="0.3">
      <c r="A68" s="15">
        <v>2.4</v>
      </c>
      <c r="B68" s="48" t="s">
        <v>105</v>
      </c>
      <c r="C68" s="287"/>
      <c r="D68" s="43"/>
      <c r="E68" s="154"/>
    </row>
    <row r="69" spans="1:5" x14ac:dyDescent="0.3">
      <c r="A69" s="15">
        <v>2.5</v>
      </c>
      <c r="B69" s="48" t="s">
        <v>101</v>
      </c>
      <c r="C69" s="287"/>
      <c r="D69" s="43"/>
      <c r="E69" s="154"/>
    </row>
    <row r="70" spans="1:5" x14ac:dyDescent="0.3">
      <c r="A70" s="15">
        <v>2.6</v>
      </c>
      <c r="B70" s="48" t="s">
        <v>102</v>
      </c>
      <c r="C70" s="287"/>
      <c r="D70" s="43"/>
      <c r="E70" s="154"/>
    </row>
    <row r="71" spans="1:5" s="2" customFormat="1" x14ac:dyDescent="0.3">
      <c r="A71" s="13">
        <v>3</v>
      </c>
      <c r="B71" s="283" t="s">
        <v>451</v>
      </c>
      <c r="C71" s="286"/>
      <c r="D71" s="284"/>
      <c r="E71" s="106"/>
    </row>
    <row r="72" spans="1:5" s="2" customFormat="1" x14ac:dyDescent="0.3">
      <c r="A72" s="13">
        <v>4</v>
      </c>
      <c r="B72" s="13" t="s">
        <v>252</v>
      </c>
      <c r="C72" s="286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6"/>
    </row>
    <row r="74" spans="1:5" s="2" customFormat="1" x14ac:dyDescent="0.3">
      <c r="A74" s="15">
        <v>4.2</v>
      </c>
      <c r="B74" s="15" t="s">
        <v>254</v>
      </c>
      <c r="C74" s="8"/>
      <c r="D74" s="8"/>
      <c r="E74" s="106"/>
    </row>
    <row r="75" spans="1:5" s="2" customFormat="1" x14ac:dyDescent="0.3">
      <c r="A75" s="13">
        <v>5</v>
      </c>
      <c r="B75" s="281" t="s">
        <v>279</v>
      </c>
      <c r="C75" s="8"/>
      <c r="D75" s="86"/>
      <c r="E75" s="106"/>
    </row>
    <row r="76" spans="1:5" s="2" customFormat="1" x14ac:dyDescent="0.3">
      <c r="A76" s="370"/>
      <c r="B76" s="370"/>
      <c r="C76" s="12"/>
      <c r="D76" s="12"/>
      <c r="E76" s="106"/>
    </row>
    <row r="77" spans="1:5" s="2" customFormat="1" x14ac:dyDescent="0.3">
      <c r="A77" s="442" t="s">
        <v>493</v>
      </c>
      <c r="B77" s="442"/>
      <c r="C77" s="442"/>
      <c r="D77" s="442"/>
      <c r="E77" s="106"/>
    </row>
    <row r="78" spans="1:5" s="2" customFormat="1" x14ac:dyDescent="0.3">
      <c r="A78" s="370"/>
      <c r="B78" s="370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494</v>
      </c>
      <c r="D83" s="12"/>
      <c r="E83"/>
      <c r="F83"/>
      <c r="G83"/>
      <c r="H83"/>
      <c r="I83"/>
    </row>
    <row r="84" spans="1:9" s="2" customFormat="1" x14ac:dyDescent="0.3">
      <c r="A84"/>
      <c r="B84" s="450" t="s">
        <v>495</v>
      </c>
      <c r="C84" s="450"/>
      <c r="D84" s="450"/>
      <c r="E84"/>
      <c r="F84"/>
      <c r="G84"/>
      <c r="H84"/>
      <c r="I84"/>
    </row>
    <row r="85" spans="1:9" customFormat="1" ht="12.75" x14ac:dyDescent="0.2">
      <c r="B85" s="66" t="s">
        <v>496</v>
      </c>
    </row>
    <row r="86" spans="1:9" s="2" customFormat="1" x14ac:dyDescent="0.3">
      <c r="A86" s="11"/>
      <c r="B86" s="450" t="s">
        <v>497</v>
      </c>
      <c r="C86" s="450"/>
      <c r="D86" s="450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ageMargins left="1" right="1" top="1" bottom="1" header="0.5" footer="0.5"/>
  <pageSetup paperSize="9" scale="68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334</v>
      </c>
      <c r="B1" s="78"/>
      <c r="C1" s="439" t="s">
        <v>109</v>
      </c>
      <c r="D1" s="439"/>
      <c r="E1" s="92"/>
    </row>
    <row r="2" spans="1:5" s="6" customFormat="1" x14ac:dyDescent="0.3">
      <c r="A2" s="75" t="s">
        <v>328</v>
      </c>
      <c r="B2" s="78"/>
      <c r="C2" s="437" t="s">
        <v>508</v>
      </c>
      <c r="D2" s="437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393" t="str">
        <f>'ფორმა N1'!D4</f>
        <v>მპგ „ერთიანი ნაციონალური მოძრაობა“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329</v>
      </c>
      <c r="B10" s="99"/>
      <c r="C10" s="4"/>
      <c r="D10" s="4"/>
      <c r="E10" s="94"/>
    </row>
    <row r="11" spans="1:5" s="10" customFormat="1" x14ac:dyDescent="0.2">
      <c r="A11" s="99" t="s">
        <v>330</v>
      </c>
      <c r="B11" s="99"/>
      <c r="C11" s="4"/>
      <c r="D11" s="4"/>
      <c r="E11" s="95"/>
    </row>
    <row r="12" spans="1:5" s="10" customFormat="1" x14ac:dyDescent="0.2">
      <c r="A12" s="88" t="s">
        <v>278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5" s="10" customFormat="1" ht="17.25" customHeight="1" x14ac:dyDescent="0.2">
      <c r="A17" s="99" t="s">
        <v>331</v>
      </c>
      <c r="B17" s="88"/>
      <c r="C17" s="4"/>
      <c r="D17" s="4"/>
      <c r="E17" s="95"/>
    </row>
    <row r="18" spans="1:5" s="10" customFormat="1" ht="18" customHeight="1" x14ac:dyDescent="0.2">
      <c r="A18" s="99" t="s">
        <v>332</v>
      </c>
      <c r="B18" s="88"/>
      <c r="C18" s="4"/>
      <c r="D18" s="4"/>
      <c r="E18" s="95"/>
    </row>
    <row r="19" spans="1:5" s="10" customFormat="1" x14ac:dyDescent="0.2">
      <c r="A19" s="88" t="s">
        <v>278</v>
      </c>
      <c r="B19" s="88"/>
      <c r="C19" s="4"/>
      <c r="D19" s="4"/>
      <c r="E19" s="95"/>
    </row>
    <row r="20" spans="1:5" s="10" customFormat="1" x14ac:dyDescent="0.2">
      <c r="A20" s="88" t="s">
        <v>278</v>
      </c>
      <c r="B20" s="88"/>
      <c r="C20" s="4"/>
      <c r="D20" s="4"/>
      <c r="E20" s="95"/>
    </row>
    <row r="21" spans="1:5" s="10" customFormat="1" x14ac:dyDescent="0.2">
      <c r="A21" s="88" t="s">
        <v>278</v>
      </c>
      <c r="B21" s="88"/>
      <c r="C21" s="4"/>
      <c r="D21" s="4"/>
      <c r="E21" s="95"/>
    </row>
    <row r="22" spans="1:5" s="10" customFormat="1" x14ac:dyDescent="0.2">
      <c r="A22" s="88" t="s">
        <v>278</v>
      </c>
      <c r="B22" s="88"/>
      <c r="C22" s="4"/>
      <c r="D22" s="4"/>
      <c r="E22" s="95"/>
    </row>
    <row r="23" spans="1:5" s="10" customFormat="1" x14ac:dyDescent="0.2">
      <c r="A23" s="88" t="s">
        <v>278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335</v>
      </c>
      <c r="C25" s="87">
        <f>SUM(C10:C24)</f>
        <v>0</v>
      </c>
      <c r="D25" s="87">
        <f>SUM(D10:D24)</f>
        <v>0</v>
      </c>
      <c r="E25" s="97"/>
    </row>
    <row r="26" spans="1:5" x14ac:dyDescent="0.3">
      <c r="A26" s="44"/>
      <c r="B26" s="44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18" t="s">
        <v>420</v>
      </c>
    </row>
    <row r="30" spans="1:5" x14ac:dyDescent="0.3">
      <c r="A30" s="218"/>
    </row>
    <row r="31" spans="1:5" x14ac:dyDescent="0.3">
      <c r="A31" s="218" t="s">
        <v>352</v>
      </c>
    </row>
    <row r="32" spans="1:5" s="23" customFormat="1" ht="12.75" x14ac:dyDescent="0.2"/>
    <row r="33" spans="1:9" x14ac:dyDescent="0.3">
      <c r="A33" s="70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5" t="s">
        <v>458</v>
      </c>
      <c r="B1" s="77"/>
      <c r="C1" s="451" t="s">
        <v>109</v>
      </c>
      <c r="D1" s="451"/>
    </row>
    <row r="2" spans="1:5" x14ac:dyDescent="0.3">
      <c r="A2" s="75" t="s">
        <v>459</v>
      </c>
      <c r="B2" s="77"/>
      <c r="C2" s="437" t="s">
        <v>508</v>
      </c>
      <c r="D2" s="438"/>
    </row>
    <row r="3" spans="1:5" x14ac:dyDescent="0.3">
      <c r="A3" s="77" t="s">
        <v>140</v>
      </c>
      <c r="B3" s="77"/>
      <c r="C3" s="76"/>
      <c r="D3" s="76"/>
    </row>
    <row r="4" spans="1:5" x14ac:dyDescent="0.3">
      <c r="A4" s="75"/>
      <c r="B4" s="77"/>
      <c r="C4" s="76"/>
      <c r="D4" s="76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 x14ac:dyDescent="0.3">
      <c r="A6" s="120" t="str">
        <f>'ფორმა N1'!D4</f>
        <v>მპგ „ერთიანი ნაციონალური მოძრაობა“</v>
      </c>
      <c r="B6" s="121"/>
      <c r="C6" s="121"/>
      <c r="D6" s="59"/>
      <c r="E6" s="5"/>
    </row>
    <row r="7" spans="1:5" x14ac:dyDescent="0.3">
      <c r="A7" s="78"/>
      <c r="B7" s="78"/>
      <c r="C7" s="78"/>
      <c r="D7" s="77"/>
      <c r="E7" s="5"/>
    </row>
    <row r="8" spans="1:5" s="6" customFormat="1" x14ac:dyDescent="0.3">
      <c r="A8" s="101"/>
      <c r="B8" s="101"/>
      <c r="C8" s="79"/>
      <c r="D8" s="79"/>
    </row>
    <row r="9" spans="1:5" s="6" customFormat="1" ht="30" x14ac:dyDescent="0.3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 x14ac:dyDescent="0.2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70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0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460</v>
      </c>
      <c r="B1" s="78"/>
      <c r="C1" s="439" t="s">
        <v>109</v>
      </c>
      <c r="D1" s="439"/>
      <c r="E1" s="92"/>
    </row>
    <row r="2" spans="1:5" s="6" customFormat="1" x14ac:dyDescent="0.3">
      <c r="A2" s="75" t="s">
        <v>457</v>
      </c>
      <c r="B2" s="78"/>
      <c r="C2" s="437" t="s">
        <v>508</v>
      </c>
      <c r="D2" s="437"/>
      <c r="E2" s="92"/>
    </row>
    <row r="3" spans="1:5" s="6" customFormat="1" x14ac:dyDescent="0.3">
      <c r="A3" s="77" t="s">
        <v>140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393" t="str">
        <f>'ფორმა N1'!D4</f>
        <v>მპგ „ერთიანი ნაციონალური მოძრაობა“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333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297</v>
      </c>
      <c r="B10" s="99"/>
      <c r="C10" s="4"/>
      <c r="D10" s="4"/>
      <c r="E10" s="94"/>
    </row>
    <row r="11" spans="1:5" s="10" customFormat="1" x14ac:dyDescent="0.2">
      <c r="A11" s="99" t="s">
        <v>298</v>
      </c>
      <c r="B11" s="99"/>
      <c r="C11" s="4"/>
      <c r="D11" s="4"/>
      <c r="E11" s="95"/>
    </row>
    <row r="12" spans="1:5" s="10" customFormat="1" x14ac:dyDescent="0.2">
      <c r="A12" s="99" t="s">
        <v>299</v>
      </c>
      <c r="B12" s="88"/>
      <c r="C12" s="4"/>
      <c r="D12" s="4"/>
      <c r="E12" s="95"/>
    </row>
    <row r="13" spans="1:5" s="10" customFormat="1" x14ac:dyDescent="0.2">
      <c r="A13" s="88" t="s">
        <v>278</v>
      </c>
      <c r="B13" s="88"/>
      <c r="C13" s="4"/>
      <c r="D13" s="4"/>
      <c r="E13" s="95"/>
    </row>
    <row r="14" spans="1:5" s="10" customFormat="1" x14ac:dyDescent="0.2">
      <c r="A14" s="88" t="s">
        <v>278</v>
      </c>
      <c r="B14" s="88"/>
      <c r="C14" s="4"/>
      <c r="D14" s="4"/>
      <c r="E14" s="95"/>
    </row>
    <row r="15" spans="1:5" s="10" customFormat="1" x14ac:dyDescent="0.2">
      <c r="A15" s="88" t="s">
        <v>278</v>
      </c>
      <c r="B15" s="88"/>
      <c r="C15" s="4"/>
      <c r="D15" s="4"/>
      <c r="E15" s="95"/>
    </row>
    <row r="16" spans="1:5" s="10" customFormat="1" x14ac:dyDescent="0.2">
      <c r="A16" s="88" t="s">
        <v>278</v>
      </c>
      <c r="B16" s="88"/>
      <c r="C16" s="4"/>
      <c r="D16" s="4"/>
      <c r="E16" s="95"/>
    </row>
    <row r="17" spans="1:9" x14ac:dyDescent="0.3">
      <c r="A17" s="100"/>
      <c r="B17" s="100" t="s">
        <v>335</v>
      </c>
      <c r="C17" s="87">
        <f>SUM(C10:C16)</f>
        <v>0</v>
      </c>
      <c r="D17" s="87">
        <f>SUM(D10:D16)</f>
        <v>0</v>
      </c>
      <c r="E17" s="97"/>
    </row>
    <row r="18" spans="1:9" x14ac:dyDescent="0.3">
      <c r="A18" s="44"/>
      <c r="B18" s="44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18"/>
    </row>
    <row r="22" spans="1:9" x14ac:dyDescent="0.3">
      <c r="A22" s="218" t="s">
        <v>403</v>
      </c>
    </row>
    <row r="23" spans="1:9" s="23" customFormat="1" ht="12.75" x14ac:dyDescent="0.2"/>
    <row r="24" spans="1:9" x14ac:dyDescent="0.3">
      <c r="A24" s="70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0"/>
      <c r="B27" s="70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3"/>
  <sheetViews>
    <sheetView showGridLines="0" topLeftCell="A25" zoomScaleNormal="100" zoomScaleSheetLayoutView="80" workbookViewId="0"/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5" t="s">
        <v>224</v>
      </c>
      <c r="B1" s="122"/>
      <c r="C1" s="452" t="s">
        <v>198</v>
      </c>
      <c r="D1" s="452"/>
      <c r="E1" s="106"/>
    </row>
    <row r="2" spans="1:5" x14ac:dyDescent="0.3">
      <c r="A2" s="77" t="s">
        <v>140</v>
      </c>
      <c r="B2" s="122"/>
      <c r="C2" s="78"/>
      <c r="D2" s="168" t="s">
        <v>509</v>
      </c>
      <c r="E2" s="106"/>
    </row>
    <row r="3" spans="1:5" x14ac:dyDescent="0.3">
      <c r="A3" s="117"/>
      <c r="B3" s="122"/>
      <c r="C3" s="78"/>
      <c r="D3" s="78"/>
      <c r="E3" s="106"/>
    </row>
    <row r="4" spans="1: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59"/>
      <c r="E5" s="109"/>
    </row>
    <row r="6" spans="1:5" x14ac:dyDescent="0.3">
      <c r="A6" s="78"/>
      <c r="B6" s="77"/>
      <c r="C6" s="77"/>
      <c r="D6" s="77"/>
      <c r="E6" s="109"/>
    </row>
    <row r="7" spans="1:5" x14ac:dyDescent="0.3">
      <c r="A7" s="116"/>
      <c r="B7" s="123"/>
      <c r="C7" s="124"/>
      <c r="D7" s="124"/>
      <c r="E7" s="106"/>
    </row>
    <row r="8" spans="1:5" ht="45" x14ac:dyDescent="0.3">
      <c r="A8" s="125" t="s">
        <v>113</v>
      </c>
      <c r="B8" s="125" t="s">
        <v>190</v>
      </c>
      <c r="C8" s="125" t="s">
        <v>303</v>
      </c>
      <c r="D8" s="125" t="s">
        <v>257</v>
      </c>
      <c r="E8" s="106"/>
    </row>
    <row r="9" spans="1:5" x14ac:dyDescent="0.3">
      <c r="A9" s="49"/>
      <c r="B9" s="50"/>
      <c r="C9" s="159"/>
      <c r="D9" s="159"/>
      <c r="E9" s="106"/>
    </row>
    <row r="10" spans="1:5" x14ac:dyDescent="0.3">
      <c r="A10" s="51" t="s">
        <v>191</v>
      </c>
      <c r="B10" s="52"/>
      <c r="C10" s="126">
        <f>SUM(C11,C34)</f>
        <v>4891538.6500000004</v>
      </c>
      <c r="D10" s="126">
        <f>SUM(D11,D34)</f>
        <v>4889099.6899999995</v>
      </c>
      <c r="E10" s="106"/>
    </row>
    <row r="11" spans="1:5" x14ac:dyDescent="0.3">
      <c r="A11" s="53" t="s">
        <v>192</v>
      </c>
      <c r="B11" s="54"/>
      <c r="C11" s="86">
        <f>SUM(C12:C32)</f>
        <v>68855.23</v>
      </c>
      <c r="D11" s="86">
        <f>SUM(D12:D32)</f>
        <v>66416.27</v>
      </c>
      <c r="E11" s="106"/>
    </row>
    <row r="12" spans="1:5" x14ac:dyDescent="0.3">
      <c r="A12" s="57">
        <v>1110</v>
      </c>
      <c r="B12" s="56" t="s">
        <v>142</v>
      </c>
      <c r="C12" s="8">
        <v>31.949999999999989</v>
      </c>
      <c r="D12" s="8">
        <v>31.95</v>
      </c>
      <c r="E12" s="106"/>
    </row>
    <row r="13" spans="1:5" x14ac:dyDescent="0.3">
      <c r="A13" s="57">
        <v>1120</v>
      </c>
      <c r="B13" s="56" t="s">
        <v>143</v>
      </c>
      <c r="C13" s="8"/>
      <c r="D13" s="8"/>
      <c r="E13" s="106"/>
    </row>
    <row r="14" spans="1:5" x14ac:dyDescent="0.3">
      <c r="A14" s="57">
        <v>1211</v>
      </c>
      <c r="B14" s="56" t="s">
        <v>144</v>
      </c>
      <c r="C14" s="8">
        <v>916.82</v>
      </c>
      <c r="D14" s="8">
        <v>658.18</v>
      </c>
      <c r="E14" s="106"/>
    </row>
    <row r="15" spans="1:5" x14ac:dyDescent="0.3">
      <c r="A15" s="57">
        <v>1212</v>
      </c>
      <c r="B15" s="56" t="s">
        <v>145</v>
      </c>
      <c r="C15" s="8">
        <v>3.1</v>
      </c>
      <c r="D15" s="8">
        <v>0</v>
      </c>
      <c r="E15" s="106"/>
    </row>
    <row r="16" spans="1:5" x14ac:dyDescent="0.3">
      <c r="A16" s="57">
        <v>1213</v>
      </c>
      <c r="B16" s="56" t="s">
        <v>146</v>
      </c>
      <c r="C16" s="8"/>
      <c r="D16" s="8"/>
      <c r="E16" s="106"/>
    </row>
    <row r="17" spans="1:5" x14ac:dyDescent="0.3">
      <c r="A17" s="57">
        <v>1214</v>
      </c>
      <c r="B17" s="56" t="s">
        <v>147</v>
      </c>
      <c r="C17" s="8"/>
      <c r="D17" s="8"/>
      <c r="E17" s="106"/>
    </row>
    <row r="18" spans="1:5" x14ac:dyDescent="0.3">
      <c r="A18" s="57">
        <v>1215</v>
      </c>
      <c r="B18" s="56" t="s">
        <v>148</v>
      </c>
      <c r="C18" s="8"/>
      <c r="D18" s="8"/>
      <c r="E18" s="106"/>
    </row>
    <row r="19" spans="1:5" x14ac:dyDescent="0.3">
      <c r="A19" s="57">
        <v>1300</v>
      </c>
      <c r="B19" s="56" t="s">
        <v>149</v>
      </c>
      <c r="C19" s="8"/>
      <c r="D19" s="8"/>
      <c r="E19" s="106"/>
    </row>
    <row r="20" spans="1:5" x14ac:dyDescent="0.3">
      <c r="A20" s="57">
        <v>1410</v>
      </c>
      <c r="B20" s="56" t="s">
        <v>150</v>
      </c>
      <c r="C20" s="8"/>
      <c r="D20" s="8"/>
      <c r="E20" s="106"/>
    </row>
    <row r="21" spans="1:5" x14ac:dyDescent="0.3">
      <c r="A21" s="57">
        <v>1421</v>
      </c>
      <c r="B21" s="56" t="s">
        <v>151</v>
      </c>
      <c r="C21" s="8"/>
      <c r="D21" s="8"/>
      <c r="E21" s="106"/>
    </row>
    <row r="22" spans="1:5" x14ac:dyDescent="0.3">
      <c r="A22" s="57">
        <v>1422</v>
      </c>
      <c r="B22" s="56" t="s">
        <v>152</v>
      </c>
      <c r="C22" s="8"/>
      <c r="D22" s="8"/>
      <c r="E22" s="106"/>
    </row>
    <row r="23" spans="1:5" x14ac:dyDescent="0.3">
      <c r="A23" s="57">
        <v>1423</v>
      </c>
      <c r="B23" s="56" t="s">
        <v>153</v>
      </c>
      <c r="C23" s="8"/>
      <c r="D23" s="8"/>
      <c r="E23" s="106"/>
    </row>
    <row r="24" spans="1:5" x14ac:dyDescent="0.3">
      <c r="A24" s="57">
        <v>1431</v>
      </c>
      <c r="B24" s="56" t="s">
        <v>154</v>
      </c>
      <c r="C24" s="8"/>
      <c r="D24" s="8"/>
      <c r="E24" s="106"/>
    </row>
    <row r="25" spans="1:5" x14ac:dyDescent="0.3">
      <c r="A25" s="57">
        <v>1432</v>
      </c>
      <c r="B25" s="56" t="s">
        <v>155</v>
      </c>
      <c r="C25" s="8"/>
      <c r="D25" s="8"/>
      <c r="E25" s="106"/>
    </row>
    <row r="26" spans="1:5" x14ac:dyDescent="0.3">
      <c r="A26" s="57">
        <v>1433</v>
      </c>
      <c r="B26" s="56" t="s">
        <v>156</v>
      </c>
      <c r="C26" s="8"/>
      <c r="D26" s="8"/>
      <c r="E26" s="106"/>
    </row>
    <row r="27" spans="1:5" x14ac:dyDescent="0.3">
      <c r="A27" s="57">
        <v>1441</v>
      </c>
      <c r="B27" s="56" t="s">
        <v>157</v>
      </c>
      <c r="C27" s="8"/>
      <c r="D27" s="8"/>
      <c r="E27" s="106"/>
    </row>
    <row r="28" spans="1:5" x14ac:dyDescent="0.3">
      <c r="A28" s="57">
        <v>1442</v>
      </c>
      <c r="B28" s="56" t="s">
        <v>158</v>
      </c>
      <c r="C28" s="8">
        <v>67903.360000000001</v>
      </c>
      <c r="D28" s="8">
        <v>65726.14</v>
      </c>
      <c r="E28" s="106"/>
    </row>
    <row r="29" spans="1:5" x14ac:dyDescent="0.3">
      <c r="A29" s="57">
        <v>1443</v>
      </c>
      <c r="B29" s="56" t="s">
        <v>159</v>
      </c>
      <c r="C29" s="8"/>
      <c r="D29" s="8"/>
      <c r="E29" s="106"/>
    </row>
    <row r="30" spans="1:5" x14ac:dyDescent="0.3">
      <c r="A30" s="57">
        <v>1444</v>
      </c>
      <c r="B30" s="56" t="s">
        <v>160</v>
      </c>
      <c r="C30" s="8"/>
      <c r="D30" s="8"/>
      <c r="E30" s="106"/>
    </row>
    <row r="31" spans="1:5" x14ac:dyDescent="0.3">
      <c r="A31" s="57">
        <v>1445</v>
      </c>
      <c r="B31" s="56" t="s">
        <v>161</v>
      </c>
      <c r="C31" s="8"/>
      <c r="D31" s="8"/>
      <c r="E31" s="106"/>
    </row>
    <row r="32" spans="1:5" x14ac:dyDescent="0.3">
      <c r="A32" s="57">
        <v>1446</v>
      </c>
      <c r="B32" s="56" t="s">
        <v>162</v>
      </c>
      <c r="C32" s="8"/>
      <c r="D32" s="8"/>
      <c r="E32" s="106"/>
    </row>
    <row r="33" spans="1:5" x14ac:dyDescent="0.3">
      <c r="A33" s="30"/>
      <c r="E33" s="106"/>
    </row>
    <row r="34" spans="1:5" x14ac:dyDescent="0.3">
      <c r="A34" s="58" t="s">
        <v>193</v>
      </c>
      <c r="B34" s="56"/>
      <c r="C34" s="86">
        <f>SUM(C35:C42)</f>
        <v>4822683.42</v>
      </c>
      <c r="D34" s="86">
        <f>SUM(D35:D42)</f>
        <v>4822683.42</v>
      </c>
      <c r="E34" s="106"/>
    </row>
    <row r="35" spans="1:5" x14ac:dyDescent="0.3">
      <c r="A35" s="57">
        <v>2110</v>
      </c>
      <c r="B35" s="56" t="s">
        <v>100</v>
      </c>
      <c r="C35" s="8">
        <v>3360057.04</v>
      </c>
      <c r="D35" s="8">
        <v>3360057.04</v>
      </c>
      <c r="E35" s="106"/>
    </row>
    <row r="36" spans="1:5" x14ac:dyDescent="0.3">
      <c r="A36" s="57">
        <v>2120</v>
      </c>
      <c r="B36" s="56" t="s">
        <v>163</v>
      </c>
      <c r="C36" s="8">
        <v>280512.65999999997</v>
      </c>
      <c r="D36" s="8">
        <v>280512.65999999997</v>
      </c>
      <c r="E36" s="106"/>
    </row>
    <row r="37" spans="1:5" x14ac:dyDescent="0.3">
      <c r="A37" s="57">
        <v>2130</v>
      </c>
      <c r="B37" s="56" t="s">
        <v>101</v>
      </c>
      <c r="C37" s="8">
        <v>1153108.72</v>
      </c>
      <c r="D37" s="8">
        <v>1153108.72</v>
      </c>
      <c r="E37" s="106"/>
    </row>
    <row r="38" spans="1:5" x14ac:dyDescent="0.3">
      <c r="A38" s="57">
        <v>2140</v>
      </c>
      <c r="B38" s="56" t="s">
        <v>412</v>
      </c>
      <c r="C38" s="8"/>
      <c r="D38" s="8"/>
      <c r="E38" s="106"/>
    </row>
    <row r="39" spans="1:5" x14ac:dyDescent="0.3">
      <c r="A39" s="57">
        <v>2150</v>
      </c>
      <c r="B39" s="56" t="s">
        <v>416</v>
      </c>
      <c r="C39" s="8">
        <v>29005</v>
      </c>
      <c r="D39" s="8">
        <v>29005</v>
      </c>
      <c r="E39" s="106"/>
    </row>
    <row r="40" spans="1:5" x14ac:dyDescent="0.3">
      <c r="A40" s="57">
        <v>2220</v>
      </c>
      <c r="B40" s="56" t="s">
        <v>102</v>
      </c>
      <c r="C40" s="8"/>
      <c r="D40" s="8"/>
      <c r="E40" s="106"/>
    </row>
    <row r="41" spans="1:5" x14ac:dyDescent="0.3">
      <c r="A41" s="57">
        <v>2300</v>
      </c>
      <c r="B41" s="56" t="s">
        <v>164</v>
      </c>
      <c r="C41" s="8"/>
      <c r="D41" s="8"/>
      <c r="E41" s="106"/>
    </row>
    <row r="42" spans="1:5" x14ac:dyDescent="0.3">
      <c r="A42" s="57">
        <v>2400</v>
      </c>
      <c r="B42" s="56" t="s">
        <v>165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197</v>
      </c>
      <c r="B44" s="56"/>
      <c r="C44" s="86">
        <f>SUM(C45,C64)</f>
        <v>4891538.6500000004</v>
      </c>
      <c r="D44" s="86">
        <f>SUM(D45,D64)</f>
        <v>4889099.6899999995</v>
      </c>
      <c r="E44" s="106"/>
    </row>
    <row r="45" spans="1:5" x14ac:dyDescent="0.3">
      <c r="A45" s="58" t="s">
        <v>194</v>
      </c>
      <c r="B45" s="56"/>
      <c r="C45" s="86">
        <f>SUM(C46:C61)</f>
        <v>70262.240000000005</v>
      </c>
      <c r="D45" s="86">
        <f>SUM(D46:D61)</f>
        <v>104518.01</v>
      </c>
      <c r="E45" s="106"/>
    </row>
    <row r="46" spans="1:5" x14ac:dyDescent="0.3">
      <c r="A46" s="57">
        <v>3100</v>
      </c>
      <c r="B46" s="56" t="s">
        <v>166</v>
      </c>
      <c r="C46" s="8"/>
      <c r="D46" s="8"/>
      <c r="E46" s="106"/>
    </row>
    <row r="47" spans="1:5" x14ac:dyDescent="0.3">
      <c r="A47" s="57">
        <v>3210</v>
      </c>
      <c r="B47" s="56" t="s">
        <v>167</v>
      </c>
      <c r="C47" s="8">
        <v>70262.240000000005</v>
      </c>
      <c r="D47" s="8">
        <v>104518.01</v>
      </c>
      <c r="E47" s="106"/>
    </row>
    <row r="48" spans="1:5" x14ac:dyDescent="0.3">
      <c r="A48" s="57">
        <v>3221</v>
      </c>
      <c r="B48" s="56" t="s">
        <v>168</v>
      </c>
      <c r="C48" s="8"/>
      <c r="D48" s="8"/>
      <c r="E48" s="106"/>
    </row>
    <row r="49" spans="1:5" x14ac:dyDescent="0.3">
      <c r="A49" s="57">
        <v>3222</v>
      </c>
      <c r="B49" s="56" t="s">
        <v>169</v>
      </c>
      <c r="C49" s="8"/>
      <c r="D49" s="8"/>
      <c r="E49" s="106"/>
    </row>
    <row r="50" spans="1:5" x14ac:dyDescent="0.3">
      <c r="A50" s="57">
        <v>3223</v>
      </c>
      <c r="B50" s="56" t="s">
        <v>170</v>
      </c>
      <c r="C50" s="8"/>
      <c r="D50" s="8"/>
      <c r="E50" s="106"/>
    </row>
    <row r="51" spans="1:5" x14ac:dyDescent="0.3">
      <c r="A51" s="57">
        <v>3224</v>
      </c>
      <c r="B51" s="56" t="s">
        <v>171</v>
      </c>
      <c r="C51" s="8"/>
      <c r="D51" s="8"/>
      <c r="E51" s="106"/>
    </row>
    <row r="52" spans="1:5" x14ac:dyDescent="0.3">
      <c r="A52" s="57">
        <v>3231</v>
      </c>
      <c r="B52" s="56" t="s">
        <v>172</v>
      </c>
      <c r="C52" s="8"/>
      <c r="D52" s="8"/>
      <c r="E52" s="106"/>
    </row>
    <row r="53" spans="1:5" x14ac:dyDescent="0.3">
      <c r="A53" s="57">
        <v>3232</v>
      </c>
      <c r="B53" s="56" t="s">
        <v>173</v>
      </c>
      <c r="C53" s="8"/>
      <c r="D53" s="8"/>
      <c r="E53" s="106"/>
    </row>
    <row r="54" spans="1:5" x14ac:dyDescent="0.3">
      <c r="A54" s="57">
        <v>3234</v>
      </c>
      <c r="B54" s="56" t="s">
        <v>174</v>
      </c>
      <c r="C54" s="8"/>
      <c r="D54" s="8"/>
      <c r="E54" s="106"/>
    </row>
    <row r="55" spans="1:5" ht="30" x14ac:dyDescent="0.3">
      <c r="A55" s="57">
        <v>3236</v>
      </c>
      <c r="B55" s="56" t="s">
        <v>189</v>
      </c>
      <c r="C55" s="8"/>
      <c r="D55" s="8"/>
      <c r="E55" s="106"/>
    </row>
    <row r="56" spans="1:5" ht="45" x14ac:dyDescent="0.3">
      <c r="A56" s="57">
        <v>3237</v>
      </c>
      <c r="B56" s="56" t="s">
        <v>175</v>
      </c>
      <c r="C56" s="8"/>
      <c r="D56" s="8"/>
      <c r="E56" s="106"/>
    </row>
    <row r="57" spans="1:5" x14ac:dyDescent="0.3">
      <c r="A57" s="57">
        <v>3241</v>
      </c>
      <c r="B57" s="56" t="s">
        <v>176</v>
      </c>
      <c r="C57" s="8"/>
      <c r="D57" s="8"/>
      <c r="E57" s="106"/>
    </row>
    <row r="58" spans="1:5" x14ac:dyDescent="0.3">
      <c r="A58" s="57">
        <v>3242</v>
      </c>
      <c r="B58" s="56" t="s">
        <v>177</v>
      </c>
      <c r="C58" s="8"/>
      <c r="D58" s="8"/>
      <c r="E58" s="106"/>
    </row>
    <row r="59" spans="1:5" x14ac:dyDescent="0.3">
      <c r="A59" s="57">
        <v>3243</v>
      </c>
      <c r="B59" s="56" t="s">
        <v>178</v>
      </c>
      <c r="C59" s="8"/>
      <c r="D59" s="8"/>
      <c r="E59" s="106"/>
    </row>
    <row r="60" spans="1:5" x14ac:dyDescent="0.3">
      <c r="A60" s="57">
        <v>3245</v>
      </c>
      <c r="B60" s="56" t="s">
        <v>179</v>
      </c>
      <c r="C60" s="8"/>
      <c r="D60" s="8"/>
      <c r="E60" s="106"/>
    </row>
    <row r="61" spans="1:5" x14ac:dyDescent="0.3">
      <c r="A61" s="57">
        <v>3246</v>
      </c>
      <c r="B61" s="56" t="s">
        <v>180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195</v>
      </c>
      <c r="B64" s="56"/>
      <c r="C64" s="86">
        <f>SUM(C65:C67)</f>
        <v>4821276.41</v>
      </c>
      <c r="D64" s="86">
        <f>SUM(D65:D67)</f>
        <v>4784581.68</v>
      </c>
      <c r="E64" s="106"/>
    </row>
    <row r="65" spans="1:5" x14ac:dyDescent="0.3">
      <c r="A65" s="57">
        <v>5100</v>
      </c>
      <c r="B65" s="56" t="s">
        <v>255</v>
      </c>
      <c r="C65" s="8"/>
      <c r="D65" s="8"/>
      <c r="E65" s="106"/>
    </row>
    <row r="66" spans="1:5" x14ac:dyDescent="0.3">
      <c r="A66" s="57">
        <v>5220</v>
      </c>
      <c r="B66" s="56" t="s">
        <v>436</v>
      </c>
      <c r="C66" s="8">
        <v>4821276.41</v>
      </c>
      <c r="D66" s="8">
        <v>4784581.68</v>
      </c>
      <c r="E66" s="106"/>
    </row>
    <row r="67" spans="1:5" x14ac:dyDescent="0.3">
      <c r="A67" s="57">
        <v>5230</v>
      </c>
      <c r="B67" s="56" t="s">
        <v>437</v>
      </c>
      <c r="C67" s="8"/>
      <c r="D67" s="8"/>
      <c r="E67" s="106"/>
    </row>
    <row r="68" spans="1:5" x14ac:dyDescent="0.3">
      <c r="A68" s="31"/>
      <c r="E68" s="106"/>
    </row>
    <row r="69" spans="1:5" x14ac:dyDescent="0.3">
      <c r="A69" s="2"/>
      <c r="E69" s="106"/>
    </row>
    <row r="70" spans="1:5" x14ac:dyDescent="0.3">
      <c r="A70" s="55" t="s">
        <v>196</v>
      </c>
      <c r="B70" s="56"/>
      <c r="C70" s="8"/>
      <c r="D70" s="8"/>
      <c r="E70" s="106"/>
    </row>
    <row r="71" spans="1:5" ht="30" x14ac:dyDescent="0.3">
      <c r="A71" s="57">
        <v>1</v>
      </c>
      <c r="B71" s="56" t="s">
        <v>181</v>
      </c>
      <c r="C71" s="8"/>
      <c r="D71" s="8"/>
      <c r="E71" s="106"/>
    </row>
    <row r="72" spans="1:5" x14ac:dyDescent="0.3">
      <c r="A72" s="57">
        <v>2</v>
      </c>
      <c r="B72" s="56" t="s">
        <v>182</v>
      </c>
      <c r="C72" s="8"/>
      <c r="D72" s="8"/>
      <c r="E72" s="106"/>
    </row>
    <row r="73" spans="1:5" x14ac:dyDescent="0.3">
      <c r="A73" s="57">
        <v>3</v>
      </c>
      <c r="B73" s="56" t="s">
        <v>183</v>
      </c>
      <c r="C73" s="8"/>
      <c r="D73" s="8"/>
      <c r="E73" s="106"/>
    </row>
    <row r="74" spans="1:5" x14ac:dyDescent="0.3">
      <c r="A74" s="57">
        <v>4</v>
      </c>
      <c r="B74" s="56" t="s">
        <v>367</v>
      </c>
      <c r="C74" s="8"/>
      <c r="D74" s="8"/>
      <c r="E74" s="106"/>
    </row>
    <row r="75" spans="1:5" x14ac:dyDescent="0.3">
      <c r="A75" s="57">
        <v>5</v>
      </c>
      <c r="B75" s="56" t="s">
        <v>184</v>
      </c>
      <c r="C75" s="8"/>
      <c r="D75" s="8"/>
      <c r="E75" s="106"/>
    </row>
    <row r="76" spans="1:5" x14ac:dyDescent="0.3">
      <c r="A76" s="57">
        <v>6</v>
      </c>
      <c r="B76" s="56" t="s">
        <v>185</v>
      </c>
      <c r="C76" s="8"/>
      <c r="D76" s="8"/>
      <c r="E76" s="106"/>
    </row>
    <row r="77" spans="1:5" x14ac:dyDescent="0.3">
      <c r="A77" s="57">
        <v>7</v>
      </c>
      <c r="B77" s="56" t="s">
        <v>186</v>
      </c>
      <c r="C77" s="8"/>
      <c r="D77" s="8"/>
      <c r="E77" s="106"/>
    </row>
    <row r="78" spans="1:5" x14ac:dyDescent="0.3">
      <c r="A78" s="57">
        <v>8</v>
      </c>
      <c r="B78" s="56" t="s">
        <v>187</v>
      </c>
      <c r="C78" s="8"/>
      <c r="D78" s="8"/>
      <c r="E78" s="106"/>
    </row>
    <row r="79" spans="1:5" x14ac:dyDescent="0.3">
      <c r="A79" s="57">
        <v>9</v>
      </c>
      <c r="B79" s="56" t="s">
        <v>188</v>
      </c>
      <c r="C79" s="8"/>
      <c r="D79" s="8"/>
      <c r="E79" s="106"/>
    </row>
    <row r="83" spans="1:9" x14ac:dyDescent="0.3">
      <c r="A83" s="2"/>
      <c r="B83" s="2"/>
    </row>
    <row r="84" spans="1:9" x14ac:dyDescent="0.3">
      <c r="A84" s="70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0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ageMargins left="0.31496062992126" right="0.31496062992126" top="0.74803149606299202" bottom="0.74803149606299202" header="0.31496062992126" footer="0.31496062992126"/>
  <pageSetup paperSize="9" scale="91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1"/>
  <sheetViews>
    <sheetView showGridLines="0" zoomScaleNormal="100" zoomScaleSheetLayoutView="80" workbookViewId="0">
      <selection activeCell="L17" sqref="L17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28.28515625" style="2" customWidth="1"/>
    <col min="4" max="4" width="1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4.855468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454</v>
      </c>
      <c r="B1" s="77"/>
      <c r="C1" s="77"/>
      <c r="D1" s="77"/>
      <c r="E1" s="77"/>
      <c r="F1" s="77"/>
      <c r="G1" s="77"/>
      <c r="H1" s="77"/>
      <c r="I1" s="439" t="s">
        <v>109</v>
      </c>
      <c r="J1" s="439"/>
      <c r="K1" s="106"/>
    </row>
    <row r="2" spans="1:11" x14ac:dyDescent="0.3">
      <c r="A2" s="77" t="s">
        <v>140</v>
      </c>
      <c r="B2" s="77"/>
      <c r="C2" s="77"/>
      <c r="D2" s="77"/>
      <c r="E2" s="77"/>
      <c r="F2" s="77"/>
      <c r="G2" s="77"/>
      <c r="H2" s="77"/>
      <c r="I2" s="437" t="s">
        <v>508</v>
      </c>
      <c r="J2" s="438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25" t="str">
        <f>'ფორმა N1'!D4</f>
        <v>მპგ „ერთიანი ნაციონალური მოძრაობა“</v>
      </c>
      <c r="B5" s="388"/>
      <c r="C5" s="388"/>
      <c r="D5" s="388"/>
      <c r="E5" s="388"/>
      <c r="F5" s="389"/>
      <c r="G5" s="388"/>
      <c r="H5" s="388"/>
      <c r="I5" s="388"/>
      <c r="J5" s="388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111</v>
      </c>
      <c r="C8" s="131" t="s">
        <v>113</v>
      </c>
      <c r="D8" s="131" t="s">
        <v>275</v>
      </c>
      <c r="E8" s="131" t="s">
        <v>112</v>
      </c>
      <c r="F8" s="129" t="s">
        <v>256</v>
      </c>
      <c r="G8" s="129" t="s">
        <v>294</v>
      </c>
      <c r="H8" s="129" t="s">
        <v>295</v>
      </c>
      <c r="I8" s="129" t="s">
        <v>257</v>
      </c>
      <c r="J8" s="132" t="s">
        <v>114</v>
      </c>
      <c r="K8" s="106"/>
    </row>
    <row r="9" spans="1:11" s="27" customFormat="1" x14ac:dyDescent="0.3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s="27" customFormat="1" ht="15.75" x14ac:dyDescent="0.3">
      <c r="A10" s="397">
        <v>1</v>
      </c>
      <c r="B10" s="398" t="s">
        <v>558</v>
      </c>
      <c r="C10" s="399" t="s">
        <v>559</v>
      </c>
      <c r="D10" s="399" t="s">
        <v>221</v>
      </c>
      <c r="E10" s="402" t="s">
        <v>560</v>
      </c>
      <c r="F10" s="401">
        <v>507.9</v>
      </c>
      <c r="G10" s="401">
        <v>93455.56</v>
      </c>
      <c r="H10" s="401">
        <v>93709.2</v>
      </c>
      <c r="I10" s="401">
        <f>F10+G10-H10</f>
        <v>254.25999999999476</v>
      </c>
      <c r="J10" s="401"/>
      <c r="K10" s="106"/>
    </row>
    <row r="11" spans="1:11" ht="15.75" x14ac:dyDescent="0.3">
      <c r="A11" s="397">
        <v>2</v>
      </c>
      <c r="B11" s="398" t="s">
        <v>558</v>
      </c>
      <c r="C11" s="399" t="s">
        <v>561</v>
      </c>
      <c r="D11" s="399" t="s">
        <v>562</v>
      </c>
      <c r="E11" s="402" t="s">
        <v>560</v>
      </c>
      <c r="F11" s="401">
        <v>1.28</v>
      </c>
      <c r="G11" s="401"/>
      <c r="H11" s="401">
        <v>1.28</v>
      </c>
      <c r="I11" s="401">
        <f t="shared" ref="I11:I16" si="0">F11+G11-H11</f>
        <v>0</v>
      </c>
      <c r="J11" s="401"/>
    </row>
    <row r="12" spans="1:11" ht="15.75" x14ac:dyDescent="0.3">
      <c r="A12" s="397">
        <v>3</v>
      </c>
      <c r="B12" s="398" t="s">
        <v>558</v>
      </c>
      <c r="C12" s="399" t="s">
        <v>563</v>
      </c>
      <c r="D12" s="399" t="s">
        <v>564</v>
      </c>
      <c r="E12" s="402" t="s">
        <v>560</v>
      </c>
      <c r="F12" s="401">
        <v>0</v>
      </c>
      <c r="G12" s="401">
        <v>730</v>
      </c>
      <c r="H12" s="401">
        <v>730</v>
      </c>
      <c r="I12" s="401">
        <f t="shared" si="0"/>
        <v>0</v>
      </c>
      <c r="J12" s="401"/>
    </row>
    <row r="13" spans="1:11" ht="15.75" x14ac:dyDescent="0.3">
      <c r="A13" s="397">
        <v>4</v>
      </c>
      <c r="B13" s="398" t="s">
        <v>558</v>
      </c>
      <c r="C13" s="399" t="s">
        <v>565</v>
      </c>
      <c r="D13" s="399" t="s">
        <v>566</v>
      </c>
      <c r="E13" s="402" t="s">
        <v>560</v>
      </c>
      <c r="F13" s="401">
        <v>0</v>
      </c>
      <c r="G13" s="401"/>
      <c r="H13" s="401"/>
      <c r="I13" s="401">
        <f t="shared" si="0"/>
        <v>0</v>
      </c>
      <c r="J13" s="401"/>
    </row>
    <row r="14" spans="1:11" ht="15.75" x14ac:dyDescent="0.3">
      <c r="A14" s="397">
        <v>5</v>
      </c>
      <c r="B14" s="398" t="s">
        <v>558</v>
      </c>
      <c r="C14" s="399" t="s">
        <v>567</v>
      </c>
      <c r="D14" s="399" t="s">
        <v>221</v>
      </c>
      <c r="E14" s="403">
        <v>40943</v>
      </c>
      <c r="F14" s="401">
        <v>0</v>
      </c>
      <c r="G14" s="401"/>
      <c r="H14" s="401"/>
      <c r="I14" s="401">
        <f t="shared" si="0"/>
        <v>0</v>
      </c>
      <c r="J14" s="401"/>
    </row>
    <row r="15" spans="1:11" ht="15.75" x14ac:dyDescent="0.3">
      <c r="A15" s="397">
        <v>6</v>
      </c>
      <c r="B15" s="398" t="s">
        <v>568</v>
      </c>
      <c r="C15" s="399" t="s">
        <v>569</v>
      </c>
      <c r="D15" s="399" t="s">
        <v>221</v>
      </c>
      <c r="E15" s="400"/>
      <c r="F15" s="401">
        <v>261.11</v>
      </c>
      <c r="G15" s="401"/>
      <c r="H15" s="401">
        <v>5</v>
      </c>
      <c r="I15" s="401">
        <f t="shared" si="0"/>
        <v>256.11</v>
      </c>
      <c r="J15" s="401"/>
    </row>
    <row r="16" spans="1:11" ht="15.75" x14ac:dyDescent="0.3">
      <c r="A16" s="397">
        <v>7</v>
      </c>
      <c r="B16" s="398" t="s">
        <v>570</v>
      </c>
      <c r="C16" s="399"/>
      <c r="D16" s="399" t="s">
        <v>221</v>
      </c>
      <c r="E16" s="400"/>
      <c r="F16" s="401">
        <v>147.81</v>
      </c>
      <c r="G16" s="401"/>
      <c r="H16" s="401"/>
      <c r="I16" s="401">
        <f t="shared" si="0"/>
        <v>147.81</v>
      </c>
      <c r="J16" s="401"/>
    </row>
    <row r="17" spans="1:10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0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customFormat="1" x14ac:dyDescent="0.3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customFormat="1" x14ac:dyDescent="0.3">
      <c r="A21" s="105"/>
      <c r="B21" s="236" t="s">
        <v>107</v>
      </c>
      <c r="C21" s="105"/>
      <c r="D21" s="105"/>
      <c r="E21" s="105"/>
      <c r="F21" s="237"/>
      <c r="G21" s="105"/>
      <c r="H21" s="105"/>
      <c r="I21" s="105"/>
      <c r="J21" s="105"/>
    </row>
    <row r="22" spans="1:10" customFormat="1" x14ac:dyDescent="0.3">
      <c r="A22" s="105"/>
      <c r="B22" s="105"/>
      <c r="C22" s="105"/>
      <c r="D22" s="105"/>
      <c r="E22" s="105"/>
      <c r="F22" s="102"/>
      <c r="G22" s="102"/>
      <c r="H22" s="102"/>
      <c r="I22" s="102"/>
      <c r="J22" s="102"/>
    </row>
    <row r="23" spans="1:10" customFormat="1" x14ac:dyDescent="0.3">
      <c r="A23" s="105"/>
      <c r="B23" s="105"/>
      <c r="C23" s="289"/>
      <c r="D23" s="105"/>
      <c r="E23" s="105"/>
      <c r="F23" s="289"/>
      <c r="G23" s="290"/>
      <c r="H23" s="290"/>
      <c r="I23" s="102"/>
      <c r="J23" s="102"/>
    </row>
    <row r="24" spans="1:10" customFormat="1" x14ac:dyDescent="0.3">
      <c r="A24" s="102"/>
      <c r="B24" s="105"/>
      <c r="C24" s="238" t="s">
        <v>268</v>
      </c>
      <c r="D24" s="238"/>
      <c r="E24" s="105"/>
      <c r="F24" s="105" t="s">
        <v>273</v>
      </c>
      <c r="G24" s="102"/>
      <c r="H24" s="102"/>
      <c r="I24" s="102"/>
      <c r="J24" s="102"/>
    </row>
    <row r="25" spans="1:10" customFormat="1" x14ac:dyDescent="0.3">
      <c r="A25" s="102"/>
      <c r="B25" s="105"/>
      <c r="C25" s="239" t="s">
        <v>139</v>
      </c>
      <c r="D25" s="105"/>
      <c r="E25" s="105"/>
      <c r="F25" s="105" t="s">
        <v>269</v>
      </c>
      <c r="G25" s="102"/>
      <c r="H25" s="102"/>
      <c r="I25" s="102"/>
      <c r="J25" s="102"/>
    </row>
    <row r="26" spans="1:10" x14ac:dyDescent="0.3">
      <c r="A26" s="102"/>
      <c r="B26" s="105"/>
      <c r="C26" s="105"/>
      <c r="D26" s="239"/>
      <c r="E26" s="102"/>
      <c r="F26" s="102"/>
      <c r="G26" s="102"/>
      <c r="H26" s="102"/>
      <c r="I26" s="102"/>
      <c r="J26" s="102"/>
    </row>
    <row r="27" spans="1:10" x14ac:dyDescent="0.3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x14ac:dyDescent="0.3">
      <c r="A28"/>
      <c r="B28"/>
      <c r="C28"/>
      <c r="D28"/>
      <c r="E28"/>
      <c r="F28"/>
      <c r="G28"/>
      <c r="H28"/>
      <c r="I28"/>
      <c r="J28"/>
    </row>
    <row r="29" spans="1:10" x14ac:dyDescent="0.3">
      <c r="A29"/>
      <c r="B29"/>
      <c r="C29"/>
      <c r="D29"/>
      <c r="E29"/>
      <c r="F29"/>
      <c r="G29"/>
      <c r="H29"/>
      <c r="I29"/>
      <c r="J29"/>
    </row>
    <row r="30" spans="1:10" x14ac:dyDescent="0.3">
      <c r="A30"/>
      <c r="B30"/>
      <c r="C30"/>
      <c r="D30"/>
      <c r="E30"/>
      <c r="F30"/>
      <c r="G30"/>
      <c r="H30"/>
      <c r="I30"/>
      <c r="J30"/>
    </row>
    <row r="31" spans="1:10" x14ac:dyDescent="0.3">
      <c r="A31"/>
      <c r="B31"/>
      <c r="C31"/>
      <c r="D31"/>
      <c r="E31"/>
      <c r="F31"/>
      <c r="G31"/>
      <c r="H31"/>
      <c r="I31"/>
      <c r="J31"/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6"/>
    <dataValidation allowBlank="1" showInputMessage="1" showErrorMessage="1" prompt="თვე/დღე/წელი" sqref="J10:J16"/>
  </dataValidations>
  <pageMargins left="0.25" right="0.25" top="0.75" bottom="0.75" header="0.3" footer="0.3"/>
  <pageSetup paperSize="9" scale="8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"/>
    </sheetView>
  </sheetViews>
  <sheetFormatPr defaultRowHeight="15" x14ac:dyDescent="0.3"/>
  <cols>
    <col min="1" max="1" width="12" style="187" customWidth="1"/>
    <col min="2" max="2" width="13.28515625" style="187" customWidth="1"/>
    <col min="3" max="3" width="21.42578125" style="187" customWidth="1"/>
    <col min="4" max="4" width="17.85546875" style="187" customWidth="1"/>
    <col min="5" max="5" width="12.7109375" style="187" customWidth="1"/>
    <col min="6" max="6" width="36.85546875" style="187" customWidth="1"/>
    <col min="7" max="7" width="22.28515625" style="187" customWidth="1"/>
    <col min="8" max="8" width="0.5703125" style="187" customWidth="1"/>
    <col min="9" max="16384" width="9.140625" style="187"/>
  </cols>
  <sheetData>
    <row r="1" spans="1:8" x14ac:dyDescent="0.3">
      <c r="A1" s="75" t="s">
        <v>370</v>
      </c>
      <c r="B1" s="77"/>
      <c r="C1" s="77"/>
      <c r="D1" s="77"/>
      <c r="E1" s="77"/>
      <c r="F1" s="77"/>
      <c r="G1" s="166" t="s">
        <v>109</v>
      </c>
      <c r="H1" s="167"/>
    </row>
    <row r="2" spans="1:8" x14ac:dyDescent="0.3">
      <c r="A2" s="77" t="s">
        <v>140</v>
      </c>
      <c r="B2" s="77"/>
      <c r="C2" s="77"/>
      <c r="D2" s="77"/>
      <c r="E2" s="77"/>
      <c r="F2" s="77"/>
      <c r="G2" s="356" t="s">
        <v>508</v>
      </c>
      <c r="H2" s="167"/>
    </row>
    <row r="3" spans="1:8" x14ac:dyDescent="0.3">
      <c r="A3" s="77"/>
      <c r="B3" s="77"/>
      <c r="C3" s="77"/>
      <c r="D3" s="77"/>
      <c r="E3" s="77"/>
      <c r="F3" s="77"/>
      <c r="G3" s="103"/>
      <c r="H3" s="167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25" t="str">
        <f>'ფორმა N1'!D4</f>
        <v>მპგ „ერთიანი ნაციონალური მოძრაობა“</v>
      </c>
      <c r="B5" s="225"/>
      <c r="C5" s="225"/>
      <c r="D5" s="225"/>
      <c r="E5" s="225"/>
      <c r="F5" s="225"/>
      <c r="G5" s="225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9" t="s">
        <v>313</v>
      </c>
      <c r="B8" s="169" t="s">
        <v>141</v>
      </c>
      <c r="C8" s="170" t="s">
        <v>368</v>
      </c>
      <c r="D8" s="170" t="s">
        <v>369</v>
      </c>
      <c r="E8" s="170" t="s">
        <v>275</v>
      </c>
      <c r="F8" s="169" t="s">
        <v>320</v>
      </c>
      <c r="G8" s="170" t="s">
        <v>314</v>
      </c>
      <c r="H8" s="106"/>
    </row>
    <row r="9" spans="1:8" x14ac:dyDescent="0.3">
      <c r="A9" s="171" t="s">
        <v>315</v>
      </c>
      <c r="B9" s="172"/>
      <c r="C9" s="173"/>
      <c r="D9" s="174"/>
      <c r="E9" s="174"/>
      <c r="F9" s="174"/>
      <c r="G9" s="175"/>
      <c r="H9" s="106"/>
    </row>
    <row r="10" spans="1:8" ht="15.75" x14ac:dyDescent="0.3">
      <c r="A10" s="172">
        <v>1</v>
      </c>
      <c r="B10" s="158"/>
      <c r="C10" s="176"/>
      <c r="D10" s="177"/>
      <c r="E10" s="177"/>
      <c r="F10" s="177"/>
      <c r="G10" s="178" t="str">
        <f>IF(ISBLANK(B10),"",G9+C10-D10)</f>
        <v/>
      </c>
      <c r="H10" s="106"/>
    </row>
    <row r="11" spans="1:8" ht="15.75" x14ac:dyDescent="0.3">
      <c r="A11" s="172">
        <v>2</v>
      </c>
      <c r="B11" s="158"/>
      <c r="C11" s="176"/>
      <c r="D11" s="177"/>
      <c r="E11" s="177"/>
      <c r="F11" s="177"/>
      <c r="G11" s="178" t="str">
        <f t="shared" ref="G11:G38" si="0">IF(ISBLANK(B11),"",G10+C11-D11)</f>
        <v/>
      </c>
      <c r="H11" s="106"/>
    </row>
    <row r="12" spans="1:8" ht="15.75" x14ac:dyDescent="0.3">
      <c r="A12" s="172">
        <v>3</v>
      </c>
      <c r="B12" s="158"/>
      <c r="C12" s="176"/>
      <c r="D12" s="177"/>
      <c r="E12" s="177"/>
      <c r="F12" s="177"/>
      <c r="G12" s="178" t="str">
        <f t="shared" si="0"/>
        <v/>
      </c>
      <c r="H12" s="106"/>
    </row>
    <row r="13" spans="1:8" ht="15.75" x14ac:dyDescent="0.3">
      <c r="A13" s="172">
        <v>4</v>
      </c>
      <c r="B13" s="158"/>
      <c r="C13" s="176"/>
      <c r="D13" s="177"/>
      <c r="E13" s="177"/>
      <c r="F13" s="177"/>
      <c r="G13" s="178" t="str">
        <f t="shared" si="0"/>
        <v/>
      </c>
      <c r="H13" s="106"/>
    </row>
    <row r="14" spans="1:8" ht="15.75" x14ac:dyDescent="0.3">
      <c r="A14" s="172">
        <v>5</v>
      </c>
      <c r="B14" s="158"/>
      <c r="C14" s="176"/>
      <c r="D14" s="177"/>
      <c r="E14" s="177"/>
      <c r="F14" s="177"/>
      <c r="G14" s="178" t="str">
        <f t="shared" si="0"/>
        <v/>
      </c>
      <c r="H14" s="106"/>
    </row>
    <row r="15" spans="1:8" ht="15.75" x14ac:dyDescent="0.3">
      <c r="A15" s="172">
        <v>6</v>
      </c>
      <c r="B15" s="158"/>
      <c r="C15" s="176"/>
      <c r="D15" s="177"/>
      <c r="E15" s="177"/>
      <c r="F15" s="177"/>
      <c r="G15" s="178" t="str">
        <f t="shared" si="0"/>
        <v/>
      </c>
      <c r="H15" s="106"/>
    </row>
    <row r="16" spans="1:8" ht="15.75" x14ac:dyDescent="0.3">
      <c r="A16" s="172">
        <v>7</v>
      </c>
      <c r="B16" s="158"/>
      <c r="C16" s="176"/>
      <c r="D16" s="177"/>
      <c r="E16" s="177"/>
      <c r="F16" s="177"/>
      <c r="G16" s="178" t="str">
        <f t="shared" si="0"/>
        <v/>
      </c>
      <c r="H16" s="106"/>
    </row>
    <row r="17" spans="1:8" ht="15.75" x14ac:dyDescent="0.3">
      <c r="A17" s="172">
        <v>8</v>
      </c>
      <c r="B17" s="158"/>
      <c r="C17" s="176"/>
      <c r="D17" s="177"/>
      <c r="E17" s="177"/>
      <c r="F17" s="177"/>
      <c r="G17" s="178" t="str">
        <f t="shared" si="0"/>
        <v/>
      </c>
      <c r="H17" s="106"/>
    </row>
    <row r="18" spans="1:8" ht="15.75" x14ac:dyDescent="0.3">
      <c r="A18" s="172">
        <v>9</v>
      </c>
      <c r="B18" s="158"/>
      <c r="C18" s="176"/>
      <c r="D18" s="177"/>
      <c r="E18" s="177"/>
      <c r="F18" s="177"/>
      <c r="G18" s="178" t="str">
        <f t="shared" si="0"/>
        <v/>
      </c>
      <c r="H18" s="106"/>
    </row>
    <row r="19" spans="1:8" ht="15.75" x14ac:dyDescent="0.3">
      <c r="A19" s="172">
        <v>10</v>
      </c>
      <c r="B19" s="158"/>
      <c r="C19" s="176"/>
      <c r="D19" s="177"/>
      <c r="E19" s="177"/>
      <c r="F19" s="177"/>
      <c r="G19" s="178" t="str">
        <f t="shared" si="0"/>
        <v/>
      </c>
      <c r="H19" s="106"/>
    </row>
    <row r="20" spans="1:8" ht="15.75" x14ac:dyDescent="0.3">
      <c r="A20" s="172">
        <v>11</v>
      </c>
      <c r="B20" s="158"/>
      <c r="C20" s="176"/>
      <c r="D20" s="177"/>
      <c r="E20" s="177"/>
      <c r="F20" s="177"/>
      <c r="G20" s="178" t="str">
        <f t="shared" si="0"/>
        <v/>
      </c>
      <c r="H20" s="106"/>
    </row>
    <row r="21" spans="1:8" ht="15.75" x14ac:dyDescent="0.3">
      <c r="A21" s="172">
        <v>12</v>
      </c>
      <c r="B21" s="158"/>
      <c r="C21" s="176"/>
      <c r="D21" s="177"/>
      <c r="E21" s="177"/>
      <c r="F21" s="177"/>
      <c r="G21" s="178" t="str">
        <f t="shared" si="0"/>
        <v/>
      </c>
      <c r="H21" s="106"/>
    </row>
    <row r="22" spans="1:8" ht="15.75" x14ac:dyDescent="0.3">
      <c r="A22" s="172">
        <v>13</v>
      </c>
      <c r="B22" s="158"/>
      <c r="C22" s="176"/>
      <c r="D22" s="177"/>
      <c r="E22" s="177"/>
      <c r="F22" s="177"/>
      <c r="G22" s="178" t="str">
        <f t="shared" si="0"/>
        <v/>
      </c>
      <c r="H22" s="106"/>
    </row>
    <row r="23" spans="1:8" ht="15.75" x14ac:dyDescent="0.3">
      <c r="A23" s="172">
        <v>14</v>
      </c>
      <c r="B23" s="158"/>
      <c r="C23" s="176"/>
      <c r="D23" s="177"/>
      <c r="E23" s="177"/>
      <c r="F23" s="177"/>
      <c r="G23" s="178" t="str">
        <f t="shared" si="0"/>
        <v/>
      </c>
      <c r="H23" s="106"/>
    </row>
    <row r="24" spans="1:8" ht="15.75" x14ac:dyDescent="0.3">
      <c r="A24" s="172">
        <v>15</v>
      </c>
      <c r="B24" s="158"/>
      <c r="C24" s="176"/>
      <c r="D24" s="177"/>
      <c r="E24" s="177"/>
      <c r="F24" s="177"/>
      <c r="G24" s="178" t="str">
        <f t="shared" si="0"/>
        <v/>
      </c>
      <c r="H24" s="106"/>
    </row>
    <row r="25" spans="1:8" ht="15.75" x14ac:dyDescent="0.3">
      <c r="A25" s="172">
        <v>16</v>
      </c>
      <c r="B25" s="158"/>
      <c r="C25" s="176"/>
      <c r="D25" s="177"/>
      <c r="E25" s="177"/>
      <c r="F25" s="177"/>
      <c r="G25" s="178" t="str">
        <f t="shared" si="0"/>
        <v/>
      </c>
      <c r="H25" s="106"/>
    </row>
    <row r="26" spans="1:8" ht="15.75" x14ac:dyDescent="0.3">
      <c r="A26" s="172">
        <v>17</v>
      </c>
      <c r="B26" s="158"/>
      <c r="C26" s="176"/>
      <c r="D26" s="177"/>
      <c r="E26" s="177"/>
      <c r="F26" s="177"/>
      <c r="G26" s="178" t="str">
        <f t="shared" si="0"/>
        <v/>
      </c>
      <c r="H26" s="106"/>
    </row>
    <row r="27" spans="1:8" ht="15.75" x14ac:dyDescent="0.3">
      <c r="A27" s="172">
        <v>18</v>
      </c>
      <c r="B27" s="158"/>
      <c r="C27" s="176"/>
      <c r="D27" s="177"/>
      <c r="E27" s="177"/>
      <c r="F27" s="177"/>
      <c r="G27" s="178" t="str">
        <f t="shared" si="0"/>
        <v/>
      </c>
      <c r="H27" s="106"/>
    </row>
    <row r="28" spans="1:8" ht="15.75" x14ac:dyDescent="0.3">
      <c r="A28" s="172">
        <v>19</v>
      </c>
      <c r="B28" s="158"/>
      <c r="C28" s="176"/>
      <c r="D28" s="177"/>
      <c r="E28" s="177"/>
      <c r="F28" s="177"/>
      <c r="G28" s="178" t="str">
        <f t="shared" si="0"/>
        <v/>
      </c>
      <c r="H28" s="106"/>
    </row>
    <row r="29" spans="1:8" ht="15.75" x14ac:dyDescent="0.3">
      <c r="A29" s="172">
        <v>20</v>
      </c>
      <c r="B29" s="158"/>
      <c r="C29" s="176"/>
      <c r="D29" s="177"/>
      <c r="E29" s="177"/>
      <c r="F29" s="177"/>
      <c r="G29" s="178" t="str">
        <f t="shared" si="0"/>
        <v/>
      </c>
      <c r="H29" s="106"/>
    </row>
    <row r="30" spans="1:8" ht="15.75" x14ac:dyDescent="0.3">
      <c r="A30" s="172">
        <v>21</v>
      </c>
      <c r="B30" s="158"/>
      <c r="C30" s="179"/>
      <c r="D30" s="180"/>
      <c r="E30" s="180"/>
      <c r="F30" s="180"/>
      <c r="G30" s="178" t="str">
        <f t="shared" si="0"/>
        <v/>
      </c>
      <c r="H30" s="106"/>
    </row>
    <row r="31" spans="1:8" ht="15.75" x14ac:dyDescent="0.3">
      <c r="A31" s="172">
        <v>22</v>
      </c>
      <c r="B31" s="158"/>
      <c r="C31" s="179"/>
      <c r="D31" s="180"/>
      <c r="E31" s="180"/>
      <c r="F31" s="180"/>
      <c r="G31" s="178" t="str">
        <f t="shared" si="0"/>
        <v/>
      </c>
      <c r="H31" s="106"/>
    </row>
    <row r="32" spans="1:8" ht="15.75" x14ac:dyDescent="0.3">
      <c r="A32" s="172">
        <v>23</v>
      </c>
      <c r="B32" s="158"/>
      <c r="C32" s="179"/>
      <c r="D32" s="180"/>
      <c r="E32" s="180"/>
      <c r="F32" s="180"/>
      <c r="G32" s="178" t="str">
        <f t="shared" si="0"/>
        <v/>
      </c>
      <c r="H32" s="106"/>
    </row>
    <row r="33" spans="1:10" ht="15.75" x14ac:dyDescent="0.3">
      <c r="A33" s="172">
        <v>24</v>
      </c>
      <c r="B33" s="158"/>
      <c r="C33" s="179"/>
      <c r="D33" s="180"/>
      <c r="E33" s="180"/>
      <c r="F33" s="180"/>
      <c r="G33" s="178" t="str">
        <f t="shared" si="0"/>
        <v/>
      </c>
      <c r="H33" s="106"/>
    </row>
    <row r="34" spans="1:10" ht="15.75" x14ac:dyDescent="0.3">
      <c r="A34" s="172">
        <v>25</v>
      </c>
      <c r="B34" s="158"/>
      <c r="C34" s="179"/>
      <c r="D34" s="180"/>
      <c r="E34" s="180"/>
      <c r="F34" s="180"/>
      <c r="G34" s="178" t="str">
        <f t="shared" si="0"/>
        <v/>
      </c>
      <c r="H34" s="106"/>
    </row>
    <row r="35" spans="1:10" ht="15.75" x14ac:dyDescent="0.3">
      <c r="A35" s="172">
        <v>26</v>
      </c>
      <c r="B35" s="158"/>
      <c r="C35" s="179"/>
      <c r="D35" s="180"/>
      <c r="E35" s="180"/>
      <c r="F35" s="180"/>
      <c r="G35" s="178" t="str">
        <f t="shared" si="0"/>
        <v/>
      </c>
      <c r="H35" s="106"/>
    </row>
    <row r="36" spans="1:10" ht="15.75" x14ac:dyDescent="0.3">
      <c r="A36" s="172">
        <v>27</v>
      </c>
      <c r="B36" s="158"/>
      <c r="C36" s="179"/>
      <c r="D36" s="180"/>
      <c r="E36" s="180"/>
      <c r="F36" s="180"/>
      <c r="G36" s="178" t="str">
        <f t="shared" si="0"/>
        <v/>
      </c>
      <c r="H36" s="106"/>
    </row>
    <row r="37" spans="1:10" ht="15.75" x14ac:dyDescent="0.3">
      <c r="A37" s="172">
        <v>28</v>
      </c>
      <c r="B37" s="158"/>
      <c r="C37" s="179"/>
      <c r="D37" s="180"/>
      <c r="E37" s="180"/>
      <c r="F37" s="180"/>
      <c r="G37" s="178" t="str">
        <f t="shared" si="0"/>
        <v/>
      </c>
      <c r="H37" s="106"/>
    </row>
    <row r="38" spans="1:10" ht="15.75" x14ac:dyDescent="0.3">
      <c r="A38" s="172">
        <v>29</v>
      </c>
      <c r="B38" s="158"/>
      <c r="C38" s="179"/>
      <c r="D38" s="180"/>
      <c r="E38" s="180"/>
      <c r="F38" s="180"/>
      <c r="G38" s="178" t="str">
        <f t="shared" si="0"/>
        <v/>
      </c>
      <c r="H38" s="106"/>
    </row>
    <row r="39" spans="1:10" ht="15.75" x14ac:dyDescent="0.3">
      <c r="A39" s="172" t="s">
        <v>278</v>
      </c>
      <c r="B39" s="158"/>
      <c r="C39" s="179"/>
      <c r="D39" s="180"/>
      <c r="E39" s="180"/>
      <c r="F39" s="180"/>
      <c r="G39" s="178" t="str">
        <f>IF(ISBLANK(B39),"",#REF!+C39-D39)</f>
        <v/>
      </c>
      <c r="H39" s="106"/>
    </row>
    <row r="40" spans="1:10" x14ac:dyDescent="0.3">
      <c r="A40" s="181" t="s">
        <v>316</v>
      </c>
      <c r="B40" s="182"/>
      <c r="C40" s="183"/>
      <c r="D40" s="184"/>
      <c r="E40" s="184"/>
      <c r="F40" s="185"/>
      <c r="G40" s="186" t="str">
        <f>G39</f>
        <v/>
      </c>
      <c r="H40" s="106"/>
    </row>
    <row r="44" spans="1:10" x14ac:dyDescent="0.3">
      <c r="B44" s="189" t="s">
        <v>107</v>
      </c>
      <c r="F44" s="190"/>
    </row>
    <row r="45" spans="1:10" x14ac:dyDescent="0.3">
      <c r="F45" s="188"/>
      <c r="G45" s="188"/>
      <c r="H45" s="188"/>
      <c r="I45" s="188"/>
      <c r="J45" s="188"/>
    </row>
    <row r="46" spans="1:10" x14ac:dyDescent="0.3">
      <c r="C46" s="191"/>
      <c r="F46" s="191"/>
      <c r="G46" s="192"/>
      <c r="H46" s="188"/>
      <c r="I46" s="188"/>
      <c r="J46" s="188"/>
    </row>
    <row r="47" spans="1:10" x14ac:dyDescent="0.3">
      <c r="A47" s="188"/>
      <c r="C47" s="193" t="s">
        <v>268</v>
      </c>
      <c r="F47" s="194" t="s">
        <v>273</v>
      </c>
      <c r="G47" s="192"/>
      <c r="H47" s="188"/>
      <c r="I47" s="188"/>
      <c r="J47" s="188"/>
    </row>
    <row r="48" spans="1:10" x14ac:dyDescent="0.3">
      <c r="A48" s="188"/>
      <c r="C48" s="195" t="s">
        <v>139</v>
      </c>
      <c r="F48" s="187" t="s">
        <v>269</v>
      </c>
      <c r="G48" s="188"/>
      <c r="H48" s="188"/>
      <c r="I48" s="188"/>
      <c r="J48" s="188"/>
    </row>
    <row r="49" spans="2:2" s="188" customFormat="1" x14ac:dyDescent="0.3">
      <c r="B49" s="187"/>
    </row>
    <row r="50" spans="2:2" s="188" customFormat="1" ht="12.75" x14ac:dyDescent="0.2"/>
    <row r="51" spans="2:2" s="188" customFormat="1" ht="12.75" x14ac:dyDescent="0.2"/>
    <row r="52" spans="2:2" s="188" customFormat="1" ht="12.75" x14ac:dyDescent="0.2"/>
    <row r="53" spans="2:2" s="188" customFormat="1" ht="12.75" x14ac:dyDescent="0.2"/>
  </sheetData>
  <dataValidations count="1">
    <dataValidation allowBlank="1" showInputMessage="1" showErrorMessage="1" prompt="თვე/დღე/წელი" sqref="B10:B39"/>
  </dataValidations>
  <pageMargins left="0.7" right="0.7" top="0.75" bottom="0.75" header="0.3" footer="0.3"/>
  <pageSetup scale="6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zoomScaleNormal="100" zoomScaleSheetLayoutView="80" workbookViewId="0">
      <selection activeCell="H17" sqref="H17"/>
    </sheetView>
  </sheetViews>
  <sheetFormatPr defaultRowHeight="12.75" x14ac:dyDescent="0.2"/>
  <cols>
    <col min="1" max="1" width="53.5703125" style="25" customWidth="1"/>
    <col min="2" max="2" width="15.28515625" style="25" customWidth="1"/>
    <col min="3" max="3" width="13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2" width="9.140625" style="25"/>
    <col min="13" max="13" width="12" style="25" bestFit="1" customWidth="1"/>
    <col min="14" max="16384" width="9.140625" style="25"/>
  </cols>
  <sheetData>
    <row r="1" spans="1:12" s="23" customFormat="1" ht="15" x14ac:dyDescent="0.2">
      <c r="A1" s="138" t="s">
        <v>304</v>
      </c>
      <c r="B1" s="139"/>
      <c r="C1" s="139"/>
      <c r="D1" s="139"/>
      <c r="E1" s="139"/>
      <c r="F1" s="79"/>
      <c r="G1" s="79"/>
      <c r="H1" s="79"/>
      <c r="I1" s="451" t="s">
        <v>109</v>
      </c>
      <c r="J1" s="451"/>
      <c r="K1" s="145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40"/>
      <c r="G2" s="141"/>
      <c r="H2" s="141"/>
      <c r="I2" s="437" t="s">
        <v>508</v>
      </c>
      <c r="J2" s="438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53" t="s">
        <v>220</v>
      </c>
      <c r="C7" s="453"/>
      <c r="D7" s="453" t="s">
        <v>292</v>
      </c>
      <c r="E7" s="453"/>
      <c r="F7" s="453" t="s">
        <v>293</v>
      </c>
      <c r="G7" s="453"/>
      <c r="H7" s="157" t="s">
        <v>279</v>
      </c>
      <c r="I7" s="453" t="s">
        <v>223</v>
      </c>
      <c r="J7" s="453"/>
      <c r="K7" s="146"/>
    </row>
    <row r="8" spans="1:12" ht="15" x14ac:dyDescent="0.2">
      <c r="A8" s="135" t="s">
        <v>115</v>
      </c>
      <c r="B8" s="136" t="s">
        <v>222</v>
      </c>
      <c r="C8" s="137" t="s">
        <v>221</v>
      </c>
      <c r="D8" s="136" t="s">
        <v>222</v>
      </c>
      <c r="E8" s="137" t="s">
        <v>221</v>
      </c>
      <c r="F8" s="136" t="s">
        <v>222</v>
      </c>
      <c r="G8" s="137" t="s">
        <v>221</v>
      </c>
      <c r="H8" s="137" t="s">
        <v>221</v>
      </c>
      <c r="I8" s="136" t="s">
        <v>222</v>
      </c>
      <c r="J8" s="137" t="s">
        <v>221</v>
      </c>
      <c r="K8" s="146"/>
    </row>
    <row r="9" spans="1:12" ht="15" x14ac:dyDescent="0.2">
      <c r="A9" s="60" t="s">
        <v>116</v>
      </c>
      <c r="B9" s="83">
        <f>SUM(B10,B14,B17)</f>
        <v>7</v>
      </c>
      <c r="C9" s="83">
        <f>SUM(C10,C14,C17)</f>
        <v>4822683.42</v>
      </c>
      <c r="D9" s="83">
        <f t="shared" ref="D9:J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7</v>
      </c>
      <c r="J9" s="83">
        <f t="shared" si="0"/>
        <v>4822683.42</v>
      </c>
      <c r="K9" s="146"/>
    </row>
    <row r="10" spans="1:12" ht="15" x14ac:dyDescent="0.2">
      <c r="A10" s="61" t="s">
        <v>117</v>
      </c>
      <c r="B10" s="134">
        <f>SUM(B11:B13)</f>
        <v>7</v>
      </c>
      <c r="C10" s="134">
        <f>SUM(C11:C13)</f>
        <v>3360057.04</v>
      </c>
      <c r="D10" s="134">
        <f t="shared" ref="D10:J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7</v>
      </c>
      <c r="J10" s="134">
        <f t="shared" si="1"/>
        <v>3360057.04</v>
      </c>
      <c r="K10" s="146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 x14ac:dyDescent="0.2">
      <c r="A12" s="61" t="s">
        <v>119</v>
      </c>
      <c r="B12" s="26">
        <v>7</v>
      </c>
      <c r="C12" s="26">
        <v>3360057.04</v>
      </c>
      <c r="D12" s="26"/>
      <c r="E12" s="26"/>
      <c r="F12" s="26"/>
      <c r="G12" s="26"/>
      <c r="H12" s="26"/>
      <c r="I12" s="26">
        <v>7</v>
      </c>
      <c r="J12" s="26">
        <f>C12+E12-G12</f>
        <v>3360057.04</v>
      </c>
      <c r="K12" s="146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121</v>
      </c>
      <c r="B14" s="134">
        <f>SUM(B15:B16)</f>
        <v>0</v>
      </c>
      <c r="C14" s="134">
        <f>SUM(C15:C16)</f>
        <v>1433621.38</v>
      </c>
      <c r="D14" s="134">
        <f t="shared" ref="D14:J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f t="shared" si="2"/>
        <v>1433621.38</v>
      </c>
      <c r="K14" s="146"/>
    </row>
    <row r="15" spans="1:12" ht="15" x14ac:dyDescent="0.2">
      <c r="A15" s="61" t="s">
        <v>122</v>
      </c>
      <c r="B15" s="26"/>
      <c r="C15" s="26">
        <v>280512.65999999997</v>
      </c>
      <c r="D15" s="26"/>
      <c r="E15" s="26"/>
      <c r="F15" s="26"/>
      <c r="G15" s="26"/>
      <c r="H15" s="26"/>
      <c r="I15" s="26"/>
      <c r="J15" s="26">
        <f t="shared" ref="J15:J16" si="3">C15+E15-G15</f>
        <v>280512.65999999997</v>
      </c>
      <c r="K15" s="146"/>
    </row>
    <row r="16" spans="1:12" ht="15" x14ac:dyDescent="0.2">
      <c r="A16" s="61" t="s">
        <v>123</v>
      </c>
      <c r="B16" s="26"/>
      <c r="C16" s="26">
        <v>1153108.72</v>
      </c>
      <c r="D16" s="26"/>
      <c r="E16" s="26"/>
      <c r="F16" s="26"/>
      <c r="G16" s="26"/>
      <c r="H16" s="26"/>
      <c r="I16" s="26"/>
      <c r="J16" s="26">
        <f t="shared" si="3"/>
        <v>1153108.72</v>
      </c>
      <c r="K16" s="146"/>
    </row>
    <row r="17" spans="1:11" ht="15" x14ac:dyDescent="0.2">
      <c r="A17" s="61" t="s">
        <v>124</v>
      </c>
      <c r="B17" s="134">
        <f>SUM(B18:B19,B22,B23)</f>
        <v>0</v>
      </c>
      <c r="C17" s="134">
        <f>SUM(C18:C19,C22,C23)</f>
        <v>29005</v>
      </c>
      <c r="D17" s="134">
        <f t="shared" ref="D17:J17" si="4">SUM(D18:D19,D22,D23)</f>
        <v>0</v>
      </c>
      <c r="E17" s="134">
        <f>SUM(E18:E19,E22,E23)</f>
        <v>0</v>
      </c>
      <c r="F17" s="134">
        <f t="shared" si="4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4"/>
        <v>29005</v>
      </c>
      <c r="K17" s="146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126</v>
      </c>
      <c r="B19" s="134">
        <f>SUM(B20:B21)</f>
        <v>0</v>
      </c>
      <c r="C19" s="134">
        <f>SUM(C20:C21)</f>
        <v>19301.009999999998</v>
      </c>
      <c r="D19" s="134">
        <f t="shared" ref="D19:J19" si="5">SUM(D20:D21)</f>
        <v>0</v>
      </c>
      <c r="E19" s="134">
        <f>SUM(E20:E21)</f>
        <v>0</v>
      </c>
      <c r="F19" s="134">
        <f t="shared" si="5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5"/>
        <v>19301.009999999998</v>
      </c>
      <c r="K19" s="146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128</v>
      </c>
      <c r="B21" s="26"/>
      <c r="C21" s="26">
        <v>19301.009999999998</v>
      </c>
      <c r="D21" s="26"/>
      <c r="E21" s="26"/>
      <c r="F21" s="26"/>
      <c r="G21" s="26"/>
      <c r="H21" s="26"/>
      <c r="I21" s="26"/>
      <c r="J21" s="26">
        <f>C21+E21-G21</f>
        <v>19301.009999999998</v>
      </c>
      <c r="K21" s="146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130</v>
      </c>
      <c r="B23" s="26"/>
      <c r="C23" s="26">
        <v>9703.99</v>
      </c>
      <c r="D23" s="26"/>
      <c r="E23" s="26"/>
      <c r="F23" s="26"/>
      <c r="G23" s="26"/>
      <c r="H23" s="26"/>
      <c r="I23" s="26"/>
      <c r="J23" s="26">
        <f>C23+E23-G23</f>
        <v>9703.99</v>
      </c>
      <c r="K23" s="146"/>
    </row>
    <row r="24" spans="1:11" ht="15" x14ac:dyDescent="0.2">
      <c r="A24" s="60" t="s">
        <v>131</v>
      </c>
      <c r="B24" s="83">
        <f>SUM(B25:B31)</f>
        <v>0</v>
      </c>
      <c r="C24" s="83">
        <f t="shared" ref="C24:J24" si="6">SUM(C25:C31)</f>
        <v>0</v>
      </c>
      <c r="D24" s="83">
        <f t="shared" si="6"/>
        <v>0</v>
      </c>
      <c r="E24" s="83">
        <f t="shared" si="6"/>
        <v>0</v>
      </c>
      <c r="F24" s="83">
        <f t="shared" si="6"/>
        <v>0</v>
      </c>
      <c r="G24" s="83">
        <f t="shared" si="6"/>
        <v>0</v>
      </c>
      <c r="H24" s="83">
        <f t="shared" si="6"/>
        <v>0</v>
      </c>
      <c r="I24" s="83">
        <f t="shared" si="6"/>
        <v>0</v>
      </c>
      <c r="J24" s="83">
        <f t="shared" si="6"/>
        <v>0</v>
      </c>
      <c r="K24" s="146"/>
    </row>
    <row r="25" spans="1:11" ht="15" x14ac:dyDescent="0.2">
      <c r="A25" s="61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0" t="s">
        <v>132</v>
      </c>
      <c r="B32" s="83">
        <f>SUM(B33:B35)</f>
        <v>0</v>
      </c>
      <c r="C32" s="83">
        <f>SUM(C33:C35)</f>
        <v>0</v>
      </c>
      <c r="D32" s="83">
        <f t="shared" ref="D32:J32" si="7">SUM(D33:D35)</f>
        <v>0</v>
      </c>
      <c r="E32" s="83">
        <f>SUM(E33:E35)</f>
        <v>0</v>
      </c>
      <c r="F32" s="83">
        <f t="shared" si="7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7"/>
        <v>0</v>
      </c>
      <c r="K32" s="146"/>
    </row>
    <row r="33" spans="1:11" ht="15" x14ac:dyDescent="0.2">
      <c r="A33" s="61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133</v>
      </c>
      <c r="B36" s="83">
        <f t="shared" ref="B36:J36" si="8">SUM(B37:B39,B42)</f>
        <v>0</v>
      </c>
      <c r="C36" s="83">
        <f t="shared" si="8"/>
        <v>0</v>
      </c>
      <c r="D36" s="83">
        <f t="shared" si="8"/>
        <v>0</v>
      </c>
      <c r="E36" s="83">
        <f t="shared" si="8"/>
        <v>0</v>
      </c>
      <c r="F36" s="83">
        <f t="shared" si="8"/>
        <v>0</v>
      </c>
      <c r="G36" s="83">
        <f t="shared" si="8"/>
        <v>0</v>
      </c>
      <c r="H36" s="83">
        <f t="shared" si="8"/>
        <v>0</v>
      </c>
      <c r="I36" s="83">
        <f t="shared" si="8"/>
        <v>0</v>
      </c>
      <c r="J36" s="83">
        <f t="shared" si="8"/>
        <v>0</v>
      </c>
      <c r="K36" s="146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136</v>
      </c>
      <c r="B39" s="134">
        <f t="shared" ref="B39:J39" si="9">SUM(B40:B41)</f>
        <v>0</v>
      </c>
      <c r="C39" s="134">
        <f t="shared" si="9"/>
        <v>0</v>
      </c>
      <c r="D39" s="134">
        <f t="shared" si="9"/>
        <v>0</v>
      </c>
      <c r="E39" s="134">
        <f t="shared" si="9"/>
        <v>0</v>
      </c>
      <c r="F39" s="134">
        <f t="shared" si="9"/>
        <v>0</v>
      </c>
      <c r="G39" s="134">
        <f t="shared" si="9"/>
        <v>0</v>
      </c>
      <c r="H39" s="134">
        <f t="shared" si="9"/>
        <v>0</v>
      </c>
      <c r="I39" s="134">
        <f t="shared" si="9"/>
        <v>0</v>
      </c>
      <c r="J39" s="134">
        <f t="shared" si="9"/>
        <v>0</v>
      </c>
      <c r="K39" s="146"/>
    </row>
    <row r="40" spans="1:11" ht="30" x14ac:dyDescent="0.2">
      <c r="A40" s="61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268</v>
      </c>
      <c r="F49" s="12" t="s">
        <v>273</v>
      </c>
      <c r="G49" s="73"/>
      <c r="I49"/>
      <c r="J49"/>
    </row>
    <row r="50" spans="1:10" s="2" customFormat="1" ht="15" x14ac:dyDescent="0.3">
      <c r="B50" s="66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4"/>
  <sheetViews>
    <sheetView showGridLines="0" zoomScaleNormal="100" zoomScaleSheetLayoutView="80" workbookViewId="0">
      <selection activeCell="H15" sqref="H15"/>
    </sheetView>
  </sheetViews>
  <sheetFormatPr defaultRowHeight="12.75" x14ac:dyDescent="0.2"/>
  <cols>
    <col min="1" max="1" width="4.7109375" style="25" customWidth="1"/>
    <col min="2" max="2" width="30.710937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305</v>
      </c>
      <c r="B1" s="139"/>
      <c r="C1" s="139"/>
      <c r="D1" s="139"/>
      <c r="E1" s="139"/>
      <c r="F1" s="139"/>
      <c r="G1" s="145"/>
      <c r="H1" s="101" t="s">
        <v>198</v>
      </c>
      <c r="I1" s="145"/>
      <c r="J1" s="67"/>
      <c r="K1" s="67"/>
      <c r="L1" s="67"/>
    </row>
    <row r="2" spans="1:12" s="23" customFormat="1" ht="15" x14ac:dyDescent="0.3">
      <c r="A2" s="106" t="s">
        <v>140</v>
      </c>
      <c r="B2" s="139"/>
      <c r="C2" s="139"/>
      <c r="D2" s="139"/>
      <c r="E2" s="139"/>
      <c r="F2" s="139"/>
      <c r="G2" s="147"/>
      <c r="H2" s="168" t="s">
        <v>509</v>
      </c>
      <c r="I2" s="147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379</v>
      </c>
      <c r="C7" s="137" t="s">
        <v>380</v>
      </c>
      <c r="D7" s="137" t="s">
        <v>235</v>
      </c>
      <c r="E7" s="137" t="s">
        <v>240</v>
      </c>
      <c r="F7" s="137" t="s">
        <v>241</v>
      </c>
      <c r="G7" s="137" t="s">
        <v>242</v>
      </c>
      <c r="H7" s="137" t="s">
        <v>243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 x14ac:dyDescent="0.3">
      <c r="A9" s="68">
        <v>1</v>
      </c>
      <c r="B9" s="26" t="s">
        <v>238</v>
      </c>
      <c r="C9" s="26" t="s">
        <v>510</v>
      </c>
      <c r="D9" s="26" t="s">
        <v>511</v>
      </c>
      <c r="E9" s="26">
        <v>480.8</v>
      </c>
      <c r="F9" s="26">
        <v>146823.32999999999</v>
      </c>
      <c r="G9" s="404">
        <v>38890</v>
      </c>
      <c r="H9" s="26"/>
      <c r="I9" s="145"/>
    </row>
    <row r="10" spans="1:12" ht="15" x14ac:dyDescent="0.3">
      <c r="A10" s="68">
        <v>2</v>
      </c>
      <c r="B10" s="26" t="s">
        <v>238</v>
      </c>
      <c r="C10" s="26" t="s">
        <v>512</v>
      </c>
      <c r="D10" s="26" t="s">
        <v>513</v>
      </c>
      <c r="E10" s="26">
        <v>108.5</v>
      </c>
      <c r="F10" s="26">
        <v>17404.71</v>
      </c>
      <c r="G10" s="404">
        <v>38922</v>
      </c>
      <c r="H10" s="26"/>
      <c r="I10" s="145"/>
    </row>
    <row r="11" spans="1:12" ht="15" x14ac:dyDescent="0.3">
      <c r="A11" s="68">
        <v>3</v>
      </c>
      <c r="B11" s="26" t="s">
        <v>238</v>
      </c>
      <c r="C11" s="26" t="s">
        <v>514</v>
      </c>
      <c r="D11" s="26" t="s">
        <v>515</v>
      </c>
      <c r="E11" s="26">
        <v>77</v>
      </c>
      <c r="F11" s="26">
        <v>19295.45</v>
      </c>
      <c r="G11" s="404">
        <v>39210</v>
      </c>
      <c r="H11" s="26"/>
      <c r="I11" s="145"/>
    </row>
    <row r="12" spans="1:12" ht="15" x14ac:dyDescent="0.3">
      <c r="A12" s="68">
        <v>4</v>
      </c>
      <c r="B12" s="26" t="s">
        <v>238</v>
      </c>
      <c r="C12" s="26" t="s">
        <v>516</v>
      </c>
      <c r="D12" s="26" t="s">
        <v>517</v>
      </c>
      <c r="E12" s="26">
        <v>180</v>
      </c>
      <c r="F12" s="26">
        <v>55000</v>
      </c>
      <c r="G12" s="404">
        <v>41124</v>
      </c>
      <c r="H12" s="26"/>
      <c r="I12" s="145"/>
    </row>
    <row r="13" spans="1:12" ht="15" x14ac:dyDescent="0.3">
      <c r="A13" s="68">
        <v>5</v>
      </c>
      <c r="B13" s="26" t="s">
        <v>238</v>
      </c>
      <c r="C13" s="26" t="s">
        <v>518</v>
      </c>
      <c r="D13" s="26" t="s">
        <v>519</v>
      </c>
      <c r="E13" s="26">
        <v>250.7</v>
      </c>
      <c r="F13" s="26">
        <v>224105</v>
      </c>
      <c r="G13" s="404">
        <v>40165</v>
      </c>
      <c r="H13" s="26"/>
      <c r="I13" s="145"/>
    </row>
    <row r="14" spans="1:12" ht="15" x14ac:dyDescent="0.3">
      <c r="A14" s="68">
        <v>6</v>
      </c>
      <c r="B14" s="26" t="s">
        <v>238</v>
      </c>
      <c r="C14" s="26" t="s">
        <v>520</v>
      </c>
      <c r="D14" s="26" t="s">
        <v>521</v>
      </c>
      <c r="E14" s="26">
        <v>2406.19</v>
      </c>
      <c r="F14" s="26">
        <v>2865918.99</v>
      </c>
      <c r="G14" s="404">
        <v>40843</v>
      </c>
      <c r="H14" s="26"/>
      <c r="I14" s="145"/>
    </row>
    <row r="15" spans="1:12" s="23" customFormat="1" ht="15" x14ac:dyDescent="0.3">
      <c r="A15" s="68">
        <v>7</v>
      </c>
      <c r="B15" s="26" t="s">
        <v>238</v>
      </c>
      <c r="C15" s="26" t="s">
        <v>522</v>
      </c>
      <c r="D15" s="26" t="s">
        <v>523</v>
      </c>
      <c r="E15" s="26">
        <v>52</v>
      </c>
      <c r="F15" s="26">
        <v>31509.599999999999</v>
      </c>
      <c r="G15" s="404">
        <v>41271</v>
      </c>
      <c r="H15" s="26"/>
      <c r="I15" s="145"/>
      <c r="J15" s="64"/>
      <c r="K15" s="64"/>
      <c r="L15" s="64"/>
    </row>
    <row r="16" spans="1:12" s="23" customFormat="1" ht="15" x14ac:dyDescent="0.25">
      <c r="A16" s="68" t="s">
        <v>278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x14ac:dyDescent="0.2">
      <c r="J17" s="64"/>
      <c r="K17" s="64"/>
      <c r="L17" s="64"/>
    </row>
    <row r="18" spans="1:12" s="23" customFormat="1" x14ac:dyDescent="0.2"/>
    <row r="19" spans="1:12" s="23" customFormat="1" x14ac:dyDescent="0.2">
      <c r="A19" s="25"/>
    </row>
    <row r="20" spans="1:12" s="2" customFormat="1" ht="15" x14ac:dyDescent="0.3">
      <c r="B20" s="72" t="s">
        <v>107</v>
      </c>
      <c r="E20" s="5"/>
    </row>
    <row r="21" spans="1:12" s="2" customFormat="1" ht="15" x14ac:dyDescent="0.3">
      <c r="C21" s="71"/>
      <c r="E21" s="71"/>
      <c r="F21" s="74"/>
      <c r="G21"/>
      <c r="H21"/>
      <c r="I21"/>
    </row>
    <row r="22" spans="1:12" s="2" customFormat="1" ht="15" x14ac:dyDescent="0.3">
      <c r="A22"/>
      <c r="C22" s="70" t="s">
        <v>268</v>
      </c>
      <c r="E22" s="12" t="s">
        <v>273</v>
      </c>
      <c r="F22" s="73"/>
      <c r="G22"/>
      <c r="H22"/>
      <c r="I22"/>
    </row>
    <row r="23" spans="1:12" s="2" customFormat="1" ht="15" x14ac:dyDescent="0.3">
      <c r="A23"/>
      <c r="C23" s="66" t="s">
        <v>139</v>
      </c>
      <c r="E23" s="2" t="s">
        <v>269</v>
      </c>
      <c r="F23"/>
      <c r="G23"/>
      <c r="H23"/>
      <c r="I23"/>
    </row>
    <row r="24" spans="1:12" customFormat="1" ht="15" x14ac:dyDescent="0.3">
      <c r="B24" s="2"/>
      <c r="C24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6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16"/>
  </dataValidations>
  <pageMargins left="0.19685039370078741" right="0.19685039370078741" top="0.74803149606299213" bottom="0.74803149606299213" header="0.31496062992125984" footer="0.31496062992125984"/>
  <pageSetup paperSize="9" scale="88" fitToHeight="0" orientation="landscape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49"/>
  <sheetViews>
    <sheetView showGridLines="0" topLeftCell="A4" zoomScaleNormal="100" zoomScaleSheetLayoutView="80" workbookViewId="0">
      <selection activeCell="G22" sqref="G2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0" s="23" customFormat="1" ht="15" x14ac:dyDescent="0.2">
      <c r="A1" s="138" t="s">
        <v>306</v>
      </c>
      <c r="B1" s="139"/>
      <c r="C1" s="139"/>
      <c r="D1" s="139"/>
      <c r="E1" s="139"/>
      <c r="F1" s="139"/>
      <c r="G1" s="139"/>
      <c r="H1" s="145"/>
      <c r="I1" s="376" t="s">
        <v>198</v>
      </c>
      <c r="J1" s="152"/>
    </row>
    <row r="2" spans="1:10" s="2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168" t="s">
        <v>509</v>
      </c>
      <c r="J2" s="152"/>
    </row>
    <row r="3" spans="1:10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0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</row>
    <row r="5" spans="1:10" s="2" customFormat="1" ht="15" x14ac:dyDescent="0.3">
      <c r="A5" s="120" t="str">
        <f>'ფორმა N1'!D4</f>
        <v>მპგ „ერთიანი ნაციონალური მოძრაობა“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0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0" ht="3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246</v>
      </c>
      <c r="F7" s="137" t="s">
        <v>247</v>
      </c>
      <c r="G7" s="137" t="s">
        <v>241</v>
      </c>
      <c r="H7" s="137" t="s">
        <v>242</v>
      </c>
      <c r="I7" s="137" t="s">
        <v>243</v>
      </c>
      <c r="J7" s="153"/>
    </row>
    <row r="8" spans="1:10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0" ht="15" x14ac:dyDescent="0.3">
      <c r="A9" s="68">
        <v>1</v>
      </c>
      <c r="B9" s="26" t="s">
        <v>524</v>
      </c>
      <c r="C9" s="26" t="s">
        <v>525</v>
      </c>
      <c r="D9" s="26" t="s">
        <v>526</v>
      </c>
      <c r="E9" s="26">
        <v>2007</v>
      </c>
      <c r="F9" s="26" t="s">
        <v>527</v>
      </c>
      <c r="G9" s="26">
        <v>38428.370000000003</v>
      </c>
      <c r="H9" s="395">
        <v>39344</v>
      </c>
      <c r="I9" s="26"/>
      <c r="J9" s="153"/>
    </row>
    <row r="10" spans="1:10" ht="15" x14ac:dyDescent="0.3">
      <c r="A10" s="68">
        <v>2</v>
      </c>
      <c r="B10" s="26" t="s">
        <v>524</v>
      </c>
      <c r="C10" s="26" t="s">
        <v>528</v>
      </c>
      <c r="D10" s="26" t="s">
        <v>529</v>
      </c>
      <c r="E10" s="26">
        <v>2011</v>
      </c>
      <c r="F10" s="26" t="s">
        <v>530</v>
      </c>
      <c r="G10" s="26">
        <v>88697.600000000006</v>
      </c>
      <c r="H10" s="395">
        <v>40827</v>
      </c>
      <c r="I10" s="26"/>
      <c r="J10" s="153"/>
    </row>
    <row r="11" spans="1:10" ht="15" x14ac:dyDescent="0.3">
      <c r="A11" s="68">
        <v>3</v>
      </c>
      <c r="B11" s="26" t="s">
        <v>524</v>
      </c>
      <c r="C11" s="26" t="s">
        <v>525</v>
      </c>
      <c r="D11" s="26" t="s">
        <v>531</v>
      </c>
      <c r="E11" s="26">
        <v>2007</v>
      </c>
      <c r="F11" s="26" t="s">
        <v>532</v>
      </c>
      <c r="G11" s="26">
        <v>21221.79</v>
      </c>
      <c r="H11" s="395">
        <v>40946</v>
      </c>
      <c r="I11" s="26"/>
      <c r="J11" s="153"/>
    </row>
    <row r="12" spans="1:10" ht="15" x14ac:dyDescent="0.3">
      <c r="A12" s="68">
        <v>4</v>
      </c>
      <c r="B12" s="26" t="s">
        <v>524</v>
      </c>
      <c r="C12" s="26" t="s">
        <v>533</v>
      </c>
      <c r="D12" s="26" t="s">
        <v>534</v>
      </c>
      <c r="E12" s="26">
        <v>2012</v>
      </c>
      <c r="F12" s="26" t="s">
        <v>535</v>
      </c>
      <c r="G12" s="26">
        <v>22825.19</v>
      </c>
      <c r="H12" s="395">
        <v>41136</v>
      </c>
      <c r="I12" s="26"/>
      <c r="J12" s="153"/>
    </row>
    <row r="13" spans="1:10" ht="15" x14ac:dyDescent="0.3">
      <c r="A13" s="68">
        <v>5</v>
      </c>
      <c r="B13" s="26" t="s">
        <v>524</v>
      </c>
      <c r="C13" s="26" t="s">
        <v>533</v>
      </c>
      <c r="D13" s="26" t="s">
        <v>536</v>
      </c>
      <c r="E13" s="26">
        <v>2012</v>
      </c>
      <c r="F13" s="26" t="s">
        <v>537</v>
      </c>
      <c r="G13" s="26">
        <v>16552.36</v>
      </c>
      <c r="H13" s="395">
        <v>41136</v>
      </c>
      <c r="I13" s="26"/>
      <c r="J13" s="153"/>
    </row>
    <row r="14" spans="1:10" ht="15" x14ac:dyDescent="0.3">
      <c r="A14" s="68">
        <v>6</v>
      </c>
      <c r="B14" s="26" t="s">
        <v>524</v>
      </c>
      <c r="C14" s="26" t="s">
        <v>533</v>
      </c>
      <c r="D14" s="26" t="s">
        <v>538</v>
      </c>
      <c r="E14" s="26">
        <v>2013</v>
      </c>
      <c r="F14" s="26" t="s">
        <v>539</v>
      </c>
      <c r="G14" s="26">
        <v>32998.639999999999</v>
      </c>
      <c r="H14" s="395">
        <v>41494</v>
      </c>
      <c r="I14" s="26"/>
      <c r="J14" s="153"/>
    </row>
    <row r="15" spans="1:10" s="23" customFormat="1" ht="15" x14ac:dyDescent="0.3">
      <c r="A15" s="68">
        <v>7</v>
      </c>
      <c r="B15" s="26" t="s">
        <v>524</v>
      </c>
      <c r="C15" s="26" t="s">
        <v>540</v>
      </c>
      <c r="D15" s="26" t="s">
        <v>541</v>
      </c>
      <c r="E15" s="26">
        <v>1996</v>
      </c>
      <c r="F15" s="26" t="s">
        <v>542</v>
      </c>
      <c r="G15" s="26">
        <v>14703.39</v>
      </c>
      <c r="H15" s="395" t="s">
        <v>543</v>
      </c>
      <c r="I15" s="26"/>
      <c r="J15" s="147"/>
    </row>
    <row r="16" spans="1:10" s="23" customFormat="1" ht="15" x14ac:dyDescent="0.3">
      <c r="A16" s="68">
        <v>8</v>
      </c>
      <c r="B16" s="26" t="s">
        <v>524</v>
      </c>
      <c r="C16" s="26" t="s">
        <v>544</v>
      </c>
      <c r="D16" s="26" t="s">
        <v>545</v>
      </c>
      <c r="E16" s="26">
        <v>2013</v>
      </c>
      <c r="F16" s="26" t="s">
        <v>546</v>
      </c>
      <c r="G16" s="26">
        <v>22166.42</v>
      </c>
      <c r="H16" s="395">
        <v>41544</v>
      </c>
      <c r="I16" s="26"/>
      <c r="J16" s="147"/>
    </row>
    <row r="17" spans="1:10" s="23" customFormat="1" ht="15" x14ac:dyDescent="0.3">
      <c r="A17" s="68">
        <v>9</v>
      </c>
      <c r="B17" s="26" t="s">
        <v>524</v>
      </c>
      <c r="C17" s="26" t="s">
        <v>547</v>
      </c>
      <c r="D17" s="26" t="s">
        <v>548</v>
      </c>
      <c r="E17" s="26">
        <v>2001</v>
      </c>
      <c r="F17" s="26" t="s">
        <v>549</v>
      </c>
      <c r="G17" s="26">
        <v>9758.0100000000075</v>
      </c>
      <c r="H17" s="395">
        <v>41762</v>
      </c>
      <c r="I17" s="26"/>
      <c r="J17" s="147"/>
    </row>
    <row r="18" spans="1:10" s="23" customFormat="1" ht="15" x14ac:dyDescent="0.3">
      <c r="A18" s="68">
        <v>10</v>
      </c>
      <c r="B18" s="26" t="s">
        <v>524</v>
      </c>
      <c r="C18" s="26" t="s">
        <v>550</v>
      </c>
      <c r="D18" s="26" t="s">
        <v>551</v>
      </c>
      <c r="E18" s="26">
        <v>2000</v>
      </c>
      <c r="F18" s="26" t="s">
        <v>552</v>
      </c>
      <c r="G18" s="26">
        <v>8026.0200000000077</v>
      </c>
      <c r="H18" s="395">
        <v>41762</v>
      </c>
      <c r="I18" s="26"/>
      <c r="J18" s="147"/>
    </row>
    <row r="19" spans="1:10" s="23" customFormat="1" ht="15" x14ac:dyDescent="0.3">
      <c r="A19" s="68">
        <v>11</v>
      </c>
      <c r="B19" s="26" t="s">
        <v>524</v>
      </c>
      <c r="C19" s="26" t="s">
        <v>547</v>
      </c>
      <c r="D19" s="26" t="s">
        <v>548</v>
      </c>
      <c r="E19" s="26">
        <v>2001</v>
      </c>
      <c r="F19" s="26" t="s">
        <v>553</v>
      </c>
      <c r="G19" s="26">
        <v>10765.66</v>
      </c>
      <c r="H19" s="395" t="s">
        <v>554</v>
      </c>
      <c r="I19" s="26"/>
      <c r="J19" s="147"/>
    </row>
    <row r="20" spans="1:10" s="23" customFormat="1" ht="15" x14ac:dyDescent="0.3">
      <c r="A20" s="68">
        <v>12</v>
      </c>
      <c r="B20" s="26" t="s">
        <v>524</v>
      </c>
      <c r="C20" s="26" t="s">
        <v>547</v>
      </c>
      <c r="D20" s="26" t="s">
        <v>555</v>
      </c>
      <c r="E20" s="26">
        <v>2000</v>
      </c>
      <c r="F20" s="26" t="s">
        <v>556</v>
      </c>
      <c r="G20" s="26">
        <v>14486.14</v>
      </c>
      <c r="H20" s="396" t="s">
        <v>557</v>
      </c>
      <c r="I20" s="26"/>
      <c r="J20" s="147"/>
    </row>
    <row r="21" spans="1:10" s="23" customFormat="1" ht="15" x14ac:dyDescent="0.25">
      <c r="A21" s="68"/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 t="s">
        <v>278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x14ac:dyDescent="0.2">
      <c r="J23" s="64"/>
    </row>
    <row r="24" spans="1:10" s="23" customFormat="1" x14ac:dyDescent="0.2"/>
    <row r="25" spans="1:10" s="23" customFormat="1" x14ac:dyDescent="0.2">
      <c r="A25" s="25"/>
    </row>
    <row r="26" spans="1:10" s="2" customFormat="1" ht="15" x14ac:dyDescent="0.3">
      <c r="B26" s="72" t="s">
        <v>107</v>
      </c>
      <c r="E26" s="5"/>
    </row>
    <row r="27" spans="1:10" s="2" customFormat="1" ht="15" x14ac:dyDescent="0.3">
      <c r="C27" s="71"/>
      <c r="E27" s="71"/>
      <c r="F27" s="74"/>
      <c r="G27" s="74"/>
      <c r="H27"/>
      <c r="I27"/>
    </row>
    <row r="28" spans="1:10" s="2" customFormat="1" ht="15" x14ac:dyDescent="0.3">
      <c r="A28"/>
      <c r="C28" s="70" t="s">
        <v>268</v>
      </c>
      <c r="E28" s="12" t="s">
        <v>273</v>
      </c>
      <c r="F28" s="73"/>
      <c r="G28"/>
      <c r="H28"/>
      <c r="I28"/>
    </row>
    <row r="29" spans="1:10" s="2" customFormat="1" ht="15" x14ac:dyDescent="0.3">
      <c r="A29"/>
      <c r="C29" s="66" t="s">
        <v>139</v>
      </c>
      <c r="E29" s="2" t="s">
        <v>269</v>
      </c>
      <c r="F29"/>
      <c r="G29"/>
      <c r="H29"/>
      <c r="I29"/>
    </row>
    <row r="30" spans="1:10" customFormat="1" ht="15" x14ac:dyDescent="0.3">
      <c r="B30" s="2"/>
      <c r="C30" s="25"/>
    </row>
    <row r="31" spans="1:10" customFormat="1" x14ac:dyDescent="0.2"/>
    <row r="32" spans="1:10" s="23" customFormat="1" x14ac:dyDescent="0.2">
      <c r="J32" s="64"/>
    </row>
    <row r="33" spans="10:10" s="23" customFormat="1" x14ac:dyDescent="0.2">
      <c r="J33" s="64"/>
    </row>
    <row r="34" spans="10:10" s="23" customFormat="1" x14ac:dyDescent="0.2">
      <c r="J34" s="64"/>
    </row>
    <row r="35" spans="10:10" s="23" customFormat="1" x14ac:dyDescent="0.2">
      <c r="J35" s="64"/>
    </row>
    <row r="36" spans="10:10" s="23" customFormat="1" x14ac:dyDescent="0.2">
      <c r="J36" s="64"/>
    </row>
    <row r="37" spans="10:10" s="23" customFormat="1" x14ac:dyDescent="0.2">
      <c r="J37" s="64"/>
    </row>
    <row r="38" spans="10:10" s="23" customFormat="1" x14ac:dyDescent="0.2">
      <c r="J38" s="64"/>
    </row>
    <row r="39" spans="10:10" s="23" customFormat="1" x14ac:dyDescent="0.2">
      <c r="J39" s="64"/>
    </row>
    <row r="40" spans="10:10" s="23" customFormat="1" x14ac:dyDescent="0.2">
      <c r="J40" s="64"/>
    </row>
    <row r="41" spans="10:10" s="23" customFormat="1" x14ac:dyDescent="0.2">
      <c r="J41" s="64"/>
    </row>
    <row r="42" spans="10:10" s="23" customFormat="1" x14ac:dyDescent="0.2">
      <c r="J42" s="64"/>
    </row>
    <row r="43" spans="10:10" s="23" customFormat="1" x14ac:dyDescent="0.2">
      <c r="J43" s="64"/>
    </row>
    <row r="44" spans="10:10" s="23" customFormat="1" x14ac:dyDescent="0.2">
      <c r="J44" s="64"/>
    </row>
    <row r="45" spans="10:10" s="23" customFormat="1" x14ac:dyDescent="0.2">
      <c r="J45" s="64"/>
    </row>
    <row r="46" spans="10:10" s="23" customFormat="1" x14ac:dyDescent="0.2">
      <c r="J46" s="64"/>
    </row>
    <row r="47" spans="10:10" s="23" customFormat="1" x14ac:dyDescent="0.2">
      <c r="J47" s="64"/>
    </row>
    <row r="48" spans="10:10" s="23" customFormat="1" x14ac:dyDescent="0.2">
      <c r="J48" s="64"/>
    </row>
    <row r="49" spans="10:10" s="23" customFormat="1" x14ac:dyDescent="0.2">
      <c r="J49" s="64"/>
    </row>
  </sheetData>
  <dataValidations count="1">
    <dataValidation allowBlank="1" showInputMessage="1" showErrorMessage="1" error="თვე/დღე/წელი" prompt="თვე/დღე/წელი" sqref="H9:H22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"/>
    </sheetView>
  </sheetViews>
  <sheetFormatPr defaultRowHeight="12.75" x14ac:dyDescent="0.2"/>
  <cols>
    <col min="1" max="1" width="4.85546875" style="215" customWidth="1"/>
    <col min="2" max="2" width="37.42578125" style="215" customWidth="1"/>
    <col min="3" max="3" width="21.5703125" style="215" customWidth="1"/>
    <col min="4" max="4" width="20" style="215" customWidth="1"/>
    <col min="5" max="5" width="18.7109375" style="215" customWidth="1"/>
    <col min="6" max="6" width="24.140625" style="215" customWidth="1"/>
    <col min="7" max="7" width="27.140625" style="215" customWidth="1"/>
    <col min="8" max="8" width="0.7109375" style="215" customWidth="1"/>
    <col min="9" max="16384" width="9.140625" style="215"/>
  </cols>
  <sheetData>
    <row r="1" spans="1:8" s="199" customFormat="1" ht="15" x14ac:dyDescent="0.2">
      <c r="A1" s="196" t="s">
        <v>326</v>
      </c>
      <c r="B1" s="197"/>
      <c r="C1" s="197"/>
      <c r="D1" s="197"/>
      <c r="E1" s="197"/>
      <c r="F1" s="79"/>
      <c r="G1" s="79" t="s">
        <v>109</v>
      </c>
      <c r="H1" s="200"/>
    </row>
    <row r="2" spans="1:8" s="199" customFormat="1" ht="15" x14ac:dyDescent="0.2">
      <c r="A2" s="200" t="s">
        <v>317</v>
      </c>
      <c r="B2" s="197"/>
      <c r="C2" s="197"/>
      <c r="D2" s="197"/>
      <c r="E2" s="198"/>
      <c r="F2" s="198"/>
      <c r="G2" s="356" t="s">
        <v>508</v>
      </c>
      <c r="H2" s="200"/>
    </row>
    <row r="3" spans="1:8" s="199" customFormat="1" x14ac:dyDescent="0.2">
      <c r="A3" s="200"/>
      <c r="B3" s="197"/>
      <c r="C3" s="197"/>
      <c r="D3" s="197"/>
      <c r="E3" s="198"/>
      <c r="F3" s="198"/>
      <c r="G3" s="198"/>
      <c r="H3" s="200"/>
    </row>
    <row r="4" spans="1:8" s="199" customFormat="1" ht="15" x14ac:dyDescent="0.3">
      <c r="A4" s="115" t="s">
        <v>274</v>
      </c>
      <c r="B4" s="197"/>
      <c r="C4" s="197"/>
      <c r="D4" s="197"/>
      <c r="E4" s="201"/>
      <c r="F4" s="201"/>
      <c r="G4" s="198"/>
      <c r="H4" s="200"/>
    </row>
    <row r="5" spans="1:8" s="199" customFormat="1" x14ac:dyDescent="0.2">
      <c r="A5" s="394" t="str">
        <f>'ფორმა N1'!D4</f>
        <v>მპგ „ერთიანი ნაციონალური მოძრაობა“</v>
      </c>
      <c r="B5" s="202"/>
      <c r="C5" s="202"/>
      <c r="D5" s="202"/>
      <c r="E5" s="202"/>
      <c r="F5" s="202"/>
      <c r="G5" s="203"/>
      <c r="H5" s="200"/>
    </row>
    <row r="6" spans="1:8" s="216" customFormat="1" x14ac:dyDescent="0.2">
      <c r="A6" s="204"/>
      <c r="B6" s="204"/>
      <c r="C6" s="204"/>
      <c r="D6" s="204"/>
      <c r="E6" s="204"/>
      <c r="F6" s="204"/>
      <c r="G6" s="204"/>
      <c r="H6" s="201"/>
    </row>
    <row r="7" spans="1:8" s="199" customFormat="1" ht="51" x14ac:dyDescent="0.2">
      <c r="A7" s="235" t="s">
        <v>64</v>
      </c>
      <c r="B7" s="207" t="s">
        <v>321</v>
      </c>
      <c r="C7" s="207" t="s">
        <v>322</v>
      </c>
      <c r="D7" s="207" t="s">
        <v>323</v>
      </c>
      <c r="E7" s="207" t="s">
        <v>324</v>
      </c>
      <c r="F7" s="207" t="s">
        <v>325</v>
      </c>
      <c r="G7" s="207" t="s">
        <v>318</v>
      </c>
      <c r="H7" s="200"/>
    </row>
    <row r="8" spans="1:8" s="199" customFormat="1" x14ac:dyDescent="0.2">
      <c r="A8" s="205">
        <v>1</v>
      </c>
      <c r="B8" s="206">
        <v>2</v>
      </c>
      <c r="C8" s="206">
        <v>3</v>
      </c>
      <c r="D8" s="206">
        <v>4</v>
      </c>
      <c r="E8" s="207">
        <v>5</v>
      </c>
      <c r="F8" s="207">
        <v>6</v>
      </c>
      <c r="G8" s="207">
        <v>7</v>
      </c>
      <c r="H8" s="200"/>
    </row>
    <row r="9" spans="1:8" s="199" customFormat="1" x14ac:dyDescent="0.2">
      <c r="A9" s="217">
        <v>1</v>
      </c>
      <c r="B9" s="208"/>
      <c r="C9" s="208"/>
      <c r="D9" s="209"/>
      <c r="E9" s="208"/>
      <c r="F9" s="208"/>
      <c r="G9" s="208"/>
      <c r="H9" s="200"/>
    </row>
    <row r="10" spans="1:8" s="199" customFormat="1" x14ac:dyDescent="0.2">
      <c r="A10" s="217">
        <v>2</v>
      </c>
      <c r="B10" s="208"/>
      <c r="C10" s="208"/>
      <c r="D10" s="209"/>
      <c r="E10" s="208"/>
      <c r="F10" s="208"/>
      <c r="G10" s="208"/>
      <c r="H10" s="200"/>
    </row>
    <row r="11" spans="1:8" s="199" customFormat="1" x14ac:dyDescent="0.2">
      <c r="A11" s="217">
        <v>3</v>
      </c>
      <c r="B11" s="208"/>
      <c r="C11" s="208"/>
      <c r="D11" s="209"/>
      <c r="E11" s="208"/>
      <c r="F11" s="208"/>
      <c r="G11" s="208"/>
      <c r="H11" s="200"/>
    </row>
    <row r="12" spans="1:8" s="199" customFormat="1" x14ac:dyDescent="0.2">
      <c r="A12" s="217">
        <v>4</v>
      </c>
      <c r="B12" s="208"/>
      <c r="C12" s="208"/>
      <c r="D12" s="209"/>
      <c r="E12" s="208"/>
      <c r="F12" s="208"/>
      <c r="G12" s="208"/>
      <c r="H12" s="200"/>
    </row>
    <row r="13" spans="1:8" s="199" customFormat="1" x14ac:dyDescent="0.2">
      <c r="A13" s="217">
        <v>5</v>
      </c>
      <c r="B13" s="208"/>
      <c r="C13" s="208"/>
      <c r="D13" s="209"/>
      <c r="E13" s="208"/>
      <c r="F13" s="208"/>
      <c r="G13" s="208"/>
      <c r="H13" s="200"/>
    </row>
    <row r="14" spans="1:8" s="199" customFormat="1" x14ac:dyDescent="0.2">
      <c r="A14" s="217">
        <v>6</v>
      </c>
      <c r="B14" s="208"/>
      <c r="C14" s="208"/>
      <c r="D14" s="209"/>
      <c r="E14" s="208"/>
      <c r="F14" s="208"/>
      <c r="G14" s="208"/>
      <c r="H14" s="200"/>
    </row>
    <row r="15" spans="1:8" s="199" customFormat="1" x14ac:dyDescent="0.2">
      <c r="A15" s="217">
        <v>7</v>
      </c>
      <c r="B15" s="208"/>
      <c r="C15" s="208"/>
      <c r="D15" s="209"/>
      <c r="E15" s="208"/>
      <c r="F15" s="208"/>
      <c r="G15" s="208"/>
      <c r="H15" s="200"/>
    </row>
    <row r="16" spans="1:8" s="199" customFormat="1" x14ac:dyDescent="0.2">
      <c r="A16" s="217">
        <v>8</v>
      </c>
      <c r="B16" s="208"/>
      <c r="C16" s="208"/>
      <c r="D16" s="209"/>
      <c r="E16" s="208"/>
      <c r="F16" s="208"/>
      <c r="G16" s="208"/>
      <c r="H16" s="200"/>
    </row>
    <row r="17" spans="1:11" s="199" customFormat="1" x14ac:dyDescent="0.2">
      <c r="A17" s="217">
        <v>9</v>
      </c>
      <c r="B17" s="208"/>
      <c r="C17" s="208"/>
      <c r="D17" s="209"/>
      <c r="E17" s="208"/>
      <c r="F17" s="208"/>
      <c r="G17" s="208"/>
      <c r="H17" s="200"/>
    </row>
    <row r="18" spans="1:11" s="199" customFormat="1" x14ac:dyDescent="0.2">
      <c r="A18" s="217">
        <v>10</v>
      </c>
      <c r="B18" s="208"/>
      <c r="C18" s="208"/>
      <c r="D18" s="209"/>
      <c r="E18" s="208"/>
      <c r="F18" s="208"/>
      <c r="G18" s="208"/>
      <c r="H18" s="200"/>
    </row>
    <row r="19" spans="1:11" s="199" customFormat="1" x14ac:dyDescent="0.2">
      <c r="A19" s="217" t="s">
        <v>276</v>
      </c>
      <c r="B19" s="208"/>
      <c r="C19" s="208"/>
      <c r="D19" s="209"/>
      <c r="E19" s="208"/>
      <c r="F19" s="208"/>
      <c r="G19" s="208"/>
      <c r="H19" s="200"/>
    </row>
    <row r="22" spans="1:11" s="199" customFormat="1" x14ac:dyDescent="0.2"/>
    <row r="23" spans="1:11" s="199" customFormat="1" x14ac:dyDescent="0.2"/>
    <row r="24" spans="1:11" s="21" customFormat="1" ht="15" x14ac:dyDescent="0.3">
      <c r="B24" s="210" t="s">
        <v>107</v>
      </c>
      <c r="C24" s="210"/>
    </row>
    <row r="25" spans="1:11" s="21" customFormat="1" ht="15" x14ac:dyDescent="0.3">
      <c r="B25" s="210"/>
      <c r="C25" s="210"/>
    </row>
    <row r="26" spans="1:11" s="21" customFormat="1" ht="15" x14ac:dyDescent="0.3">
      <c r="C26" s="212"/>
      <c r="F26" s="212"/>
      <c r="G26" s="212"/>
      <c r="H26" s="211"/>
    </row>
    <row r="27" spans="1:11" s="21" customFormat="1" ht="15" x14ac:dyDescent="0.3">
      <c r="C27" s="213" t="s">
        <v>268</v>
      </c>
      <c r="F27" s="210" t="s">
        <v>319</v>
      </c>
      <c r="J27" s="211"/>
      <c r="K27" s="211"/>
    </row>
    <row r="28" spans="1:11" s="21" customFormat="1" ht="15" x14ac:dyDescent="0.3">
      <c r="C28" s="213" t="s">
        <v>139</v>
      </c>
      <c r="F28" s="214" t="s">
        <v>269</v>
      </c>
      <c r="J28" s="211"/>
      <c r="K28" s="211"/>
    </row>
    <row r="29" spans="1:11" s="199" customFormat="1" ht="15" x14ac:dyDescent="0.3">
      <c r="C29" s="213"/>
      <c r="J29" s="216"/>
      <c r="K29" s="216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topLeftCell="A14" zoomScale="80" zoomScaleNormal="80" zoomScaleSheetLayoutView="80" workbookViewId="0">
      <selection activeCell="G23" sqref="G23"/>
    </sheetView>
  </sheetViews>
  <sheetFormatPr defaultRowHeight="12.75" x14ac:dyDescent="0.2"/>
  <cols>
    <col min="2" max="2" width="25.570312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38" t="s">
        <v>461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109</v>
      </c>
    </row>
    <row r="2" spans="1:11" ht="15" x14ac:dyDescent="0.3">
      <c r="A2" s="106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356" t="s">
        <v>508</v>
      </c>
    </row>
    <row r="3" spans="1:1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1" s="188" customFormat="1" ht="15" x14ac:dyDescent="0.3">
      <c r="A5" s="225" t="str">
        <f>'ფორმა N1'!D4</f>
        <v>მპგ „ერთიანი ნაციონალური მოძრაობა“</v>
      </c>
      <c r="B5" s="81"/>
      <c r="C5" s="81"/>
      <c r="D5" s="81"/>
      <c r="E5" s="226"/>
      <c r="F5" s="227"/>
      <c r="G5" s="227"/>
      <c r="H5" s="227"/>
      <c r="I5" s="227"/>
      <c r="J5" s="227"/>
      <c r="K5" s="226"/>
    </row>
    <row r="6" spans="1:1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 x14ac:dyDescent="0.2">
      <c r="A7" s="151" t="s">
        <v>64</v>
      </c>
      <c r="B7" s="137" t="s">
        <v>381</v>
      </c>
      <c r="C7" s="137" t="s">
        <v>382</v>
      </c>
      <c r="D7" s="137" t="s">
        <v>384</v>
      </c>
      <c r="E7" s="137" t="s">
        <v>383</v>
      </c>
      <c r="F7" s="137" t="s">
        <v>392</v>
      </c>
      <c r="G7" s="137" t="s">
        <v>393</v>
      </c>
      <c r="H7" s="137" t="s">
        <v>387</v>
      </c>
      <c r="I7" s="137" t="s">
        <v>388</v>
      </c>
      <c r="J7" s="137" t="s">
        <v>400</v>
      </c>
      <c r="K7" s="137" t="s">
        <v>389</v>
      </c>
    </row>
    <row r="8" spans="1:1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30" x14ac:dyDescent="0.2">
      <c r="A9" s="68">
        <v>1</v>
      </c>
      <c r="B9" s="26" t="s">
        <v>678</v>
      </c>
      <c r="C9" s="26" t="s">
        <v>679</v>
      </c>
      <c r="D9" s="26" t="s">
        <v>680</v>
      </c>
      <c r="E9" s="26">
        <v>150</v>
      </c>
      <c r="F9" s="26">
        <v>1100</v>
      </c>
      <c r="G9" s="26"/>
      <c r="H9" s="223"/>
      <c r="I9" s="223"/>
      <c r="J9" s="223">
        <v>208147423</v>
      </c>
      <c r="K9" s="26" t="s">
        <v>681</v>
      </c>
    </row>
    <row r="10" spans="1:11" ht="30" x14ac:dyDescent="0.2">
      <c r="A10" s="68">
        <v>2</v>
      </c>
      <c r="B10" s="26" t="s">
        <v>682</v>
      </c>
      <c r="C10" s="26" t="s">
        <v>679</v>
      </c>
      <c r="D10" s="26" t="s">
        <v>683</v>
      </c>
      <c r="E10" s="26">
        <v>86.7</v>
      </c>
      <c r="F10" s="26">
        <v>2000</v>
      </c>
      <c r="G10" s="26" t="s">
        <v>684</v>
      </c>
      <c r="H10" s="223" t="s">
        <v>685</v>
      </c>
      <c r="I10" s="223" t="s">
        <v>686</v>
      </c>
      <c r="J10" s="223"/>
      <c r="K10" s="26"/>
    </row>
    <row r="11" spans="1:11" ht="30" x14ac:dyDescent="0.2">
      <c r="A11" s="68">
        <v>3</v>
      </c>
      <c r="B11" s="26" t="s">
        <v>687</v>
      </c>
      <c r="C11" s="26" t="s">
        <v>679</v>
      </c>
      <c r="D11" s="26" t="s">
        <v>683</v>
      </c>
      <c r="E11" s="26">
        <v>75</v>
      </c>
      <c r="F11" s="26">
        <v>2125</v>
      </c>
      <c r="G11" s="26" t="s">
        <v>688</v>
      </c>
      <c r="H11" s="223" t="s">
        <v>689</v>
      </c>
      <c r="I11" s="223" t="s">
        <v>690</v>
      </c>
      <c r="J11" s="223"/>
      <c r="K11" s="26"/>
    </row>
    <row r="12" spans="1:11" ht="30" x14ac:dyDescent="0.2">
      <c r="A12" s="68">
        <v>4</v>
      </c>
      <c r="B12" s="26" t="s">
        <v>691</v>
      </c>
      <c r="C12" s="26" t="s">
        <v>679</v>
      </c>
      <c r="D12" s="26" t="s">
        <v>683</v>
      </c>
      <c r="E12" s="26">
        <v>72</v>
      </c>
      <c r="F12" s="26">
        <v>2000</v>
      </c>
      <c r="G12" s="26" t="s">
        <v>692</v>
      </c>
      <c r="H12" s="223" t="s">
        <v>646</v>
      </c>
      <c r="I12" s="223" t="s">
        <v>693</v>
      </c>
      <c r="J12" s="223"/>
      <c r="K12" s="26"/>
    </row>
    <row r="13" spans="1:11" ht="45" x14ac:dyDescent="0.2">
      <c r="A13" s="68">
        <v>5</v>
      </c>
      <c r="B13" s="26" t="s">
        <v>694</v>
      </c>
      <c r="C13" s="26" t="s">
        <v>679</v>
      </c>
      <c r="D13" s="26" t="s">
        <v>695</v>
      </c>
      <c r="E13" s="26">
        <v>92.2</v>
      </c>
      <c r="F13" s="26">
        <v>2650</v>
      </c>
      <c r="G13" s="26" t="s">
        <v>696</v>
      </c>
      <c r="H13" s="223" t="s">
        <v>595</v>
      </c>
      <c r="I13" s="223" t="s">
        <v>697</v>
      </c>
      <c r="J13" s="223"/>
      <c r="K13" s="26"/>
    </row>
    <row r="14" spans="1:11" ht="30" x14ac:dyDescent="0.2">
      <c r="A14" s="68">
        <v>6</v>
      </c>
      <c r="B14" s="26" t="s">
        <v>698</v>
      </c>
      <c r="C14" s="26" t="s">
        <v>679</v>
      </c>
      <c r="D14" s="26" t="s">
        <v>683</v>
      </c>
      <c r="E14" s="26">
        <v>80</v>
      </c>
      <c r="F14" s="26">
        <v>1250</v>
      </c>
      <c r="G14" s="26" t="s">
        <v>699</v>
      </c>
      <c r="H14" s="223" t="s">
        <v>700</v>
      </c>
      <c r="I14" s="223" t="s">
        <v>701</v>
      </c>
      <c r="J14" s="223"/>
      <c r="K14" s="26"/>
    </row>
    <row r="15" spans="1:11" ht="45" x14ac:dyDescent="0.2">
      <c r="A15" s="68">
        <v>7</v>
      </c>
      <c r="B15" s="26" t="s">
        <v>702</v>
      </c>
      <c r="C15" s="26" t="s">
        <v>679</v>
      </c>
      <c r="D15" s="26" t="s">
        <v>703</v>
      </c>
      <c r="E15" s="26">
        <v>110</v>
      </c>
      <c r="F15" s="26">
        <v>1000</v>
      </c>
      <c r="G15" s="26" t="s">
        <v>704</v>
      </c>
      <c r="H15" s="223" t="s">
        <v>705</v>
      </c>
      <c r="I15" s="223" t="s">
        <v>706</v>
      </c>
      <c r="J15" s="223"/>
      <c r="K15" s="26"/>
    </row>
    <row r="16" spans="1:11" ht="30" x14ac:dyDescent="0.2">
      <c r="A16" s="68">
        <v>8</v>
      </c>
      <c r="B16" s="26" t="s">
        <v>707</v>
      </c>
      <c r="C16" s="26" t="s">
        <v>679</v>
      </c>
      <c r="D16" s="26" t="s">
        <v>708</v>
      </c>
      <c r="E16" s="26">
        <v>75.03</v>
      </c>
      <c r="F16" s="26">
        <v>1180</v>
      </c>
      <c r="G16" s="26">
        <v>1020004537</v>
      </c>
      <c r="H16" s="223" t="s">
        <v>709</v>
      </c>
      <c r="I16" s="223" t="s">
        <v>710</v>
      </c>
      <c r="J16" s="223"/>
      <c r="K16" s="26"/>
    </row>
    <row r="17" spans="1:11" ht="30" x14ac:dyDescent="0.2">
      <c r="A17" s="68">
        <v>9</v>
      </c>
      <c r="B17" s="26" t="s">
        <v>711</v>
      </c>
      <c r="C17" s="26" t="s">
        <v>679</v>
      </c>
      <c r="D17" s="26" t="s">
        <v>703</v>
      </c>
      <c r="E17" s="26">
        <v>121.7</v>
      </c>
      <c r="F17" s="26">
        <v>1958.1250000000002</v>
      </c>
      <c r="G17" s="26" t="s">
        <v>712</v>
      </c>
      <c r="H17" s="223" t="s">
        <v>713</v>
      </c>
      <c r="I17" s="223" t="s">
        <v>714</v>
      </c>
      <c r="J17" s="223"/>
      <c r="K17" s="26"/>
    </row>
    <row r="18" spans="1:11" ht="30" x14ac:dyDescent="0.2">
      <c r="A18" s="68">
        <v>10</v>
      </c>
      <c r="B18" s="26" t="s">
        <v>715</v>
      </c>
      <c r="C18" s="26" t="s">
        <v>679</v>
      </c>
      <c r="D18" s="26" t="s">
        <v>716</v>
      </c>
      <c r="E18" s="26">
        <v>19</v>
      </c>
      <c r="F18" s="26">
        <v>875</v>
      </c>
      <c r="G18" s="26" t="s">
        <v>717</v>
      </c>
      <c r="H18" s="223" t="s">
        <v>595</v>
      </c>
      <c r="I18" s="223" t="s">
        <v>718</v>
      </c>
      <c r="J18" s="223"/>
      <c r="K18" s="26"/>
    </row>
    <row r="19" spans="1:11" ht="45" x14ac:dyDescent="0.2">
      <c r="A19" s="68">
        <v>11</v>
      </c>
      <c r="B19" s="26" t="s">
        <v>719</v>
      </c>
      <c r="C19" s="26" t="s">
        <v>679</v>
      </c>
      <c r="D19" s="26" t="s">
        <v>720</v>
      </c>
      <c r="E19" s="26">
        <v>195.3</v>
      </c>
      <c r="F19" s="26">
        <v>2651</v>
      </c>
      <c r="G19" s="26" t="s">
        <v>721</v>
      </c>
      <c r="H19" s="223" t="s">
        <v>722</v>
      </c>
      <c r="I19" s="223" t="s">
        <v>723</v>
      </c>
      <c r="J19" s="223"/>
      <c r="K19" s="26"/>
    </row>
    <row r="20" spans="1:11" ht="30" x14ac:dyDescent="0.2">
      <c r="A20" s="68">
        <v>12</v>
      </c>
      <c r="B20" s="26" t="s">
        <v>724</v>
      </c>
      <c r="C20" s="26" t="s">
        <v>679</v>
      </c>
      <c r="D20" s="26" t="s">
        <v>725</v>
      </c>
      <c r="E20" s="26">
        <v>93.4</v>
      </c>
      <c r="F20" s="26">
        <v>1690</v>
      </c>
      <c r="G20" s="26">
        <v>1008004020</v>
      </c>
      <c r="H20" s="223" t="s">
        <v>726</v>
      </c>
      <c r="I20" s="223" t="s">
        <v>727</v>
      </c>
      <c r="J20" s="223"/>
      <c r="K20" s="26"/>
    </row>
    <row r="21" spans="1:11" ht="30" x14ac:dyDescent="0.2">
      <c r="A21" s="68">
        <v>13</v>
      </c>
      <c r="B21" s="26" t="s">
        <v>728</v>
      </c>
      <c r="C21" s="26" t="s">
        <v>679</v>
      </c>
      <c r="D21" s="26" t="s">
        <v>716</v>
      </c>
      <c r="E21" s="26">
        <v>69.319999999999993</v>
      </c>
      <c r="F21" s="26">
        <v>875</v>
      </c>
      <c r="G21" s="26" t="s">
        <v>729</v>
      </c>
      <c r="H21" s="223" t="s">
        <v>730</v>
      </c>
      <c r="I21" s="223" t="s">
        <v>731</v>
      </c>
      <c r="J21" s="223"/>
      <c r="K21" s="26"/>
    </row>
    <row r="22" spans="1:11" ht="30" x14ac:dyDescent="0.2">
      <c r="A22" s="68">
        <v>14</v>
      </c>
      <c r="B22" s="26" t="s">
        <v>732</v>
      </c>
      <c r="C22" s="26" t="s">
        <v>679</v>
      </c>
      <c r="D22" s="26" t="s">
        <v>703</v>
      </c>
      <c r="E22" s="26">
        <v>190</v>
      </c>
      <c r="F22" s="26">
        <v>1000</v>
      </c>
      <c r="G22" s="26" t="s">
        <v>733</v>
      </c>
      <c r="H22" s="223" t="s">
        <v>734</v>
      </c>
      <c r="I22" s="223" t="s">
        <v>735</v>
      </c>
      <c r="J22" s="223"/>
      <c r="K22" s="26"/>
    </row>
    <row r="23" spans="1:11" ht="30" x14ac:dyDescent="0.2">
      <c r="A23" s="68">
        <v>15</v>
      </c>
      <c r="B23" s="26" t="s">
        <v>736</v>
      </c>
      <c r="C23" s="26" t="s">
        <v>679</v>
      </c>
      <c r="D23" s="26" t="s">
        <v>737</v>
      </c>
      <c r="E23" s="26">
        <v>93.53</v>
      </c>
      <c r="F23" s="26">
        <v>1875</v>
      </c>
      <c r="G23" s="26">
        <v>62006000299</v>
      </c>
      <c r="H23" s="223" t="s">
        <v>1037</v>
      </c>
      <c r="I23" s="223" t="s">
        <v>739</v>
      </c>
      <c r="J23" s="223"/>
      <c r="K23" s="26"/>
    </row>
    <row r="24" spans="1:11" ht="30" x14ac:dyDescent="0.2">
      <c r="A24" s="68">
        <v>16</v>
      </c>
      <c r="B24" s="26" t="s">
        <v>740</v>
      </c>
      <c r="C24" s="26" t="s">
        <v>679</v>
      </c>
      <c r="D24" s="26" t="s">
        <v>741</v>
      </c>
      <c r="E24" s="26">
        <v>87</v>
      </c>
      <c r="F24" s="26">
        <v>1000</v>
      </c>
      <c r="G24" s="26" t="s">
        <v>742</v>
      </c>
      <c r="H24" s="223" t="s">
        <v>743</v>
      </c>
      <c r="I24" s="223" t="s">
        <v>744</v>
      </c>
      <c r="J24" s="223"/>
      <c r="K24" s="26"/>
    </row>
    <row r="25" spans="1:11" ht="30" x14ac:dyDescent="0.2">
      <c r="A25" s="68">
        <v>17</v>
      </c>
      <c r="B25" s="26" t="s">
        <v>745</v>
      </c>
      <c r="C25" s="26" t="s">
        <v>679</v>
      </c>
      <c r="D25" s="26" t="s">
        <v>746</v>
      </c>
      <c r="E25" s="26">
        <v>94.1</v>
      </c>
      <c r="F25" s="26">
        <v>400</v>
      </c>
      <c r="G25" s="26"/>
      <c r="H25" s="223"/>
      <c r="I25" s="223"/>
      <c r="J25" s="223">
        <v>247001890</v>
      </c>
      <c r="K25" s="26" t="s">
        <v>747</v>
      </c>
    </row>
    <row r="26" spans="1:11" ht="30" x14ac:dyDescent="0.2">
      <c r="A26" s="68">
        <v>18</v>
      </c>
      <c r="B26" s="26" t="s">
        <v>748</v>
      </c>
      <c r="C26" s="26" t="s">
        <v>679</v>
      </c>
      <c r="D26" s="26" t="s">
        <v>749</v>
      </c>
      <c r="E26" s="26">
        <v>90.82</v>
      </c>
      <c r="F26" s="26">
        <v>750</v>
      </c>
      <c r="G26" s="26" t="s">
        <v>750</v>
      </c>
      <c r="H26" s="223" t="s">
        <v>751</v>
      </c>
      <c r="I26" s="223" t="s">
        <v>752</v>
      </c>
      <c r="J26" s="223"/>
      <c r="K26" s="26"/>
    </row>
    <row r="27" spans="1:11" ht="30" x14ac:dyDescent="0.2">
      <c r="A27" s="68">
        <v>19</v>
      </c>
      <c r="B27" s="26" t="s">
        <v>753</v>
      </c>
      <c r="C27" s="26" t="s">
        <v>679</v>
      </c>
      <c r="D27" s="26" t="s">
        <v>754</v>
      </c>
      <c r="E27" s="26">
        <v>70</v>
      </c>
      <c r="F27" s="26">
        <v>687.5</v>
      </c>
      <c r="G27" s="26" t="s">
        <v>755</v>
      </c>
      <c r="H27" s="223" t="s">
        <v>756</v>
      </c>
      <c r="I27" s="223" t="s">
        <v>757</v>
      </c>
      <c r="J27" s="223"/>
      <c r="K27" s="26"/>
    </row>
    <row r="28" spans="1:11" ht="30" x14ac:dyDescent="0.2">
      <c r="A28" s="68">
        <v>20</v>
      </c>
      <c r="B28" s="26" t="s">
        <v>758</v>
      </c>
      <c r="C28" s="26" t="s">
        <v>679</v>
      </c>
      <c r="D28" s="26" t="s">
        <v>759</v>
      </c>
      <c r="E28" s="26">
        <v>44</v>
      </c>
      <c r="F28" s="26">
        <v>687.5</v>
      </c>
      <c r="G28" s="26" t="s">
        <v>760</v>
      </c>
      <c r="H28" s="223" t="s">
        <v>625</v>
      </c>
      <c r="I28" s="223" t="s">
        <v>761</v>
      </c>
      <c r="J28" s="223"/>
      <c r="K28" s="26"/>
    </row>
    <row r="29" spans="1:11" ht="30" x14ac:dyDescent="0.2">
      <c r="A29" s="68">
        <v>21</v>
      </c>
      <c r="B29" s="26" t="s">
        <v>762</v>
      </c>
      <c r="C29" s="26" t="s">
        <v>679</v>
      </c>
      <c r="D29" s="26" t="s">
        <v>763</v>
      </c>
      <c r="E29" s="26">
        <v>174.45</v>
      </c>
      <c r="F29" s="26">
        <v>850</v>
      </c>
      <c r="G29" s="26">
        <v>61006005643</v>
      </c>
      <c r="H29" s="223" t="s">
        <v>764</v>
      </c>
      <c r="I29" s="223" t="s">
        <v>765</v>
      </c>
      <c r="J29" s="223"/>
      <c r="K29" s="26"/>
    </row>
    <row r="30" spans="1:11" ht="30" x14ac:dyDescent="0.2">
      <c r="A30" s="68">
        <v>22</v>
      </c>
      <c r="B30" s="26" t="s">
        <v>766</v>
      </c>
      <c r="C30" s="26" t="s">
        <v>679</v>
      </c>
      <c r="D30" s="26" t="s">
        <v>767</v>
      </c>
      <c r="E30" s="26">
        <v>172.87</v>
      </c>
      <c r="F30" s="26">
        <v>1250</v>
      </c>
      <c r="G30" s="26" t="s">
        <v>768</v>
      </c>
      <c r="H30" s="223" t="s">
        <v>625</v>
      </c>
      <c r="I30" s="223" t="s">
        <v>769</v>
      </c>
      <c r="J30" s="223"/>
      <c r="K30" s="26"/>
    </row>
    <row r="31" spans="1:11" ht="30" x14ac:dyDescent="0.2">
      <c r="A31" s="68">
        <v>23</v>
      </c>
      <c r="B31" s="26" t="s">
        <v>770</v>
      </c>
      <c r="C31" s="26" t="s">
        <v>679</v>
      </c>
      <c r="D31" s="26" t="s">
        <v>771</v>
      </c>
      <c r="E31" s="26">
        <v>38.590000000000003</v>
      </c>
      <c r="F31" s="26">
        <v>198</v>
      </c>
      <c r="G31" s="26" t="s">
        <v>772</v>
      </c>
      <c r="H31" s="223" t="s">
        <v>773</v>
      </c>
      <c r="I31" s="223" t="s">
        <v>774</v>
      </c>
      <c r="J31" s="223"/>
      <c r="K31" s="26"/>
    </row>
    <row r="32" spans="1:11" ht="30" x14ac:dyDescent="0.2">
      <c r="A32" s="68">
        <v>24</v>
      </c>
      <c r="B32" s="26" t="s">
        <v>775</v>
      </c>
      <c r="C32" s="26" t="s">
        <v>679</v>
      </c>
      <c r="D32" s="26" t="s">
        <v>776</v>
      </c>
      <c r="E32" s="26">
        <v>108.86</v>
      </c>
      <c r="F32" s="26">
        <v>375</v>
      </c>
      <c r="G32" s="26" t="s">
        <v>777</v>
      </c>
      <c r="H32" s="223" t="s">
        <v>778</v>
      </c>
      <c r="I32" s="223" t="s">
        <v>779</v>
      </c>
      <c r="J32" s="223"/>
      <c r="K32" s="26"/>
    </row>
    <row r="33" spans="1:11" ht="30" x14ac:dyDescent="0.2">
      <c r="A33" s="68">
        <v>25</v>
      </c>
      <c r="B33" s="26" t="s">
        <v>780</v>
      </c>
      <c r="C33" s="26" t="s">
        <v>679</v>
      </c>
      <c r="D33" s="26" t="s">
        <v>781</v>
      </c>
      <c r="E33" s="26">
        <v>67</v>
      </c>
      <c r="F33" s="26">
        <v>720</v>
      </c>
      <c r="G33" s="26" t="s">
        <v>782</v>
      </c>
      <c r="H33" s="223" t="s">
        <v>783</v>
      </c>
      <c r="I33" s="223" t="s">
        <v>784</v>
      </c>
      <c r="J33" s="223"/>
      <c r="K33" s="26"/>
    </row>
    <row r="34" spans="1:11" ht="30" x14ac:dyDescent="0.2">
      <c r="A34" s="68">
        <v>26</v>
      </c>
      <c r="B34" s="26" t="s">
        <v>785</v>
      </c>
      <c r="C34" s="26" t="s">
        <v>679</v>
      </c>
      <c r="D34" s="26" t="s">
        <v>786</v>
      </c>
      <c r="E34" s="26">
        <v>155.19999999999999</v>
      </c>
      <c r="F34" s="26">
        <v>400</v>
      </c>
      <c r="G34" s="26"/>
      <c r="H34" s="223"/>
      <c r="I34" s="223"/>
      <c r="J34" s="223">
        <v>238769025</v>
      </c>
      <c r="K34" s="26" t="s">
        <v>747</v>
      </c>
    </row>
    <row r="35" spans="1:11" ht="30" x14ac:dyDescent="0.2">
      <c r="A35" s="68">
        <v>27</v>
      </c>
      <c r="B35" s="26" t="s">
        <v>787</v>
      </c>
      <c r="C35" s="26" t="s">
        <v>679</v>
      </c>
      <c r="D35" s="26" t="s">
        <v>788</v>
      </c>
      <c r="E35" s="26">
        <v>28.3</v>
      </c>
      <c r="F35" s="26">
        <v>500</v>
      </c>
      <c r="G35" s="26" t="s">
        <v>789</v>
      </c>
      <c r="H35" s="223" t="s">
        <v>790</v>
      </c>
      <c r="I35" s="223" t="s">
        <v>791</v>
      </c>
      <c r="J35" s="223"/>
      <c r="K35" s="26"/>
    </row>
    <row r="36" spans="1:11" ht="30" x14ac:dyDescent="0.2">
      <c r="A36" s="68">
        <v>28</v>
      </c>
      <c r="B36" s="26" t="s">
        <v>792</v>
      </c>
      <c r="C36" s="26" t="s">
        <v>679</v>
      </c>
      <c r="D36" s="26" t="s">
        <v>793</v>
      </c>
      <c r="E36" s="26">
        <v>141.74</v>
      </c>
      <c r="F36" s="26">
        <v>437.5</v>
      </c>
      <c r="G36" s="26">
        <v>38001006467</v>
      </c>
      <c r="H36" s="223" t="s">
        <v>794</v>
      </c>
      <c r="I36" s="223" t="s">
        <v>795</v>
      </c>
      <c r="J36" s="223"/>
      <c r="K36" s="26"/>
    </row>
    <row r="37" spans="1:11" ht="30" x14ac:dyDescent="0.2">
      <c r="A37" s="68">
        <v>29</v>
      </c>
      <c r="B37" s="26" t="s">
        <v>796</v>
      </c>
      <c r="C37" s="26" t="s">
        <v>679</v>
      </c>
      <c r="D37" s="26" t="s">
        <v>797</v>
      </c>
      <c r="E37" s="26">
        <v>170</v>
      </c>
      <c r="F37" s="26">
        <v>750</v>
      </c>
      <c r="G37" s="26" t="s">
        <v>798</v>
      </c>
      <c r="H37" s="223" t="s">
        <v>799</v>
      </c>
      <c r="I37" s="223" t="s">
        <v>800</v>
      </c>
      <c r="J37" s="223"/>
      <c r="K37" s="26"/>
    </row>
    <row r="38" spans="1:11" ht="30" x14ac:dyDescent="0.2">
      <c r="A38" s="68">
        <v>30</v>
      </c>
      <c r="B38" s="26" t="s">
        <v>801</v>
      </c>
      <c r="C38" s="26" t="s">
        <v>679</v>
      </c>
      <c r="D38" s="26" t="s">
        <v>802</v>
      </c>
      <c r="E38" s="26">
        <v>175</v>
      </c>
      <c r="F38" s="26">
        <v>375</v>
      </c>
      <c r="G38" s="26" t="s">
        <v>803</v>
      </c>
      <c r="H38" s="223" t="s">
        <v>804</v>
      </c>
      <c r="I38" s="223" t="s">
        <v>805</v>
      </c>
      <c r="J38" s="223"/>
      <c r="K38" s="26"/>
    </row>
    <row r="39" spans="1:11" ht="30" x14ac:dyDescent="0.2">
      <c r="A39" s="68">
        <v>31</v>
      </c>
      <c r="B39" s="26" t="s">
        <v>806</v>
      </c>
      <c r="C39" s="26" t="s">
        <v>679</v>
      </c>
      <c r="D39" s="26" t="s">
        <v>807</v>
      </c>
      <c r="E39" s="26">
        <v>192</v>
      </c>
      <c r="F39" s="26">
        <v>2000</v>
      </c>
      <c r="G39" s="26" t="s">
        <v>808</v>
      </c>
      <c r="H39" s="223" t="s">
        <v>584</v>
      </c>
      <c r="I39" s="223" t="s">
        <v>809</v>
      </c>
      <c r="J39" s="223"/>
      <c r="K39" s="26"/>
    </row>
    <row r="40" spans="1:11" ht="30" x14ac:dyDescent="0.2">
      <c r="A40" s="68">
        <v>32</v>
      </c>
      <c r="B40" s="26" t="s">
        <v>810</v>
      </c>
      <c r="C40" s="26" t="s">
        <v>679</v>
      </c>
      <c r="D40" s="26" t="s">
        <v>683</v>
      </c>
      <c r="E40" s="26">
        <v>625</v>
      </c>
      <c r="F40" s="26">
        <v>415</v>
      </c>
      <c r="G40" s="26" t="s">
        <v>811</v>
      </c>
      <c r="H40" s="223" t="s">
        <v>812</v>
      </c>
      <c r="I40" s="223" t="s">
        <v>813</v>
      </c>
      <c r="J40" s="223"/>
      <c r="K40" s="26"/>
    </row>
    <row r="41" spans="1:11" ht="30" x14ac:dyDescent="0.2">
      <c r="A41" s="68">
        <v>33</v>
      </c>
      <c r="B41" s="26" t="s">
        <v>814</v>
      </c>
      <c r="C41" s="26" t="s">
        <v>679</v>
      </c>
      <c r="D41" s="26" t="s">
        <v>683</v>
      </c>
      <c r="E41" s="26">
        <v>122</v>
      </c>
      <c r="F41" s="26">
        <v>625</v>
      </c>
      <c r="G41" s="26" t="s">
        <v>815</v>
      </c>
      <c r="H41" s="223" t="s">
        <v>816</v>
      </c>
      <c r="I41" s="223" t="s">
        <v>817</v>
      </c>
      <c r="J41" s="223"/>
      <c r="K41" s="26"/>
    </row>
    <row r="42" spans="1:11" ht="30" x14ac:dyDescent="0.2">
      <c r="A42" s="68">
        <v>34</v>
      </c>
      <c r="B42" s="26" t="s">
        <v>818</v>
      </c>
      <c r="C42" s="26" t="s">
        <v>679</v>
      </c>
      <c r="D42" s="26" t="s">
        <v>819</v>
      </c>
      <c r="E42" s="26">
        <v>67.03</v>
      </c>
      <c r="F42" s="26">
        <v>258</v>
      </c>
      <c r="G42" s="26"/>
      <c r="H42" s="223"/>
      <c r="I42" s="223"/>
      <c r="J42" s="223">
        <v>235447343</v>
      </c>
      <c r="K42" s="26" t="s">
        <v>747</v>
      </c>
    </row>
    <row r="43" spans="1:11" ht="30" x14ac:dyDescent="0.2">
      <c r="A43" s="68">
        <v>35</v>
      </c>
      <c r="B43" s="26" t="s">
        <v>820</v>
      </c>
      <c r="C43" s="26" t="s">
        <v>679</v>
      </c>
      <c r="D43" s="26" t="s">
        <v>821</v>
      </c>
      <c r="E43" s="26">
        <v>122</v>
      </c>
      <c r="F43" s="26">
        <v>625</v>
      </c>
      <c r="G43" s="26" t="s">
        <v>822</v>
      </c>
      <c r="H43" s="223" t="s">
        <v>823</v>
      </c>
      <c r="I43" s="223" t="s">
        <v>824</v>
      </c>
      <c r="J43" s="223"/>
      <c r="K43" s="26"/>
    </row>
    <row r="44" spans="1:11" ht="30" x14ac:dyDescent="0.2">
      <c r="A44" s="68">
        <v>36</v>
      </c>
      <c r="B44" s="26" t="s">
        <v>825</v>
      </c>
      <c r="C44" s="26" t="s">
        <v>679</v>
      </c>
      <c r="D44" s="26" t="s">
        <v>826</v>
      </c>
      <c r="E44" s="26">
        <v>21.3</v>
      </c>
      <c r="F44" s="26">
        <v>550</v>
      </c>
      <c r="G44" s="26" t="s">
        <v>827</v>
      </c>
      <c r="H44" s="223" t="s">
        <v>773</v>
      </c>
      <c r="I44" s="223" t="s">
        <v>828</v>
      </c>
      <c r="J44" s="223"/>
      <c r="K44" s="26"/>
    </row>
    <row r="45" spans="1:11" ht="30" x14ac:dyDescent="0.2">
      <c r="A45" s="68">
        <v>37</v>
      </c>
      <c r="B45" s="26" t="s">
        <v>829</v>
      </c>
      <c r="C45" s="26" t="s">
        <v>679</v>
      </c>
      <c r="D45" s="26" t="s">
        <v>830</v>
      </c>
      <c r="E45" s="26">
        <v>50.22</v>
      </c>
      <c r="F45" s="26">
        <v>350</v>
      </c>
      <c r="G45" s="26"/>
      <c r="H45" s="223"/>
      <c r="I45" s="223"/>
      <c r="J45" s="223">
        <v>204566978</v>
      </c>
      <c r="K45" s="26" t="s">
        <v>831</v>
      </c>
    </row>
    <row r="46" spans="1:11" ht="30" x14ac:dyDescent="0.2">
      <c r="A46" s="68">
        <v>38</v>
      </c>
      <c r="B46" s="26" t="s">
        <v>832</v>
      </c>
      <c r="C46" s="26" t="s">
        <v>679</v>
      </c>
      <c r="D46" s="26" t="s">
        <v>833</v>
      </c>
      <c r="E46" s="26">
        <v>96</v>
      </c>
      <c r="F46" s="26">
        <v>1000</v>
      </c>
      <c r="G46" s="26" t="s">
        <v>834</v>
      </c>
      <c r="H46" s="223" t="s">
        <v>654</v>
      </c>
      <c r="I46" s="223" t="s">
        <v>835</v>
      </c>
      <c r="J46" s="223"/>
      <c r="K46" s="26"/>
    </row>
    <row r="47" spans="1:11" ht="30" x14ac:dyDescent="0.2">
      <c r="A47" s="68">
        <v>39</v>
      </c>
      <c r="B47" s="26" t="s">
        <v>836</v>
      </c>
      <c r="C47" s="26" t="s">
        <v>679</v>
      </c>
      <c r="D47" s="26" t="s">
        <v>837</v>
      </c>
      <c r="E47" s="26">
        <v>100</v>
      </c>
      <c r="F47" s="26">
        <v>1000</v>
      </c>
      <c r="G47" s="26" t="s">
        <v>838</v>
      </c>
      <c r="H47" s="223" t="s">
        <v>839</v>
      </c>
      <c r="I47" s="223" t="s">
        <v>840</v>
      </c>
      <c r="J47" s="223"/>
      <c r="K47" s="26"/>
    </row>
    <row r="48" spans="1:11" ht="30" x14ac:dyDescent="0.2">
      <c r="A48" s="68">
        <v>40</v>
      </c>
      <c r="B48" s="26" t="s">
        <v>841</v>
      </c>
      <c r="C48" s="26" t="s">
        <v>679</v>
      </c>
      <c r="D48" s="26" t="s">
        <v>683</v>
      </c>
      <c r="E48" s="26">
        <v>111.34</v>
      </c>
      <c r="F48" s="26">
        <v>665</v>
      </c>
      <c r="G48" s="26">
        <v>5001001777</v>
      </c>
      <c r="H48" s="223" t="s">
        <v>842</v>
      </c>
      <c r="I48" s="223" t="s">
        <v>843</v>
      </c>
      <c r="J48" s="223"/>
      <c r="K48" s="26"/>
    </row>
    <row r="49" spans="1:11" ht="30" x14ac:dyDescent="0.2">
      <c r="A49" s="68">
        <v>41</v>
      </c>
      <c r="B49" s="26" t="s">
        <v>844</v>
      </c>
      <c r="C49" s="26" t="s">
        <v>679</v>
      </c>
      <c r="D49" s="26" t="s">
        <v>845</v>
      </c>
      <c r="E49" s="26">
        <v>277</v>
      </c>
      <c r="F49" s="26">
        <v>500</v>
      </c>
      <c r="G49" s="26" t="s">
        <v>846</v>
      </c>
      <c r="H49" s="223" t="s">
        <v>847</v>
      </c>
      <c r="I49" s="223" t="s">
        <v>848</v>
      </c>
      <c r="J49" s="223"/>
      <c r="K49" s="26"/>
    </row>
    <row r="50" spans="1:11" ht="30" x14ac:dyDescent="0.2">
      <c r="A50" s="68">
        <v>42</v>
      </c>
      <c r="B50" s="26" t="s">
        <v>849</v>
      </c>
      <c r="C50" s="26" t="s">
        <v>679</v>
      </c>
      <c r="D50" s="26" t="s">
        <v>850</v>
      </c>
      <c r="E50" s="26">
        <v>156</v>
      </c>
      <c r="F50" s="26">
        <v>500</v>
      </c>
      <c r="G50" s="26"/>
      <c r="H50" s="223"/>
      <c r="I50" s="223"/>
      <c r="J50" s="223">
        <v>225359046</v>
      </c>
      <c r="K50" s="26" t="s">
        <v>851</v>
      </c>
    </row>
    <row r="51" spans="1:11" ht="30" x14ac:dyDescent="0.2">
      <c r="A51" s="68">
        <v>43</v>
      </c>
      <c r="B51" s="26" t="s">
        <v>852</v>
      </c>
      <c r="C51" s="26" t="s">
        <v>679</v>
      </c>
      <c r="D51" s="26" t="s">
        <v>853</v>
      </c>
      <c r="E51" s="26">
        <v>83</v>
      </c>
      <c r="F51" s="26">
        <v>875</v>
      </c>
      <c r="G51" s="26" t="s">
        <v>854</v>
      </c>
      <c r="H51" s="223" t="s">
        <v>855</v>
      </c>
      <c r="I51" s="223" t="s">
        <v>856</v>
      </c>
      <c r="J51" s="223"/>
      <c r="K51" s="26"/>
    </row>
    <row r="52" spans="1:11" ht="30" x14ac:dyDescent="0.2">
      <c r="A52" s="68">
        <v>44</v>
      </c>
      <c r="B52" s="26" t="s">
        <v>857</v>
      </c>
      <c r="C52" s="26" t="s">
        <v>679</v>
      </c>
      <c r="D52" s="26" t="s">
        <v>716</v>
      </c>
      <c r="E52" s="26">
        <v>66</v>
      </c>
      <c r="F52" s="26">
        <v>700</v>
      </c>
      <c r="G52" s="26" t="s">
        <v>858</v>
      </c>
      <c r="H52" s="223" t="s">
        <v>595</v>
      </c>
      <c r="I52" s="223" t="s">
        <v>859</v>
      </c>
      <c r="J52" s="223"/>
      <c r="K52" s="26"/>
    </row>
    <row r="53" spans="1:11" ht="30" x14ac:dyDescent="0.2">
      <c r="A53" s="68">
        <v>45</v>
      </c>
      <c r="B53" s="26" t="s">
        <v>860</v>
      </c>
      <c r="C53" s="26" t="s">
        <v>679</v>
      </c>
      <c r="D53" s="26" t="s">
        <v>861</v>
      </c>
      <c r="E53" s="26">
        <v>233</v>
      </c>
      <c r="F53" s="26">
        <v>937.5</v>
      </c>
      <c r="G53" s="26">
        <v>1011046334</v>
      </c>
      <c r="H53" s="223" t="s">
        <v>862</v>
      </c>
      <c r="I53" s="223" t="s">
        <v>863</v>
      </c>
      <c r="J53" s="223"/>
      <c r="K53" s="26"/>
    </row>
    <row r="54" spans="1:11" ht="30" x14ac:dyDescent="0.2">
      <c r="A54" s="68">
        <v>46</v>
      </c>
      <c r="B54" s="26" t="s">
        <v>864</v>
      </c>
      <c r="C54" s="26" t="s">
        <v>679</v>
      </c>
      <c r="D54" s="26" t="s">
        <v>865</v>
      </c>
      <c r="E54" s="26">
        <v>187</v>
      </c>
      <c r="F54" s="26">
        <v>312</v>
      </c>
      <c r="G54" s="26"/>
      <c r="H54" s="223"/>
      <c r="I54" s="223"/>
      <c r="J54" s="223">
        <v>229324451</v>
      </c>
      <c r="K54" s="26" t="s">
        <v>747</v>
      </c>
    </row>
    <row r="55" spans="1:11" ht="15" x14ac:dyDescent="0.2">
      <c r="A55" s="68" t="s">
        <v>278</v>
      </c>
      <c r="B55" s="26"/>
      <c r="C55" s="26"/>
      <c r="D55" s="26"/>
      <c r="E55" s="26"/>
      <c r="F55" s="26"/>
      <c r="G55" s="26"/>
      <c r="H55" s="223"/>
      <c r="I55" s="223"/>
      <c r="J55" s="223"/>
      <c r="K55" s="26"/>
    </row>
    <row r="56" spans="1:1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x14ac:dyDescent="0.2">
      <c r="A58" s="25"/>
      <c r="B58" s="23"/>
      <c r="C58" s="23"/>
      <c r="D58" s="23"/>
      <c r="E58" s="23"/>
      <c r="F58" s="23"/>
      <c r="G58" s="455"/>
      <c r="H58" s="23"/>
      <c r="I58" s="23"/>
      <c r="J58" s="23"/>
      <c r="K58" s="23"/>
    </row>
    <row r="59" spans="1:11" ht="15" x14ac:dyDescent="0.3">
      <c r="A59" s="2"/>
      <c r="B59" s="72" t="s">
        <v>107</v>
      </c>
      <c r="C59" s="2"/>
      <c r="D59" s="2"/>
      <c r="E59" s="5"/>
      <c r="F59" s="2"/>
      <c r="G59" s="2"/>
      <c r="H59" s="2"/>
      <c r="I59" s="2"/>
      <c r="J59" s="2"/>
      <c r="K59" s="2"/>
    </row>
    <row r="60" spans="1:11" ht="15" x14ac:dyDescent="0.3">
      <c r="A60" s="2"/>
      <c r="B60" s="2"/>
      <c r="C60" s="454"/>
      <c r="D60" s="454"/>
      <c r="F60" s="71"/>
      <c r="G60" s="74"/>
    </row>
    <row r="61" spans="1:11" ht="15" x14ac:dyDescent="0.3">
      <c r="B61" s="2"/>
      <c r="C61" s="70" t="s">
        <v>268</v>
      </c>
      <c r="D61" s="2"/>
      <c r="F61" s="12" t="s">
        <v>273</v>
      </c>
    </row>
    <row r="62" spans="1:11" ht="15" x14ac:dyDescent="0.3">
      <c r="B62" s="2"/>
      <c r="C62" s="2"/>
      <c r="D62" s="2"/>
      <c r="F62" s="2" t="s">
        <v>269</v>
      </c>
    </row>
    <row r="63" spans="1:11" ht="15" x14ac:dyDescent="0.3">
      <c r="B63" s="2"/>
      <c r="C63" s="66" t="s">
        <v>139</v>
      </c>
    </row>
  </sheetData>
  <mergeCells count="1">
    <mergeCell ref="C60:D60"/>
  </mergeCells>
  <pageMargins left="0.7" right="0.7" top="0.75" bottom="0.75" header="0.3" footer="0.3"/>
  <pageSetup scale="5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"/>
    </sheetView>
  </sheetViews>
  <sheetFormatPr defaultRowHeight="12.75" x14ac:dyDescent="0.2"/>
  <cols>
    <col min="1" max="1" width="6.85546875" style="188" customWidth="1"/>
    <col min="2" max="2" width="21.140625" style="188" customWidth="1"/>
    <col min="3" max="3" width="21.5703125" style="188" customWidth="1"/>
    <col min="4" max="4" width="19.140625" style="188" customWidth="1"/>
    <col min="5" max="5" width="15.140625" style="188" customWidth="1"/>
    <col min="6" max="6" width="20.85546875" style="188" customWidth="1"/>
    <col min="7" max="7" width="23.85546875" style="188" customWidth="1"/>
    <col min="8" max="8" width="19" style="188" customWidth="1"/>
    <col min="9" max="9" width="21.140625" style="188" customWidth="1"/>
    <col min="10" max="10" width="17" style="188" customWidth="1"/>
    <col min="11" max="11" width="21.5703125" style="188" customWidth="1"/>
    <col min="12" max="12" width="24.42578125" style="188" customWidth="1"/>
    <col min="13" max="16384" width="9.140625" style="188"/>
  </cols>
  <sheetData>
    <row r="1" spans="1:13" customFormat="1" ht="15" x14ac:dyDescent="0.2">
      <c r="A1" s="138" t="s">
        <v>462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109</v>
      </c>
    </row>
    <row r="2" spans="1:13" customFormat="1" ht="15" x14ac:dyDescent="0.3">
      <c r="A2" s="106" t="s">
        <v>140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356" t="s">
        <v>508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8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25" t="str">
        <f>'ფორმა N1'!D4</f>
        <v>მპგ „ერთიანი ნაციონალური მოძრაობა“</v>
      </c>
      <c r="B5" s="225"/>
      <c r="C5" s="81"/>
      <c r="D5" s="81"/>
      <c r="E5" s="81"/>
      <c r="F5" s="226"/>
      <c r="G5" s="227"/>
      <c r="H5" s="227"/>
      <c r="I5" s="227"/>
      <c r="J5" s="227"/>
      <c r="K5" s="227"/>
      <c r="L5" s="226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248</v>
      </c>
      <c r="C7" s="137" t="s">
        <v>244</v>
      </c>
      <c r="D7" s="137" t="s">
        <v>245</v>
      </c>
      <c r="E7" s="137" t="s">
        <v>354</v>
      </c>
      <c r="F7" s="137" t="s">
        <v>247</v>
      </c>
      <c r="G7" s="137" t="s">
        <v>391</v>
      </c>
      <c r="H7" s="137" t="s">
        <v>393</v>
      </c>
      <c r="I7" s="137" t="s">
        <v>387</v>
      </c>
      <c r="J7" s="137" t="s">
        <v>388</v>
      </c>
      <c r="K7" s="137" t="s">
        <v>400</v>
      </c>
      <c r="L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" x14ac:dyDescent="0.2">
      <c r="A27" s="68" t="s">
        <v>278</v>
      </c>
      <c r="B27" s="68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 x14ac:dyDescent="0.2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</row>
    <row r="29" spans="1:12" x14ac:dyDescent="0.2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</row>
    <row r="30" spans="1:12" x14ac:dyDescent="0.2">
      <c r="A30" s="229"/>
      <c r="B30" s="229"/>
      <c r="C30" s="228"/>
      <c r="D30" s="228"/>
      <c r="E30" s="228"/>
      <c r="F30" s="228"/>
      <c r="G30" s="228"/>
      <c r="H30" s="228"/>
      <c r="I30" s="228"/>
      <c r="J30" s="228"/>
      <c r="K30" s="228"/>
      <c r="L30" s="228"/>
    </row>
    <row r="31" spans="1:12" ht="15" x14ac:dyDescent="0.3">
      <c r="A31" s="187"/>
      <c r="B31" s="187"/>
      <c r="C31" s="189" t="s">
        <v>107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5" x14ac:dyDescent="0.3">
      <c r="A32" s="187"/>
      <c r="B32" s="187"/>
      <c r="C32" s="187"/>
      <c r="D32" s="191"/>
      <c r="E32" s="187"/>
      <c r="G32" s="191"/>
      <c r="H32" s="234"/>
    </row>
    <row r="33" spans="3:7" ht="15" x14ac:dyDescent="0.3">
      <c r="C33" s="187"/>
      <c r="D33" s="193" t="s">
        <v>268</v>
      </c>
      <c r="E33" s="187"/>
      <c r="G33" s="194" t="s">
        <v>273</v>
      </c>
    </row>
    <row r="34" spans="3:7" ht="15" x14ac:dyDescent="0.3">
      <c r="C34" s="187"/>
      <c r="D34" s="195" t="s">
        <v>139</v>
      </c>
      <c r="E34" s="187"/>
      <c r="G34" s="187" t="s">
        <v>269</v>
      </c>
    </row>
    <row r="35" spans="3:7" ht="15" x14ac:dyDescent="0.3">
      <c r="C35" s="187"/>
      <c r="D35" s="195"/>
    </row>
  </sheetData>
  <pageMargins left="0.7" right="0.7" top="0.75" bottom="0.75" header="0.3" footer="0.3"/>
  <pageSetup scale="5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11.7109375" style="188" customWidth="1"/>
    <col min="2" max="2" width="21.5703125" style="188" customWidth="1"/>
    <col min="3" max="3" width="19.140625" style="188" customWidth="1"/>
    <col min="4" max="4" width="23.7109375" style="188" customWidth="1"/>
    <col min="5" max="6" width="16.5703125" style="188" bestFit="1" customWidth="1"/>
    <col min="7" max="7" width="17" style="188" customWidth="1"/>
    <col min="8" max="8" width="19" style="188" customWidth="1"/>
    <col min="9" max="9" width="24.42578125" style="188" customWidth="1"/>
    <col min="10" max="16384" width="9.140625" style="188"/>
  </cols>
  <sheetData>
    <row r="1" spans="1:13" customFormat="1" ht="15" x14ac:dyDescent="0.2">
      <c r="A1" s="138" t="s">
        <v>463</v>
      </c>
      <c r="B1" s="139"/>
      <c r="C1" s="139"/>
      <c r="D1" s="139"/>
      <c r="E1" s="139"/>
      <c r="F1" s="139"/>
      <c r="G1" s="139"/>
      <c r="H1" s="145"/>
      <c r="I1" s="79" t="s">
        <v>109</v>
      </c>
    </row>
    <row r="2" spans="1:13" customFormat="1" ht="15" x14ac:dyDescent="0.3">
      <c r="A2" s="106" t="s">
        <v>140</v>
      </c>
      <c r="B2" s="139"/>
      <c r="C2" s="139"/>
      <c r="D2" s="139"/>
      <c r="E2" s="139"/>
      <c r="F2" s="139"/>
      <c r="G2" s="139"/>
      <c r="H2" s="145"/>
      <c r="I2" s="356" t="s">
        <v>508</v>
      </c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8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25" t="str">
        <f>'ფორმა N1'!D4</f>
        <v>მპგ „ერთიანი ნაციონალური მოძრაობა“</v>
      </c>
      <c r="B5" s="81"/>
      <c r="C5" s="81"/>
      <c r="D5" s="227"/>
      <c r="E5" s="227"/>
      <c r="F5" s="227"/>
      <c r="G5" s="227"/>
      <c r="H5" s="227"/>
      <c r="I5" s="226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 x14ac:dyDescent="0.2">
      <c r="A7" s="151" t="s">
        <v>64</v>
      </c>
      <c r="B7" s="137" t="s">
        <v>385</v>
      </c>
      <c r="C7" s="137" t="s">
        <v>386</v>
      </c>
      <c r="D7" s="137" t="s">
        <v>391</v>
      </c>
      <c r="E7" s="137" t="s">
        <v>393</v>
      </c>
      <c r="F7" s="137" t="s">
        <v>387</v>
      </c>
      <c r="G7" s="137" t="s">
        <v>388</v>
      </c>
      <c r="H7" s="137" t="s">
        <v>400</v>
      </c>
      <c r="I7" s="137" t="s">
        <v>389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5" x14ac:dyDescent="0.2">
      <c r="A27" s="68" t="s">
        <v>278</v>
      </c>
      <c r="B27" s="26"/>
      <c r="C27" s="26"/>
      <c r="D27" s="26"/>
      <c r="E27" s="26"/>
      <c r="F27" s="223"/>
      <c r="G27" s="223"/>
      <c r="H27" s="223"/>
      <c r="I27" s="26"/>
    </row>
    <row r="28" spans="1:9" x14ac:dyDescent="0.2">
      <c r="A28" s="228"/>
      <c r="B28" s="228"/>
      <c r="C28" s="228"/>
      <c r="D28" s="228"/>
      <c r="E28" s="228"/>
      <c r="F28" s="228"/>
      <c r="G28" s="228"/>
      <c r="H28" s="228"/>
      <c r="I28" s="228"/>
    </row>
    <row r="29" spans="1:9" x14ac:dyDescent="0.2">
      <c r="A29" s="228"/>
      <c r="B29" s="228"/>
      <c r="C29" s="228"/>
      <c r="D29" s="228"/>
      <c r="E29" s="228"/>
      <c r="F29" s="228"/>
      <c r="G29" s="228"/>
      <c r="H29" s="228"/>
      <c r="I29" s="228"/>
    </row>
    <row r="30" spans="1:9" x14ac:dyDescent="0.2">
      <c r="A30" s="229"/>
      <c r="B30" s="228"/>
      <c r="C30" s="228"/>
      <c r="D30" s="228"/>
      <c r="E30" s="228"/>
      <c r="F30" s="228"/>
      <c r="G30" s="228"/>
      <c r="H30" s="228"/>
      <c r="I30" s="228"/>
    </row>
    <row r="31" spans="1:9" ht="15" x14ac:dyDescent="0.3">
      <c r="A31" s="187"/>
      <c r="B31" s="189" t="s">
        <v>107</v>
      </c>
      <c r="C31" s="187"/>
      <c r="D31" s="187"/>
      <c r="E31" s="190"/>
      <c r="F31" s="187"/>
      <c r="G31" s="187"/>
      <c r="H31" s="187"/>
      <c r="I31" s="187"/>
    </row>
    <row r="32" spans="1:9" ht="15" x14ac:dyDescent="0.3">
      <c r="A32" s="187"/>
      <c r="B32" s="187"/>
      <c r="C32" s="191"/>
      <c r="D32" s="187"/>
      <c r="F32" s="191"/>
      <c r="G32" s="234"/>
    </row>
    <row r="33" spans="2:6" ht="15" x14ac:dyDescent="0.3">
      <c r="B33" s="187"/>
      <c r="C33" s="193" t="s">
        <v>268</v>
      </c>
      <c r="D33" s="187"/>
      <c r="F33" s="194" t="s">
        <v>273</v>
      </c>
    </row>
    <row r="34" spans="2:6" ht="15" x14ac:dyDescent="0.3">
      <c r="B34" s="187"/>
      <c r="C34" s="195" t="s">
        <v>139</v>
      </c>
      <c r="D34" s="187"/>
      <c r="F34" s="187" t="s">
        <v>269</v>
      </c>
    </row>
    <row r="35" spans="2:6" ht="15" x14ac:dyDescent="0.3">
      <c r="B35" s="187"/>
      <c r="C35" s="195"/>
    </row>
  </sheetData>
  <pageMargins left="0.7" right="0.7" top="0.75" bottom="0.75" header="0.3" footer="0.3"/>
  <pageSetup scale="7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view="pageBreakPreview" zoomScale="80" zoomScaleNormal="100" zoomScaleSheetLayoutView="80" workbookViewId="0">
      <selection activeCell="I85" sqref="I85"/>
    </sheetView>
  </sheetViews>
  <sheetFormatPr defaultRowHeight="15" x14ac:dyDescent="0.3"/>
  <cols>
    <col min="1" max="1" width="10" style="187" customWidth="1"/>
    <col min="2" max="2" width="20.28515625" style="187" customWidth="1"/>
    <col min="3" max="3" width="30" style="187" customWidth="1"/>
    <col min="4" max="4" width="29" style="187" customWidth="1"/>
    <col min="5" max="5" width="29.140625" style="187" customWidth="1"/>
    <col min="6" max="6" width="20" style="187" customWidth="1"/>
    <col min="7" max="7" width="29.28515625" style="187" customWidth="1"/>
    <col min="8" max="8" width="27.140625" style="187" customWidth="1"/>
    <col min="9" max="9" width="26.42578125" style="187" customWidth="1"/>
    <col min="10" max="10" width="0.5703125" style="187" customWidth="1"/>
    <col min="11" max="16384" width="9.140625" style="187"/>
  </cols>
  <sheetData>
    <row r="1" spans="1:10" x14ac:dyDescent="0.3">
      <c r="A1" s="75" t="s">
        <v>405</v>
      </c>
      <c r="B1" s="77"/>
      <c r="C1" s="77"/>
      <c r="D1" s="77"/>
      <c r="E1" s="77"/>
      <c r="F1" s="77"/>
      <c r="G1" s="77"/>
      <c r="H1" s="77"/>
      <c r="I1" s="166" t="s">
        <v>198</v>
      </c>
      <c r="J1" s="167"/>
    </row>
    <row r="2" spans="1:10" x14ac:dyDescent="0.3">
      <c r="A2" s="77" t="s">
        <v>140</v>
      </c>
      <c r="B2" s="77"/>
      <c r="C2" s="77"/>
      <c r="D2" s="77"/>
      <c r="E2" s="77"/>
      <c r="F2" s="77"/>
      <c r="G2" s="77"/>
      <c r="H2" s="77"/>
      <c r="I2" s="168" t="s">
        <v>509</v>
      </c>
      <c r="J2" s="167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7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25" t="str">
        <f>'ფორმა N1'!D4</f>
        <v>მპგ „ერთიანი ნაციონალური მოძრაობა“</v>
      </c>
      <c r="B5" s="225"/>
      <c r="C5" s="225"/>
      <c r="D5" s="225"/>
      <c r="E5" s="225"/>
      <c r="F5" s="225"/>
      <c r="G5" s="225"/>
      <c r="H5" s="225"/>
      <c r="I5" s="225"/>
      <c r="J5" s="194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9" t="s">
        <v>64</v>
      </c>
      <c r="B8" s="386" t="s">
        <v>377</v>
      </c>
      <c r="C8" s="387" t="s">
        <v>439</v>
      </c>
      <c r="D8" s="387" t="s">
        <v>440</v>
      </c>
      <c r="E8" s="387" t="s">
        <v>378</v>
      </c>
      <c r="F8" s="387" t="s">
        <v>397</v>
      </c>
      <c r="G8" s="387" t="s">
        <v>398</v>
      </c>
      <c r="H8" s="387" t="s">
        <v>444</v>
      </c>
      <c r="I8" s="170" t="s">
        <v>399</v>
      </c>
      <c r="J8" s="106"/>
    </row>
    <row r="9" spans="1:10" x14ac:dyDescent="0.3">
      <c r="A9" s="172">
        <v>1</v>
      </c>
      <c r="B9" s="410" t="s">
        <v>866</v>
      </c>
      <c r="C9" s="177" t="s">
        <v>867</v>
      </c>
      <c r="D9" s="177">
        <v>401943545</v>
      </c>
      <c r="E9" s="176" t="s">
        <v>868</v>
      </c>
      <c r="F9" s="176"/>
      <c r="G9" s="176"/>
      <c r="H9" s="176"/>
      <c r="I9" s="411">
        <v>190</v>
      </c>
      <c r="J9" s="106"/>
    </row>
    <row r="10" spans="1:10" ht="30" x14ac:dyDescent="0.3">
      <c r="A10" s="172">
        <v>2</v>
      </c>
      <c r="B10" s="410" t="s">
        <v>869</v>
      </c>
      <c r="C10" s="177" t="s">
        <v>870</v>
      </c>
      <c r="D10" s="177">
        <v>404860673</v>
      </c>
      <c r="E10" s="176" t="s">
        <v>871</v>
      </c>
      <c r="F10" s="176"/>
      <c r="G10" s="176"/>
      <c r="H10" s="176"/>
      <c r="I10" s="411">
        <v>3000</v>
      </c>
      <c r="J10" s="106"/>
    </row>
    <row r="11" spans="1:10" ht="30" x14ac:dyDescent="0.3">
      <c r="A11" s="172">
        <v>3</v>
      </c>
      <c r="B11" s="410" t="s">
        <v>869</v>
      </c>
      <c r="C11" s="177" t="s">
        <v>872</v>
      </c>
      <c r="D11" s="177">
        <v>404900522</v>
      </c>
      <c r="E11" s="176" t="s">
        <v>873</v>
      </c>
      <c r="F11" s="176"/>
      <c r="G11" s="176"/>
      <c r="H11" s="176"/>
      <c r="I11" s="411">
        <v>1600</v>
      </c>
      <c r="J11" s="106"/>
    </row>
    <row r="12" spans="1:10" x14ac:dyDescent="0.3">
      <c r="A12" s="172">
        <v>4</v>
      </c>
      <c r="B12" s="410" t="s">
        <v>874</v>
      </c>
      <c r="C12" s="177" t="s">
        <v>875</v>
      </c>
      <c r="D12" s="177" t="s">
        <v>876</v>
      </c>
      <c r="E12" s="176" t="s">
        <v>877</v>
      </c>
      <c r="F12" s="176"/>
      <c r="G12" s="176"/>
      <c r="H12" s="176"/>
      <c r="I12" s="411">
        <v>627.15</v>
      </c>
      <c r="J12" s="106"/>
    </row>
    <row r="13" spans="1:10" x14ac:dyDescent="0.3">
      <c r="A13" s="172">
        <v>5</v>
      </c>
      <c r="B13" s="410" t="s">
        <v>878</v>
      </c>
      <c r="C13" s="177" t="s">
        <v>879</v>
      </c>
      <c r="D13" s="177" t="s">
        <v>880</v>
      </c>
      <c r="E13" s="176" t="s">
        <v>881</v>
      </c>
      <c r="F13" s="176"/>
      <c r="G13" s="176"/>
      <c r="H13" s="176"/>
      <c r="I13" s="411">
        <v>378</v>
      </c>
      <c r="J13" s="106"/>
    </row>
    <row r="14" spans="1:10" x14ac:dyDescent="0.3">
      <c r="A14" s="172">
        <v>6</v>
      </c>
      <c r="B14" s="410" t="s">
        <v>882</v>
      </c>
      <c r="C14" s="177" t="s">
        <v>883</v>
      </c>
      <c r="D14" s="177" t="s">
        <v>884</v>
      </c>
      <c r="E14" s="176" t="s">
        <v>885</v>
      </c>
      <c r="F14" s="176"/>
      <c r="G14" s="176"/>
      <c r="H14" s="176"/>
      <c r="I14" s="411">
        <v>1009.15</v>
      </c>
      <c r="J14" s="106"/>
    </row>
    <row r="15" spans="1:10" x14ac:dyDescent="0.3">
      <c r="A15" s="172">
        <v>7</v>
      </c>
      <c r="B15" s="410" t="s">
        <v>886</v>
      </c>
      <c r="C15" s="177" t="s">
        <v>887</v>
      </c>
      <c r="D15" s="177" t="s">
        <v>888</v>
      </c>
      <c r="E15" s="176" t="s">
        <v>889</v>
      </c>
      <c r="F15" s="176"/>
      <c r="G15" s="176"/>
      <c r="H15" s="176"/>
      <c r="I15" s="411">
        <v>1380</v>
      </c>
      <c r="J15" s="106"/>
    </row>
    <row r="16" spans="1:10" x14ac:dyDescent="0.3">
      <c r="A16" s="172">
        <v>8</v>
      </c>
      <c r="B16" s="410" t="s">
        <v>890</v>
      </c>
      <c r="C16" s="177" t="s">
        <v>891</v>
      </c>
      <c r="D16" s="177" t="s">
        <v>892</v>
      </c>
      <c r="E16" s="176" t="s">
        <v>893</v>
      </c>
      <c r="F16" s="176"/>
      <c r="G16" s="176"/>
      <c r="H16" s="176"/>
      <c r="I16" s="411">
        <v>900</v>
      </c>
      <c r="J16" s="106"/>
    </row>
    <row r="17" spans="1:10" ht="30" x14ac:dyDescent="0.3">
      <c r="A17" s="172">
        <v>9</v>
      </c>
      <c r="B17" s="410" t="s">
        <v>894</v>
      </c>
      <c r="C17" s="177" t="s">
        <v>895</v>
      </c>
      <c r="D17" s="177">
        <v>18001060717</v>
      </c>
      <c r="E17" s="176" t="s">
        <v>896</v>
      </c>
      <c r="F17" s="176"/>
      <c r="G17" s="176"/>
      <c r="H17" s="176"/>
      <c r="I17" s="411">
        <v>150</v>
      </c>
      <c r="J17" s="106"/>
    </row>
    <row r="18" spans="1:10" ht="30" x14ac:dyDescent="0.3">
      <c r="A18" s="172">
        <v>10</v>
      </c>
      <c r="B18" s="410" t="s">
        <v>897</v>
      </c>
      <c r="C18" s="177" t="s">
        <v>898</v>
      </c>
      <c r="D18" s="177" t="s">
        <v>899</v>
      </c>
      <c r="E18" s="176" t="s">
        <v>900</v>
      </c>
      <c r="F18" s="176"/>
      <c r="G18" s="176"/>
      <c r="H18" s="176"/>
      <c r="I18" s="411">
        <v>243.37</v>
      </c>
      <c r="J18" s="106"/>
    </row>
    <row r="19" spans="1:10" ht="30" x14ac:dyDescent="0.3">
      <c r="A19" s="172">
        <v>11</v>
      </c>
      <c r="B19" s="410" t="s">
        <v>901</v>
      </c>
      <c r="C19" s="177" t="s">
        <v>902</v>
      </c>
      <c r="D19" s="177">
        <v>211350928</v>
      </c>
      <c r="E19" s="176" t="s">
        <v>903</v>
      </c>
      <c r="F19" s="176"/>
      <c r="G19" s="176"/>
      <c r="H19" s="176"/>
      <c r="I19" s="411">
        <v>285.32</v>
      </c>
      <c r="J19" s="106"/>
    </row>
    <row r="20" spans="1:10" x14ac:dyDescent="0.3">
      <c r="A20" s="172">
        <v>12</v>
      </c>
      <c r="B20" s="410" t="s">
        <v>904</v>
      </c>
      <c r="C20" s="177" t="s">
        <v>905</v>
      </c>
      <c r="D20" s="177">
        <v>205119762</v>
      </c>
      <c r="E20" s="176" t="s">
        <v>903</v>
      </c>
      <c r="F20" s="176"/>
      <c r="G20" s="176"/>
      <c r="H20" s="176"/>
      <c r="I20" s="411">
        <v>600</v>
      </c>
      <c r="J20" s="106"/>
    </row>
    <row r="21" spans="1:10" x14ac:dyDescent="0.3">
      <c r="A21" s="172">
        <v>13</v>
      </c>
      <c r="B21" s="410" t="s">
        <v>906</v>
      </c>
      <c r="C21" s="177" t="s">
        <v>907</v>
      </c>
      <c r="D21" s="177">
        <v>205075014</v>
      </c>
      <c r="E21" s="176" t="s">
        <v>908</v>
      </c>
      <c r="F21" s="176"/>
      <c r="G21" s="176"/>
      <c r="H21" s="176"/>
      <c r="I21" s="411">
        <v>1652</v>
      </c>
      <c r="J21" s="106"/>
    </row>
    <row r="22" spans="1:10" x14ac:dyDescent="0.3">
      <c r="A22" s="172">
        <v>14</v>
      </c>
      <c r="B22" s="410" t="s">
        <v>909</v>
      </c>
      <c r="C22" s="177" t="s">
        <v>910</v>
      </c>
      <c r="D22" s="177">
        <v>204540620</v>
      </c>
      <c r="E22" s="176" t="s">
        <v>911</v>
      </c>
      <c r="F22" s="176"/>
      <c r="G22" s="176"/>
      <c r="H22" s="176"/>
      <c r="I22" s="411">
        <v>750</v>
      </c>
      <c r="J22" s="106"/>
    </row>
    <row r="23" spans="1:10" x14ac:dyDescent="0.3">
      <c r="A23" s="172">
        <v>15</v>
      </c>
      <c r="B23" s="410" t="s">
        <v>912</v>
      </c>
      <c r="C23" s="177" t="s">
        <v>913</v>
      </c>
      <c r="D23" s="177">
        <v>204557452</v>
      </c>
      <c r="E23" s="176" t="s">
        <v>914</v>
      </c>
      <c r="F23" s="176"/>
      <c r="G23" s="176"/>
      <c r="H23" s="176"/>
      <c r="I23" s="411">
        <v>354</v>
      </c>
      <c r="J23" s="106"/>
    </row>
    <row r="24" spans="1:10" ht="30" x14ac:dyDescent="0.3">
      <c r="A24" s="172">
        <v>16</v>
      </c>
      <c r="B24" s="410" t="s">
        <v>894</v>
      </c>
      <c r="C24" s="177" t="s">
        <v>915</v>
      </c>
      <c r="D24" s="177">
        <v>1027023320</v>
      </c>
      <c r="E24" s="176" t="s">
        <v>916</v>
      </c>
      <c r="F24" s="176"/>
      <c r="G24" s="176"/>
      <c r="H24" s="176"/>
      <c r="I24" s="411">
        <v>440.7</v>
      </c>
      <c r="J24" s="106"/>
    </row>
    <row r="25" spans="1:10" ht="30" x14ac:dyDescent="0.3">
      <c r="A25" s="172">
        <v>17</v>
      </c>
      <c r="B25" s="410" t="s">
        <v>917</v>
      </c>
      <c r="C25" s="177" t="s">
        <v>918</v>
      </c>
      <c r="D25" s="177">
        <v>249271167</v>
      </c>
      <c r="E25" s="176" t="s">
        <v>919</v>
      </c>
      <c r="F25" s="176"/>
      <c r="G25" s="176"/>
      <c r="H25" s="176"/>
      <c r="I25" s="411">
        <v>766.5</v>
      </c>
      <c r="J25" s="106"/>
    </row>
    <row r="26" spans="1:10" x14ac:dyDescent="0.3">
      <c r="A26" s="172">
        <v>18</v>
      </c>
      <c r="B26" s="410" t="s">
        <v>920</v>
      </c>
      <c r="C26" s="177" t="s">
        <v>921</v>
      </c>
      <c r="D26" s="177">
        <v>200179145</v>
      </c>
      <c r="E26" s="176" t="s">
        <v>922</v>
      </c>
      <c r="F26" s="176"/>
      <c r="G26" s="176"/>
      <c r="H26" s="176"/>
      <c r="I26" s="411">
        <v>1660.2</v>
      </c>
      <c r="J26" s="106"/>
    </row>
    <row r="27" spans="1:10" x14ac:dyDescent="0.3">
      <c r="A27" s="172">
        <v>19</v>
      </c>
      <c r="B27" s="410" t="s">
        <v>920</v>
      </c>
      <c r="C27" s="177" t="s">
        <v>923</v>
      </c>
      <c r="D27" s="177">
        <v>400196364</v>
      </c>
      <c r="E27" s="176" t="s">
        <v>924</v>
      </c>
      <c r="F27" s="176"/>
      <c r="G27" s="176"/>
      <c r="H27" s="176"/>
      <c r="I27" s="411">
        <v>835</v>
      </c>
      <c r="J27" s="106"/>
    </row>
    <row r="28" spans="1:10" x14ac:dyDescent="0.3">
      <c r="A28" s="172">
        <v>20</v>
      </c>
      <c r="B28" s="410" t="s">
        <v>925</v>
      </c>
      <c r="C28" s="177" t="s">
        <v>926</v>
      </c>
      <c r="D28" s="177">
        <v>202268517</v>
      </c>
      <c r="E28" s="176" t="s">
        <v>927</v>
      </c>
      <c r="F28" s="176"/>
      <c r="G28" s="176"/>
      <c r="H28" s="176"/>
      <c r="I28" s="411">
        <v>60</v>
      </c>
      <c r="J28" s="106"/>
    </row>
    <row r="29" spans="1:10" x14ac:dyDescent="0.3">
      <c r="A29" s="172">
        <v>21</v>
      </c>
      <c r="B29" s="410" t="s">
        <v>928</v>
      </c>
      <c r="C29" s="177" t="s">
        <v>929</v>
      </c>
      <c r="D29" s="177">
        <v>404395490</v>
      </c>
      <c r="E29" s="176" t="s">
        <v>930</v>
      </c>
      <c r="F29" s="176"/>
      <c r="G29" s="176"/>
      <c r="H29" s="176"/>
      <c r="I29" s="411">
        <v>150</v>
      </c>
      <c r="J29" s="106"/>
    </row>
    <row r="30" spans="1:10" x14ac:dyDescent="0.3">
      <c r="A30" s="172">
        <v>22</v>
      </c>
      <c r="B30" s="410" t="s">
        <v>869</v>
      </c>
      <c r="C30" s="177" t="s">
        <v>931</v>
      </c>
      <c r="D30" s="177">
        <v>405076297</v>
      </c>
      <c r="E30" s="176" t="s">
        <v>932</v>
      </c>
      <c r="F30" s="176"/>
      <c r="G30" s="176"/>
      <c r="H30" s="176"/>
      <c r="I30" s="411">
        <v>3000</v>
      </c>
      <c r="J30" s="106"/>
    </row>
    <row r="31" spans="1:10" x14ac:dyDescent="0.3">
      <c r="A31" s="172">
        <v>23</v>
      </c>
      <c r="B31" s="410" t="s">
        <v>933</v>
      </c>
      <c r="C31" s="177" t="s">
        <v>934</v>
      </c>
      <c r="D31" s="177">
        <v>53001019434</v>
      </c>
      <c r="E31" s="176" t="s">
        <v>935</v>
      </c>
      <c r="F31" s="176"/>
      <c r="G31" s="176"/>
      <c r="H31" s="176"/>
      <c r="I31" s="411">
        <v>750</v>
      </c>
      <c r="J31" s="106"/>
    </row>
    <row r="32" spans="1:10" x14ac:dyDescent="0.3">
      <c r="A32" s="172">
        <v>24</v>
      </c>
      <c r="B32" s="410" t="s">
        <v>936</v>
      </c>
      <c r="C32" s="177" t="s">
        <v>937</v>
      </c>
      <c r="D32" s="177">
        <v>202345514</v>
      </c>
      <c r="E32" s="176" t="s">
        <v>881</v>
      </c>
      <c r="F32" s="176"/>
      <c r="G32" s="176"/>
      <c r="H32" s="176"/>
      <c r="I32" s="411">
        <v>200</v>
      </c>
      <c r="J32" s="106"/>
    </row>
    <row r="33" spans="1:10" x14ac:dyDescent="0.3">
      <c r="A33" s="172">
        <v>25</v>
      </c>
      <c r="B33" s="410" t="s">
        <v>938</v>
      </c>
      <c r="C33" s="177" t="s">
        <v>939</v>
      </c>
      <c r="D33" s="177">
        <v>206215331</v>
      </c>
      <c r="E33" s="176" t="s">
        <v>940</v>
      </c>
      <c r="F33" s="176"/>
      <c r="G33" s="176"/>
      <c r="H33" s="176"/>
      <c r="I33" s="411">
        <v>45</v>
      </c>
      <c r="J33" s="106"/>
    </row>
    <row r="34" spans="1:10" x14ac:dyDescent="0.3">
      <c r="A34" s="172">
        <v>26</v>
      </c>
      <c r="B34" s="410" t="s">
        <v>941</v>
      </c>
      <c r="C34" s="177" t="s">
        <v>942</v>
      </c>
      <c r="D34" s="177">
        <v>236081832</v>
      </c>
      <c r="E34" s="176" t="s">
        <v>940</v>
      </c>
      <c r="F34" s="176"/>
      <c r="G34" s="176"/>
      <c r="H34" s="176"/>
      <c r="I34" s="411">
        <v>1359</v>
      </c>
      <c r="J34" s="106"/>
    </row>
    <row r="35" spans="1:10" x14ac:dyDescent="0.3">
      <c r="A35" s="172">
        <v>27</v>
      </c>
      <c r="B35" s="410" t="s">
        <v>943</v>
      </c>
      <c r="C35" s="177" t="s">
        <v>944</v>
      </c>
      <c r="D35" s="177">
        <v>202177205</v>
      </c>
      <c r="E35" s="176" t="s">
        <v>940</v>
      </c>
      <c r="F35" s="176"/>
      <c r="G35" s="176"/>
      <c r="H35" s="176"/>
      <c r="I35" s="411">
        <v>1495.1</v>
      </c>
      <c r="J35" s="106"/>
    </row>
    <row r="36" spans="1:10" x14ac:dyDescent="0.3">
      <c r="A36" s="172">
        <v>28</v>
      </c>
      <c r="B36" s="410"/>
      <c r="C36" s="177" t="s">
        <v>1021</v>
      </c>
      <c r="D36" s="177"/>
      <c r="E36" s="176"/>
      <c r="F36" s="176"/>
      <c r="G36" s="176"/>
      <c r="H36" s="176"/>
      <c r="I36" s="411">
        <v>33237.5</v>
      </c>
      <c r="J36" s="106"/>
    </row>
    <row r="37" spans="1:10" x14ac:dyDescent="0.3">
      <c r="A37" s="172">
        <v>29</v>
      </c>
      <c r="B37" s="410" t="s">
        <v>878</v>
      </c>
      <c r="C37" s="177" t="s">
        <v>945</v>
      </c>
      <c r="D37" s="177" t="s">
        <v>692</v>
      </c>
      <c r="E37" s="176" t="s">
        <v>946</v>
      </c>
      <c r="F37" s="176"/>
      <c r="G37" s="176"/>
      <c r="H37" s="176"/>
      <c r="I37" s="411">
        <v>1000</v>
      </c>
      <c r="J37" s="106"/>
    </row>
    <row r="38" spans="1:10" x14ac:dyDescent="0.3">
      <c r="A38" s="172">
        <v>30</v>
      </c>
      <c r="B38" s="410" t="s">
        <v>947</v>
      </c>
      <c r="C38" s="177" t="s">
        <v>945</v>
      </c>
      <c r="D38" s="177" t="s">
        <v>696</v>
      </c>
      <c r="E38" s="176" t="s">
        <v>948</v>
      </c>
      <c r="F38" s="176"/>
      <c r="G38" s="176"/>
      <c r="H38" s="176"/>
      <c r="I38" s="411">
        <v>2650</v>
      </c>
      <c r="J38" s="106"/>
    </row>
    <row r="39" spans="1:10" x14ac:dyDescent="0.3">
      <c r="A39" s="172">
        <v>31</v>
      </c>
      <c r="B39" s="410" t="s">
        <v>949</v>
      </c>
      <c r="C39" s="177" t="s">
        <v>945</v>
      </c>
      <c r="D39" s="177" t="s">
        <v>950</v>
      </c>
      <c r="E39" s="176" t="s">
        <v>951</v>
      </c>
      <c r="F39" s="176"/>
      <c r="G39" s="176"/>
      <c r="H39" s="176"/>
      <c r="I39" s="411">
        <v>112.46</v>
      </c>
      <c r="J39" s="106"/>
    </row>
    <row r="40" spans="1:10" x14ac:dyDescent="0.3">
      <c r="A40" s="172">
        <v>32</v>
      </c>
      <c r="B40" s="410" t="s">
        <v>906</v>
      </c>
      <c r="C40" s="177" t="s">
        <v>945</v>
      </c>
      <c r="D40" s="177" t="s">
        <v>729</v>
      </c>
      <c r="E40" s="176" t="s">
        <v>952</v>
      </c>
      <c r="F40" s="176"/>
      <c r="G40" s="176"/>
      <c r="H40" s="176"/>
      <c r="I40" s="411">
        <v>875</v>
      </c>
      <c r="J40" s="106"/>
    </row>
    <row r="41" spans="1:10" x14ac:dyDescent="0.3">
      <c r="A41" s="172">
        <v>33</v>
      </c>
      <c r="B41" s="410" t="s">
        <v>953</v>
      </c>
      <c r="C41" s="177" t="s">
        <v>945</v>
      </c>
      <c r="D41" s="177" t="s">
        <v>954</v>
      </c>
      <c r="E41" s="176" t="s">
        <v>955</v>
      </c>
      <c r="F41" s="176"/>
      <c r="G41" s="176"/>
      <c r="H41" s="176"/>
      <c r="I41" s="411">
        <v>1000</v>
      </c>
      <c r="J41" s="106"/>
    </row>
    <row r="42" spans="1:10" x14ac:dyDescent="0.3">
      <c r="A42" s="172">
        <v>34</v>
      </c>
      <c r="B42" s="410" t="s">
        <v>956</v>
      </c>
      <c r="C42" s="177" t="s">
        <v>945</v>
      </c>
      <c r="D42" s="177" t="s">
        <v>957</v>
      </c>
      <c r="E42" s="176" t="s">
        <v>958</v>
      </c>
      <c r="F42" s="176"/>
      <c r="G42" s="176"/>
      <c r="H42" s="176"/>
      <c r="I42" s="411">
        <v>1100</v>
      </c>
      <c r="J42" s="106"/>
    </row>
    <row r="43" spans="1:10" x14ac:dyDescent="0.3">
      <c r="A43" s="172">
        <v>35</v>
      </c>
      <c r="B43" s="410" t="s">
        <v>878</v>
      </c>
      <c r="C43" s="177" t="s">
        <v>945</v>
      </c>
      <c r="D43" s="177" t="s">
        <v>684</v>
      </c>
      <c r="E43" s="176" t="s">
        <v>959</v>
      </c>
      <c r="F43" s="176"/>
      <c r="G43" s="176"/>
      <c r="H43" s="176"/>
      <c r="I43" s="411">
        <v>2000</v>
      </c>
      <c r="J43" s="106"/>
    </row>
    <row r="44" spans="1:10" x14ac:dyDescent="0.3">
      <c r="A44" s="172">
        <v>36</v>
      </c>
      <c r="B44" s="410" t="s">
        <v>878</v>
      </c>
      <c r="C44" s="177" t="s">
        <v>945</v>
      </c>
      <c r="D44" s="177" t="s">
        <v>688</v>
      </c>
      <c r="E44" s="176" t="s">
        <v>960</v>
      </c>
      <c r="F44" s="176"/>
      <c r="G44" s="176"/>
      <c r="H44" s="176"/>
      <c r="I44" s="411">
        <v>2125</v>
      </c>
      <c r="J44" s="106"/>
    </row>
    <row r="45" spans="1:10" x14ac:dyDescent="0.3">
      <c r="A45" s="172">
        <v>37</v>
      </c>
      <c r="B45" s="410" t="s">
        <v>878</v>
      </c>
      <c r="C45" s="177" t="s">
        <v>945</v>
      </c>
      <c r="D45" s="177" t="s">
        <v>961</v>
      </c>
      <c r="E45" s="176" t="s">
        <v>962</v>
      </c>
      <c r="F45" s="176"/>
      <c r="G45" s="176"/>
      <c r="H45" s="176"/>
      <c r="I45" s="411">
        <v>1250</v>
      </c>
      <c r="J45" s="106"/>
    </row>
    <row r="46" spans="1:10" x14ac:dyDescent="0.3">
      <c r="A46" s="172">
        <v>38</v>
      </c>
      <c r="B46" s="410" t="s">
        <v>963</v>
      </c>
      <c r="C46" s="177" t="s">
        <v>945</v>
      </c>
      <c r="D46" s="177" t="s">
        <v>704</v>
      </c>
      <c r="E46" s="176" t="s">
        <v>964</v>
      </c>
      <c r="F46" s="176"/>
      <c r="G46" s="176"/>
      <c r="H46" s="176"/>
      <c r="I46" s="411">
        <v>1000</v>
      </c>
      <c r="J46" s="106"/>
    </row>
    <row r="47" spans="1:10" ht="30" x14ac:dyDescent="0.3">
      <c r="A47" s="172">
        <v>39</v>
      </c>
      <c r="B47" s="410" t="s">
        <v>878</v>
      </c>
      <c r="C47" s="177" t="s">
        <v>945</v>
      </c>
      <c r="D47" s="177" t="s">
        <v>965</v>
      </c>
      <c r="E47" s="176" t="s">
        <v>966</v>
      </c>
      <c r="F47" s="176"/>
      <c r="G47" s="176"/>
      <c r="H47" s="176"/>
      <c r="I47" s="411">
        <v>1180</v>
      </c>
      <c r="J47" s="106"/>
    </row>
    <row r="48" spans="1:10" x14ac:dyDescent="0.3">
      <c r="A48" s="172">
        <v>40</v>
      </c>
      <c r="B48" s="410" t="s">
        <v>963</v>
      </c>
      <c r="C48" s="177" t="s">
        <v>945</v>
      </c>
      <c r="D48" s="177" t="s">
        <v>712</v>
      </c>
      <c r="E48" s="176" t="s">
        <v>967</v>
      </c>
      <c r="F48" s="176"/>
      <c r="G48" s="176"/>
      <c r="H48" s="176"/>
      <c r="I48" s="411">
        <v>1948.38</v>
      </c>
      <c r="J48" s="106"/>
    </row>
    <row r="49" spans="1:10" x14ac:dyDescent="0.3">
      <c r="A49" s="172">
        <v>41</v>
      </c>
      <c r="B49" s="410" t="s">
        <v>906</v>
      </c>
      <c r="C49" s="177" t="s">
        <v>945</v>
      </c>
      <c r="D49" s="177" t="s">
        <v>717</v>
      </c>
      <c r="E49" s="176" t="s">
        <v>968</v>
      </c>
      <c r="F49" s="176"/>
      <c r="G49" s="176"/>
      <c r="H49" s="176"/>
      <c r="I49" s="411">
        <v>875</v>
      </c>
      <c r="J49" s="106"/>
    </row>
    <row r="50" spans="1:10" x14ac:dyDescent="0.3">
      <c r="A50" s="172">
        <v>42</v>
      </c>
      <c r="B50" s="410" t="s">
        <v>969</v>
      </c>
      <c r="C50" s="177" t="s">
        <v>945</v>
      </c>
      <c r="D50" s="177" t="s">
        <v>721</v>
      </c>
      <c r="E50" s="176" t="s">
        <v>970</v>
      </c>
      <c r="F50" s="176"/>
      <c r="G50" s="176"/>
      <c r="H50" s="176"/>
      <c r="I50" s="411">
        <v>2639.23</v>
      </c>
      <c r="J50" s="106"/>
    </row>
    <row r="51" spans="1:10" x14ac:dyDescent="0.3">
      <c r="A51" s="172">
        <v>43</v>
      </c>
      <c r="B51" s="410" t="s">
        <v>963</v>
      </c>
      <c r="C51" s="177" t="s">
        <v>945</v>
      </c>
      <c r="D51" s="177" t="s">
        <v>733</v>
      </c>
      <c r="E51" s="176" t="s">
        <v>971</v>
      </c>
      <c r="F51" s="176"/>
      <c r="G51" s="176"/>
      <c r="H51" s="176"/>
      <c r="I51" s="411">
        <v>1000</v>
      </c>
      <c r="J51" s="106"/>
    </row>
    <row r="52" spans="1:10" x14ac:dyDescent="0.3">
      <c r="A52" s="172">
        <v>44</v>
      </c>
      <c r="B52" s="410" t="s">
        <v>972</v>
      </c>
      <c r="C52" s="177" t="s">
        <v>945</v>
      </c>
      <c r="D52" s="177" t="s">
        <v>738</v>
      </c>
      <c r="E52" s="176" t="s">
        <v>973</v>
      </c>
      <c r="F52" s="176"/>
      <c r="G52" s="176"/>
      <c r="H52" s="176"/>
      <c r="I52" s="411">
        <v>1875</v>
      </c>
      <c r="J52" s="106"/>
    </row>
    <row r="53" spans="1:10" x14ac:dyDescent="0.3">
      <c r="A53" s="172">
        <v>45</v>
      </c>
      <c r="B53" s="410" t="s">
        <v>974</v>
      </c>
      <c r="C53" s="177" t="s">
        <v>945</v>
      </c>
      <c r="D53" s="177" t="s">
        <v>742</v>
      </c>
      <c r="E53" s="176" t="s">
        <v>975</v>
      </c>
      <c r="F53" s="176"/>
      <c r="G53" s="176"/>
      <c r="H53" s="176"/>
      <c r="I53" s="411">
        <v>499.95</v>
      </c>
      <c r="J53" s="106"/>
    </row>
    <row r="54" spans="1:10" x14ac:dyDescent="0.3">
      <c r="A54" s="172">
        <v>46</v>
      </c>
      <c r="B54" s="410" t="s">
        <v>976</v>
      </c>
      <c r="C54" s="177" t="s">
        <v>945</v>
      </c>
      <c r="D54" s="177" t="s">
        <v>750</v>
      </c>
      <c r="E54" s="176" t="s">
        <v>977</v>
      </c>
      <c r="F54" s="176"/>
      <c r="G54" s="176"/>
      <c r="H54" s="176"/>
      <c r="I54" s="411">
        <v>750</v>
      </c>
      <c r="J54" s="106"/>
    </row>
    <row r="55" spans="1:10" x14ac:dyDescent="0.3">
      <c r="A55" s="172">
        <v>47</v>
      </c>
      <c r="B55" s="410" t="s">
        <v>978</v>
      </c>
      <c r="C55" s="177" t="s">
        <v>945</v>
      </c>
      <c r="D55" s="177" t="s">
        <v>755</v>
      </c>
      <c r="E55" s="176" t="s">
        <v>979</v>
      </c>
      <c r="F55" s="176"/>
      <c r="G55" s="176"/>
      <c r="H55" s="176"/>
      <c r="I55" s="411">
        <v>687.5</v>
      </c>
      <c r="J55" s="106"/>
    </row>
    <row r="56" spans="1:10" x14ac:dyDescent="0.3">
      <c r="A56" s="172">
        <v>48</v>
      </c>
      <c r="B56" s="410" t="s">
        <v>980</v>
      </c>
      <c r="C56" s="177" t="s">
        <v>945</v>
      </c>
      <c r="D56" s="177" t="s">
        <v>760</v>
      </c>
      <c r="E56" s="176" t="s">
        <v>981</v>
      </c>
      <c r="F56" s="176"/>
      <c r="G56" s="176"/>
      <c r="H56" s="176"/>
      <c r="I56" s="411">
        <v>687.5</v>
      </c>
      <c r="J56" s="106"/>
    </row>
    <row r="57" spans="1:10" x14ac:dyDescent="0.3">
      <c r="A57" s="172">
        <v>49</v>
      </c>
      <c r="B57" s="410" t="s">
        <v>982</v>
      </c>
      <c r="C57" s="177" t="s">
        <v>945</v>
      </c>
      <c r="D57" s="177" t="s">
        <v>983</v>
      </c>
      <c r="E57" s="176" t="s">
        <v>984</v>
      </c>
      <c r="F57" s="176"/>
      <c r="G57" s="176"/>
      <c r="H57" s="176"/>
      <c r="I57" s="411">
        <v>850</v>
      </c>
      <c r="J57" s="106"/>
    </row>
    <row r="58" spans="1:10" x14ac:dyDescent="0.3">
      <c r="A58" s="172">
        <v>50</v>
      </c>
      <c r="B58" s="410" t="s">
        <v>985</v>
      </c>
      <c r="C58" s="177" t="s">
        <v>945</v>
      </c>
      <c r="D58" s="177" t="s">
        <v>768</v>
      </c>
      <c r="E58" s="176" t="s">
        <v>986</v>
      </c>
      <c r="F58" s="176"/>
      <c r="G58" s="176"/>
      <c r="H58" s="176"/>
      <c r="I58" s="411">
        <v>1250</v>
      </c>
      <c r="J58" s="106"/>
    </row>
    <row r="59" spans="1:10" x14ac:dyDescent="0.3">
      <c r="A59" s="172">
        <v>51</v>
      </c>
      <c r="B59" s="410" t="s">
        <v>987</v>
      </c>
      <c r="C59" s="177" t="s">
        <v>945</v>
      </c>
      <c r="D59" s="177" t="s">
        <v>777</v>
      </c>
      <c r="E59" s="176" t="s">
        <v>988</v>
      </c>
      <c r="F59" s="176"/>
      <c r="G59" s="176"/>
      <c r="H59" s="176"/>
      <c r="I59" s="411">
        <v>375</v>
      </c>
      <c r="J59" s="106"/>
    </row>
    <row r="60" spans="1:10" x14ac:dyDescent="0.3">
      <c r="A60" s="172">
        <v>52</v>
      </c>
      <c r="B60" s="410" t="s">
        <v>987</v>
      </c>
      <c r="C60" s="177" t="s">
        <v>945</v>
      </c>
      <c r="D60" s="177" t="s">
        <v>782</v>
      </c>
      <c r="E60" s="176" t="s">
        <v>989</v>
      </c>
      <c r="F60" s="176"/>
      <c r="G60" s="176"/>
      <c r="H60" s="176"/>
      <c r="I60" s="411">
        <v>720</v>
      </c>
      <c r="J60" s="106"/>
    </row>
    <row r="61" spans="1:10" x14ac:dyDescent="0.3">
      <c r="A61" s="172">
        <v>53</v>
      </c>
      <c r="B61" s="410" t="s">
        <v>990</v>
      </c>
      <c r="C61" s="177" t="s">
        <v>945</v>
      </c>
      <c r="D61" s="177" t="s">
        <v>991</v>
      </c>
      <c r="E61" s="176" t="s">
        <v>1023</v>
      </c>
      <c r="F61" s="176"/>
      <c r="G61" s="176"/>
      <c r="H61" s="176"/>
      <c r="I61" s="411">
        <v>400</v>
      </c>
      <c r="J61" s="106"/>
    </row>
    <row r="62" spans="1:10" x14ac:dyDescent="0.3">
      <c r="A62" s="172">
        <v>54</v>
      </c>
      <c r="B62" s="410" t="s">
        <v>982</v>
      </c>
      <c r="C62" s="177" t="s">
        <v>945</v>
      </c>
      <c r="D62" s="177" t="s">
        <v>789</v>
      </c>
      <c r="E62" s="176" t="s">
        <v>992</v>
      </c>
      <c r="F62" s="176"/>
      <c r="G62" s="176"/>
      <c r="H62" s="176"/>
      <c r="I62" s="411">
        <v>500</v>
      </c>
      <c r="J62" s="106"/>
    </row>
    <row r="63" spans="1:10" ht="30" x14ac:dyDescent="0.3">
      <c r="A63" s="172">
        <v>55</v>
      </c>
      <c r="B63" s="410" t="s">
        <v>993</v>
      </c>
      <c r="C63" s="177" t="s">
        <v>945</v>
      </c>
      <c r="D63" s="177" t="s">
        <v>994</v>
      </c>
      <c r="E63" s="176" t="s">
        <v>995</v>
      </c>
      <c r="F63" s="176"/>
      <c r="G63" s="176"/>
      <c r="H63" s="176"/>
      <c r="I63" s="411">
        <v>437.5</v>
      </c>
      <c r="J63" s="106"/>
    </row>
    <row r="64" spans="1:10" x14ac:dyDescent="0.3">
      <c r="A64" s="172">
        <v>56</v>
      </c>
      <c r="B64" s="410" t="s">
        <v>996</v>
      </c>
      <c r="C64" s="177" t="s">
        <v>945</v>
      </c>
      <c r="D64" s="177" t="s">
        <v>798</v>
      </c>
      <c r="E64" s="176" t="s">
        <v>997</v>
      </c>
      <c r="F64" s="176"/>
      <c r="G64" s="176"/>
      <c r="H64" s="176"/>
      <c r="I64" s="411">
        <v>750</v>
      </c>
      <c r="J64" s="106"/>
    </row>
    <row r="65" spans="1:10" x14ac:dyDescent="0.3">
      <c r="A65" s="172">
        <v>57</v>
      </c>
      <c r="B65" s="410" t="s">
        <v>998</v>
      </c>
      <c r="C65" s="177" t="s">
        <v>945</v>
      </c>
      <c r="D65" s="177" t="s">
        <v>803</v>
      </c>
      <c r="E65" s="176" t="s">
        <v>999</v>
      </c>
      <c r="F65" s="176"/>
      <c r="G65" s="176"/>
      <c r="H65" s="176"/>
      <c r="I65" s="411">
        <v>375</v>
      </c>
      <c r="J65" s="106"/>
    </row>
    <row r="66" spans="1:10" x14ac:dyDescent="0.3">
      <c r="A66" s="172">
        <v>58</v>
      </c>
      <c r="B66" s="410" t="s">
        <v>1000</v>
      </c>
      <c r="C66" s="177" t="s">
        <v>945</v>
      </c>
      <c r="D66" s="177" t="s">
        <v>808</v>
      </c>
      <c r="E66" s="176" t="s">
        <v>1001</v>
      </c>
      <c r="F66" s="176"/>
      <c r="G66" s="176"/>
      <c r="H66" s="176"/>
      <c r="I66" s="411">
        <v>2000</v>
      </c>
      <c r="J66" s="106"/>
    </row>
    <row r="67" spans="1:10" x14ac:dyDescent="0.3">
      <c r="A67" s="172">
        <v>59</v>
      </c>
      <c r="B67" s="410" t="s">
        <v>1000</v>
      </c>
      <c r="C67" s="177" t="s">
        <v>945</v>
      </c>
      <c r="D67" s="177" t="s">
        <v>811</v>
      </c>
      <c r="E67" s="176" t="s">
        <v>1002</v>
      </c>
      <c r="F67" s="176"/>
      <c r="G67" s="176"/>
      <c r="H67" s="176"/>
      <c r="I67" s="411">
        <v>415</v>
      </c>
      <c r="J67" s="106"/>
    </row>
    <row r="68" spans="1:10" x14ac:dyDescent="0.3">
      <c r="A68" s="172">
        <v>60</v>
      </c>
      <c r="B68" s="410" t="s">
        <v>878</v>
      </c>
      <c r="C68" s="177" t="s">
        <v>945</v>
      </c>
      <c r="D68" s="177" t="s">
        <v>815</v>
      </c>
      <c r="E68" s="176" t="s">
        <v>1003</v>
      </c>
      <c r="F68" s="176"/>
      <c r="G68" s="176"/>
      <c r="H68" s="176"/>
      <c r="I68" s="411">
        <v>625</v>
      </c>
      <c r="J68" s="106"/>
    </row>
    <row r="69" spans="1:10" x14ac:dyDescent="0.3">
      <c r="A69" s="172">
        <v>61</v>
      </c>
      <c r="B69" s="410" t="s">
        <v>906</v>
      </c>
      <c r="C69" s="177" t="s">
        <v>945</v>
      </c>
      <c r="D69" s="177" t="s">
        <v>827</v>
      </c>
      <c r="E69" s="176" t="s">
        <v>1004</v>
      </c>
      <c r="F69" s="176"/>
      <c r="G69" s="176"/>
      <c r="H69" s="176"/>
      <c r="I69" s="411">
        <v>550</v>
      </c>
      <c r="J69" s="106"/>
    </row>
    <row r="70" spans="1:10" x14ac:dyDescent="0.3">
      <c r="A70" s="172">
        <v>62</v>
      </c>
      <c r="B70" s="410" t="s">
        <v>1005</v>
      </c>
      <c r="C70" s="177" t="s">
        <v>945</v>
      </c>
      <c r="D70" s="177" t="s">
        <v>1006</v>
      </c>
      <c r="E70" s="176" t="s">
        <v>1007</v>
      </c>
      <c r="F70" s="176"/>
      <c r="G70" s="176"/>
      <c r="H70" s="176"/>
      <c r="I70" s="411">
        <v>350</v>
      </c>
      <c r="J70" s="106"/>
    </row>
    <row r="71" spans="1:10" x14ac:dyDescent="0.3">
      <c r="A71" s="172">
        <v>63</v>
      </c>
      <c r="B71" s="410" t="s">
        <v>1008</v>
      </c>
      <c r="C71" s="177" t="s">
        <v>945</v>
      </c>
      <c r="D71" s="177" t="s">
        <v>838</v>
      </c>
      <c r="E71" s="176" t="s">
        <v>1009</v>
      </c>
      <c r="F71" s="176"/>
      <c r="G71" s="176"/>
      <c r="H71" s="176"/>
      <c r="I71" s="411">
        <v>1000</v>
      </c>
      <c r="J71" s="106"/>
    </row>
    <row r="72" spans="1:10" x14ac:dyDescent="0.3">
      <c r="A72" s="172">
        <v>64</v>
      </c>
      <c r="B72" s="410" t="s">
        <v>878</v>
      </c>
      <c r="C72" s="177" t="s">
        <v>945</v>
      </c>
      <c r="D72" s="177" t="s">
        <v>1010</v>
      </c>
      <c r="E72" s="176" t="s">
        <v>1011</v>
      </c>
      <c r="F72" s="176"/>
      <c r="G72" s="176"/>
      <c r="H72" s="176"/>
      <c r="I72" s="411">
        <v>665</v>
      </c>
      <c r="J72" s="106"/>
    </row>
    <row r="73" spans="1:10" x14ac:dyDescent="0.3">
      <c r="A73" s="172">
        <v>65</v>
      </c>
      <c r="B73" s="410" t="s">
        <v>878</v>
      </c>
      <c r="C73" s="177" t="s">
        <v>945</v>
      </c>
      <c r="D73" s="177" t="s">
        <v>1012</v>
      </c>
      <c r="E73" s="176" t="s">
        <v>1013</v>
      </c>
      <c r="F73" s="176"/>
      <c r="G73" s="176"/>
      <c r="H73" s="176"/>
      <c r="I73" s="411">
        <v>500</v>
      </c>
      <c r="J73" s="106"/>
    </row>
    <row r="74" spans="1:10" x14ac:dyDescent="0.3">
      <c r="A74" s="172">
        <v>66</v>
      </c>
      <c r="B74" s="410" t="s">
        <v>963</v>
      </c>
      <c r="C74" s="177" t="s">
        <v>945</v>
      </c>
      <c r="D74" s="177" t="s">
        <v>854</v>
      </c>
      <c r="E74" s="176" t="s">
        <v>1014</v>
      </c>
      <c r="F74" s="176"/>
      <c r="G74" s="176"/>
      <c r="H74" s="176"/>
      <c r="I74" s="411">
        <v>875</v>
      </c>
      <c r="J74" s="106"/>
    </row>
    <row r="75" spans="1:10" x14ac:dyDescent="0.3">
      <c r="A75" s="172">
        <v>67</v>
      </c>
      <c r="B75" s="410" t="s">
        <v>906</v>
      </c>
      <c r="C75" s="177" t="s">
        <v>945</v>
      </c>
      <c r="D75" s="177" t="s">
        <v>858</v>
      </c>
      <c r="E75" s="176" t="s">
        <v>1015</v>
      </c>
      <c r="F75" s="176"/>
      <c r="G75" s="176"/>
      <c r="H75" s="176"/>
      <c r="I75" s="411">
        <v>700</v>
      </c>
      <c r="J75" s="106"/>
    </row>
    <row r="76" spans="1:10" x14ac:dyDescent="0.3">
      <c r="A76" s="172">
        <v>68</v>
      </c>
      <c r="B76" s="410" t="s">
        <v>1016</v>
      </c>
      <c r="C76" s="177" t="s">
        <v>945</v>
      </c>
      <c r="D76" s="177" t="s">
        <v>1017</v>
      </c>
      <c r="E76" s="176" t="s">
        <v>1018</v>
      </c>
      <c r="F76" s="176"/>
      <c r="G76" s="176"/>
      <c r="H76" s="176"/>
      <c r="I76" s="411">
        <v>937.5</v>
      </c>
      <c r="J76" s="106"/>
    </row>
    <row r="77" spans="1:10" x14ac:dyDescent="0.3">
      <c r="A77" s="172">
        <v>69</v>
      </c>
      <c r="B77" s="410" t="s">
        <v>1019</v>
      </c>
      <c r="C77" s="177" t="s">
        <v>945</v>
      </c>
      <c r="D77" s="177" t="s">
        <v>1020</v>
      </c>
      <c r="E77" s="176" t="s">
        <v>1022</v>
      </c>
      <c r="F77" s="176"/>
      <c r="G77" s="176"/>
      <c r="H77" s="176"/>
      <c r="I77" s="411">
        <v>1870</v>
      </c>
      <c r="J77" s="106"/>
    </row>
    <row r="78" spans="1:10" x14ac:dyDescent="0.3">
      <c r="A78" s="172">
        <v>70</v>
      </c>
      <c r="B78" s="410" t="s">
        <v>1036</v>
      </c>
      <c r="C78" s="177" t="s">
        <v>945</v>
      </c>
      <c r="D78" s="180" t="s">
        <v>1034</v>
      </c>
      <c r="E78" s="179" t="s">
        <v>1035</v>
      </c>
      <c r="F78" s="179"/>
      <c r="G78" s="179"/>
      <c r="H78" s="278"/>
      <c r="I78" s="427">
        <v>6000</v>
      </c>
      <c r="J78" s="106"/>
    </row>
    <row r="79" spans="1:10" x14ac:dyDescent="0.3">
      <c r="A79" s="172" t="s">
        <v>278</v>
      </c>
      <c r="B79" s="209"/>
      <c r="C79" s="180"/>
      <c r="D79" s="180"/>
      <c r="E79" s="179"/>
      <c r="F79" s="179"/>
      <c r="G79" s="279"/>
      <c r="H79" s="288" t="s">
        <v>432</v>
      </c>
      <c r="I79" s="412">
        <f>SUM(I9:I78)</f>
        <v>104518.01</v>
      </c>
      <c r="J79" s="106"/>
    </row>
    <row r="81" spans="1:12" x14ac:dyDescent="0.3">
      <c r="A81" s="187" t="s">
        <v>464</v>
      </c>
    </row>
    <row r="83" spans="1:12" x14ac:dyDescent="0.3">
      <c r="B83" s="189" t="s">
        <v>107</v>
      </c>
      <c r="F83" s="190"/>
    </row>
    <row r="84" spans="1:12" x14ac:dyDescent="0.3">
      <c r="F84" s="188"/>
      <c r="I84" s="188"/>
      <c r="J84" s="188"/>
      <c r="K84" s="188"/>
      <c r="L84" s="188"/>
    </row>
    <row r="85" spans="1:12" x14ac:dyDescent="0.3">
      <c r="C85" s="191"/>
      <c r="F85" s="191"/>
      <c r="G85" s="191"/>
      <c r="H85" s="194"/>
      <c r="I85" s="192"/>
      <c r="J85" s="188"/>
      <c r="K85" s="188"/>
      <c r="L85" s="188"/>
    </row>
    <row r="86" spans="1:12" x14ac:dyDescent="0.3">
      <c r="A86" s="188"/>
      <c r="C86" s="193" t="s">
        <v>268</v>
      </c>
      <c r="F86" s="194" t="s">
        <v>273</v>
      </c>
      <c r="G86" s="193"/>
      <c r="H86" s="193"/>
      <c r="I86" s="192"/>
      <c r="J86" s="188"/>
      <c r="K86" s="188"/>
      <c r="L86" s="188"/>
    </row>
    <row r="87" spans="1:12" x14ac:dyDescent="0.3">
      <c r="A87" s="188"/>
      <c r="C87" s="195" t="s">
        <v>139</v>
      </c>
      <c r="F87" s="187" t="s">
        <v>269</v>
      </c>
      <c r="I87" s="188"/>
      <c r="J87" s="188"/>
      <c r="K87" s="188"/>
      <c r="L87" s="188"/>
    </row>
    <row r="88" spans="1:12" s="188" customFormat="1" x14ac:dyDescent="0.3">
      <c r="B88" s="187"/>
      <c r="C88" s="195"/>
      <c r="G88" s="195"/>
      <c r="H88" s="195"/>
    </row>
    <row r="89" spans="1:12" s="188" customFormat="1" ht="12.75" x14ac:dyDescent="0.2"/>
    <row r="90" spans="1:12" s="188" customFormat="1" ht="12.75" x14ac:dyDescent="0.2"/>
    <row r="91" spans="1:12" s="188" customFormat="1" ht="12.75" x14ac:dyDescent="0.2"/>
    <row r="92" spans="1:12" s="18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79"/>
  </dataValidations>
  <printOptions gridLines="1"/>
  <pageMargins left="0.7" right="0.7" top="0.75" bottom="0.75" header="0.3" footer="0.3"/>
  <pageSetup scale="5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"/>
    </sheetView>
  </sheetViews>
  <sheetFormatPr defaultRowHeight="12.75" x14ac:dyDescent="0.2"/>
  <cols>
    <col min="1" max="1" width="2.7109375" style="199" customWidth="1"/>
    <col min="2" max="2" width="9" style="199" customWidth="1"/>
    <col min="3" max="3" width="23.42578125" style="199" customWidth="1"/>
    <col min="4" max="4" width="13.28515625" style="199" customWidth="1"/>
    <col min="5" max="5" width="9.5703125" style="199" customWidth="1"/>
    <col min="6" max="6" width="11.5703125" style="199" customWidth="1"/>
    <col min="7" max="7" width="12.28515625" style="199" customWidth="1"/>
    <col min="8" max="8" width="15.28515625" style="199" customWidth="1"/>
    <col min="9" max="9" width="17.5703125" style="199" customWidth="1"/>
    <col min="10" max="11" width="12.42578125" style="199" customWidth="1"/>
    <col min="12" max="12" width="23.5703125" style="199" customWidth="1"/>
    <col min="13" max="13" width="18.5703125" style="199" customWidth="1"/>
    <col min="14" max="14" width="0.85546875" style="199" customWidth="1"/>
    <col min="15" max="16384" width="9.140625" style="199"/>
  </cols>
  <sheetData>
    <row r="1" spans="1:14" ht="13.5" x14ac:dyDescent="0.2">
      <c r="A1" s="196" t="s">
        <v>466</v>
      </c>
      <c r="B1" s="197"/>
      <c r="C1" s="197"/>
      <c r="D1" s="197"/>
      <c r="E1" s="197"/>
      <c r="F1" s="197"/>
      <c r="G1" s="197"/>
      <c r="H1" s="197"/>
      <c r="I1" s="200"/>
      <c r="J1" s="266"/>
      <c r="K1" s="266"/>
      <c r="L1" s="266"/>
      <c r="M1" s="266" t="s">
        <v>421</v>
      </c>
      <c r="N1" s="200"/>
    </row>
    <row r="2" spans="1:14" ht="15" x14ac:dyDescent="0.2">
      <c r="A2" s="200" t="s">
        <v>317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/>
      <c r="M2" s="168" t="s">
        <v>509</v>
      </c>
      <c r="N2" s="200"/>
    </row>
    <row r="3" spans="1:14" x14ac:dyDescent="0.2">
      <c r="A3" s="200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197"/>
      <c r="M3" s="197"/>
      <c r="N3" s="200"/>
    </row>
    <row r="4" spans="1:14" ht="15" x14ac:dyDescent="0.3">
      <c r="A4" s="115" t="s">
        <v>274</v>
      </c>
      <c r="B4" s="197"/>
      <c r="C4" s="197"/>
      <c r="D4" s="201"/>
      <c r="E4" s="267"/>
      <c r="F4" s="201"/>
      <c r="G4" s="198"/>
      <c r="H4" s="198"/>
      <c r="I4" s="198"/>
      <c r="J4" s="198"/>
      <c r="K4" s="198"/>
      <c r="L4" s="197"/>
      <c r="M4" s="198"/>
      <c r="N4" s="200"/>
    </row>
    <row r="5" spans="1:14" x14ac:dyDescent="0.2">
      <c r="A5" s="202" t="str">
        <f>'ფორმა N1'!D4</f>
        <v>მპგ „ერთიანი ნაციონალური მოძრაობა“</v>
      </c>
      <c r="B5" s="202"/>
      <c r="C5" s="202"/>
      <c r="D5" s="202"/>
      <c r="E5" s="203"/>
      <c r="F5" s="203"/>
      <c r="G5" s="203"/>
      <c r="H5" s="203"/>
      <c r="I5" s="203"/>
      <c r="J5" s="203"/>
      <c r="K5" s="203"/>
      <c r="L5" s="203"/>
      <c r="M5" s="203"/>
      <c r="N5" s="200"/>
    </row>
    <row r="6" spans="1:14" ht="13.5" thickBot="1" x14ac:dyDescent="0.25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00"/>
    </row>
    <row r="7" spans="1:14" ht="51" x14ac:dyDescent="0.2">
      <c r="A7" s="269" t="s">
        <v>64</v>
      </c>
      <c r="B7" s="270" t="s">
        <v>422</v>
      </c>
      <c r="C7" s="270" t="s">
        <v>423</v>
      </c>
      <c r="D7" s="271" t="s">
        <v>424</v>
      </c>
      <c r="E7" s="271" t="s">
        <v>275</v>
      </c>
      <c r="F7" s="271" t="s">
        <v>425</v>
      </c>
      <c r="G7" s="271" t="s">
        <v>426</v>
      </c>
      <c r="H7" s="270" t="s">
        <v>427</v>
      </c>
      <c r="I7" s="272" t="s">
        <v>428</v>
      </c>
      <c r="J7" s="272" t="s">
        <v>429</v>
      </c>
      <c r="K7" s="273" t="s">
        <v>430</v>
      </c>
      <c r="L7" s="273" t="s">
        <v>431</v>
      </c>
      <c r="M7" s="271" t="s">
        <v>421</v>
      </c>
      <c r="N7" s="200"/>
    </row>
    <row r="8" spans="1:14" x14ac:dyDescent="0.2">
      <c r="A8" s="205">
        <v>1</v>
      </c>
      <c r="B8" s="206">
        <v>2</v>
      </c>
      <c r="C8" s="206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207">
        <v>9</v>
      </c>
      <c r="J8" s="207">
        <v>10</v>
      </c>
      <c r="K8" s="207">
        <v>11</v>
      </c>
      <c r="L8" s="207">
        <v>12</v>
      </c>
      <c r="M8" s="207">
        <v>13</v>
      </c>
      <c r="N8" s="200"/>
    </row>
    <row r="9" spans="1:14" ht="15" x14ac:dyDescent="0.25">
      <c r="A9" s="208">
        <v>1</v>
      </c>
      <c r="B9" s="209"/>
      <c r="C9" s="274"/>
      <c r="D9" s="208"/>
      <c r="E9" s="208"/>
      <c r="F9" s="208"/>
      <c r="G9" s="208"/>
      <c r="H9" s="208"/>
      <c r="I9" s="208"/>
      <c r="J9" s="208"/>
      <c r="K9" s="208"/>
      <c r="L9" s="208"/>
      <c r="M9" s="275" t="str">
        <f t="shared" ref="M9:M33" si="0">IF(ISBLANK(B9),"",$M$2)</f>
        <v/>
      </c>
      <c r="N9" s="200"/>
    </row>
    <row r="10" spans="1:14" ht="15" x14ac:dyDescent="0.25">
      <c r="A10" s="208">
        <v>2</v>
      </c>
      <c r="B10" s="209"/>
      <c r="C10" s="274"/>
      <c r="D10" s="208"/>
      <c r="E10" s="208"/>
      <c r="F10" s="208"/>
      <c r="G10" s="208"/>
      <c r="H10" s="208"/>
      <c r="I10" s="208"/>
      <c r="J10" s="208"/>
      <c r="K10" s="208"/>
      <c r="L10" s="208"/>
      <c r="M10" s="275" t="str">
        <f t="shared" si="0"/>
        <v/>
      </c>
      <c r="N10" s="200"/>
    </row>
    <row r="11" spans="1:14" ht="15" x14ac:dyDescent="0.25">
      <c r="A11" s="208">
        <v>3</v>
      </c>
      <c r="B11" s="209"/>
      <c r="C11" s="274"/>
      <c r="D11" s="208"/>
      <c r="E11" s="208"/>
      <c r="F11" s="208"/>
      <c r="G11" s="208"/>
      <c r="H11" s="208"/>
      <c r="I11" s="208"/>
      <c r="J11" s="208"/>
      <c r="K11" s="208"/>
      <c r="L11" s="208"/>
      <c r="M11" s="275" t="str">
        <f t="shared" si="0"/>
        <v/>
      </c>
      <c r="N11" s="200"/>
    </row>
    <row r="12" spans="1:14" ht="15" x14ac:dyDescent="0.25">
      <c r="A12" s="208">
        <v>4</v>
      </c>
      <c r="B12" s="209"/>
      <c r="C12" s="274"/>
      <c r="D12" s="208"/>
      <c r="E12" s="208"/>
      <c r="F12" s="208"/>
      <c r="G12" s="208"/>
      <c r="H12" s="208"/>
      <c r="I12" s="208"/>
      <c r="J12" s="208"/>
      <c r="K12" s="208"/>
      <c r="L12" s="208"/>
      <c r="M12" s="275" t="str">
        <f t="shared" si="0"/>
        <v/>
      </c>
      <c r="N12" s="200"/>
    </row>
    <row r="13" spans="1:14" ht="15" x14ac:dyDescent="0.25">
      <c r="A13" s="208">
        <v>5</v>
      </c>
      <c r="B13" s="209"/>
      <c r="C13" s="274"/>
      <c r="D13" s="208"/>
      <c r="E13" s="208"/>
      <c r="F13" s="208"/>
      <c r="G13" s="208"/>
      <c r="H13" s="208"/>
      <c r="I13" s="208"/>
      <c r="J13" s="208"/>
      <c r="K13" s="208"/>
      <c r="L13" s="208"/>
      <c r="M13" s="275" t="str">
        <f t="shared" si="0"/>
        <v/>
      </c>
      <c r="N13" s="200"/>
    </row>
    <row r="14" spans="1:14" ht="15" x14ac:dyDescent="0.25">
      <c r="A14" s="208">
        <v>6</v>
      </c>
      <c r="B14" s="209"/>
      <c r="C14" s="274"/>
      <c r="D14" s="208"/>
      <c r="E14" s="208"/>
      <c r="F14" s="208"/>
      <c r="G14" s="208"/>
      <c r="H14" s="208"/>
      <c r="I14" s="208"/>
      <c r="J14" s="208"/>
      <c r="K14" s="208"/>
      <c r="L14" s="208"/>
      <c r="M14" s="275" t="str">
        <f t="shared" si="0"/>
        <v/>
      </c>
      <c r="N14" s="200"/>
    </row>
    <row r="15" spans="1:14" ht="15" x14ac:dyDescent="0.25">
      <c r="A15" s="208">
        <v>7</v>
      </c>
      <c r="B15" s="209"/>
      <c r="C15" s="274"/>
      <c r="D15" s="208"/>
      <c r="E15" s="208"/>
      <c r="F15" s="208"/>
      <c r="G15" s="208"/>
      <c r="H15" s="208"/>
      <c r="I15" s="208"/>
      <c r="J15" s="208"/>
      <c r="K15" s="208"/>
      <c r="L15" s="208"/>
      <c r="M15" s="275" t="str">
        <f t="shared" si="0"/>
        <v/>
      </c>
      <c r="N15" s="200"/>
    </row>
    <row r="16" spans="1:14" ht="15" x14ac:dyDescent="0.25">
      <c r="A16" s="208">
        <v>8</v>
      </c>
      <c r="B16" s="209"/>
      <c r="C16" s="274"/>
      <c r="D16" s="208"/>
      <c r="E16" s="208"/>
      <c r="F16" s="208"/>
      <c r="G16" s="208"/>
      <c r="H16" s="208"/>
      <c r="I16" s="208"/>
      <c r="J16" s="208"/>
      <c r="K16" s="208"/>
      <c r="L16" s="208"/>
      <c r="M16" s="275" t="str">
        <f t="shared" si="0"/>
        <v/>
      </c>
      <c r="N16" s="200"/>
    </row>
    <row r="17" spans="1:14" ht="15" x14ac:dyDescent="0.25">
      <c r="A17" s="208">
        <v>9</v>
      </c>
      <c r="B17" s="209"/>
      <c r="C17" s="274"/>
      <c r="D17" s="208"/>
      <c r="E17" s="208"/>
      <c r="F17" s="208"/>
      <c r="G17" s="208"/>
      <c r="H17" s="208"/>
      <c r="I17" s="208"/>
      <c r="J17" s="208"/>
      <c r="K17" s="208"/>
      <c r="L17" s="208"/>
      <c r="M17" s="275" t="str">
        <f t="shared" si="0"/>
        <v/>
      </c>
      <c r="N17" s="200"/>
    </row>
    <row r="18" spans="1:14" ht="15" x14ac:dyDescent="0.25">
      <c r="A18" s="208">
        <v>10</v>
      </c>
      <c r="B18" s="209"/>
      <c r="C18" s="274"/>
      <c r="D18" s="208"/>
      <c r="E18" s="208"/>
      <c r="F18" s="208"/>
      <c r="G18" s="208"/>
      <c r="H18" s="208"/>
      <c r="I18" s="208"/>
      <c r="J18" s="208"/>
      <c r="K18" s="208"/>
      <c r="L18" s="208"/>
      <c r="M18" s="275" t="str">
        <f t="shared" si="0"/>
        <v/>
      </c>
      <c r="N18" s="200"/>
    </row>
    <row r="19" spans="1:14" ht="15" x14ac:dyDescent="0.25">
      <c r="A19" s="208">
        <v>11</v>
      </c>
      <c r="B19" s="209"/>
      <c r="C19" s="274"/>
      <c r="D19" s="208"/>
      <c r="E19" s="208"/>
      <c r="F19" s="208"/>
      <c r="G19" s="208"/>
      <c r="H19" s="208"/>
      <c r="I19" s="208"/>
      <c r="J19" s="208"/>
      <c r="K19" s="208"/>
      <c r="L19" s="208"/>
      <c r="M19" s="275" t="str">
        <f t="shared" si="0"/>
        <v/>
      </c>
      <c r="N19" s="200"/>
    </row>
    <row r="20" spans="1:14" ht="15" x14ac:dyDescent="0.25">
      <c r="A20" s="208">
        <v>12</v>
      </c>
      <c r="B20" s="209"/>
      <c r="C20" s="274"/>
      <c r="D20" s="208"/>
      <c r="E20" s="208"/>
      <c r="F20" s="208"/>
      <c r="G20" s="208"/>
      <c r="H20" s="208"/>
      <c r="I20" s="208"/>
      <c r="J20" s="208"/>
      <c r="K20" s="208"/>
      <c r="L20" s="208"/>
      <c r="M20" s="275" t="str">
        <f t="shared" si="0"/>
        <v/>
      </c>
      <c r="N20" s="200"/>
    </row>
    <row r="21" spans="1:14" ht="15" x14ac:dyDescent="0.25">
      <c r="A21" s="208">
        <v>13</v>
      </c>
      <c r="B21" s="209"/>
      <c r="C21" s="274"/>
      <c r="D21" s="208"/>
      <c r="E21" s="208"/>
      <c r="F21" s="208"/>
      <c r="G21" s="208"/>
      <c r="H21" s="208"/>
      <c r="I21" s="208"/>
      <c r="J21" s="208"/>
      <c r="K21" s="208"/>
      <c r="L21" s="208"/>
      <c r="M21" s="275" t="str">
        <f t="shared" si="0"/>
        <v/>
      </c>
      <c r="N21" s="200"/>
    </row>
    <row r="22" spans="1:14" ht="15" x14ac:dyDescent="0.25">
      <c r="A22" s="208">
        <v>14</v>
      </c>
      <c r="B22" s="209"/>
      <c r="C22" s="274"/>
      <c r="D22" s="208"/>
      <c r="E22" s="208"/>
      <c r="F22" s="208"/>
      <c r="G22" s="208"/>
      <c r="H22" s="208"/>
      <c r="I22" s="208"/>
      <c r="J22" s="208"/>
      <c r="K22" s="208"/>
      <c r="L22" s="208"/>
      <c r="M22" s="275" t="str">
        <f t="shared" si="0"/>
        <v/>
      </c>
      <c r="N22" s="200"/>
    </row>
    <row r="23" spans="1:14" ht="15" x14ac:dyDescent="0.25">
      <c r="A23" s="208">
        <v>15</v>
      </c>
      <c r="B23" s="209"/>
      <c r="C23" s="274"/>
      <c r="D23" s="208"/>
      <c r="E23" s="208"/>
      <c r="F23" s="208"/>
      <c r="G23" s="208"/>
      <c r="H23" s="208"/>
      <c r="I23" s="208"/>
      <c r="J23" s="208"/>
      <c r="K23" s="208"/>
      <c r="L23" s="208"/>
      <c r="M23" s="275" t="str">
        <f t="shared" si="0"/>
        <v/>
      </c>
      <c r="N23" s="200"/>
    </row>
    <row r="24" spans="1:14" ht="15" x14ac:dyDescent="0.25">
      <c r="A24" s="208">
        <v>16</v>
      </c>
      <c r="B24" s="209"/>
      <c r="C24" s="274"/>
      <c r="D24" s="208"/>
      <c r="E24" s="208"/>
      <c r="F24" s="208"/>
      <c r="G24" s="208"/>
      <c r="H24" s="208"/>
      <c r="I24" s="208"/>
      <c r="J24" s="208"/>
      <c r="K24" s="208"/>
      <c r="L24" s="208"/>
      <c r="M24" s="275" t="str">
        <f t="shared" si="0"/>
        <v/>
      </c>
      <c r="N24" s="200"/>
    </row>
    <row r="25" spans="1:14" ht="15" x14ac:dyDescent="0.25">
      <c r="A25" s="208">
        <v>17</v>
      </c>
      <c r="B25" s="209"/>
      <c r="C25" s="274"/>
      <c r="D25" s="208"/>
      <c r="E25" s="208"/>
      <c r="F25" s="208"/>
      <c r="G25" s="208"/>
      <c r="H25" s="208"/>
      <c r="I25" s="208"/>
      <c r="J25" s="208"/>
      <c r="K25" s="208"/>
      <c r="L25" s="208"/>
      <c r="M25" s="275" t="str">
        <f t="shared" si="0"/>
        <v/>
      </c>
      <c r="N25" s="200"/>
    </row>
    <row r="26" spans="1:14" ht="15" x14ac:dyDescent="0.25">
      <c r="A26" s="208">
        <v>18</v>
      </c>
      <c r="B26" s="209"/>
      <c r="C26" s="274"/>
      <c r="D26" s="208"/>
      <c r="E26" s="208"/>
      <c r="F26" s="208"/>
      <c r="G26" s="208"/>
      <c r="H26" s="208"/>
      <c r="I26" s="208"/>
      <c r="J26" s="208"/>
      <c r="K26" s="208"/>
      <c r="L26" s="208"/>
      <c r="M26" s="275" t="str">
        <f t="shared" si="0"/>
        <v/>
      </c>
      <c r="N26" s="200"/>
    </row>
    <row r="27" spans="1:14" ht="15" x14ac:dyDescent="0.25">
      <c r="A27" s="208">
        <v>19</v>
      </c>
      <c r="B27" s="209"/>
      <c r="C27" s="274"/>
      <c r="D27" s="208"/>
      <c r="E27" s="208"/>
      <c r="F27" s="208"/>
      <c r="G27" s="208"/>
      <c r="H27" s="208"/>
      <c r="I27" s="208"/>
      <c r="J27" s="208"/>
      <c r="K27" s="208"/>
      <c r="L27" s="208"/>
      <c r="M27" s="275" t="str">
        <f t="shared" si="0"/>
        <v/>
      </c>
      <c r="N27" s="200"/>
    </row>
    <row r="28" spans="1:14" ht="15" x14ac:dyDescent="0.25">
      <c r="A28" s="208">
        <v>20</v>
      </c>
      <c r="B28" s="209"/>
      <c r="C28" s="274"/>
      <c r="D28" s="208"/>
      <c r="E28" s="208"/>
      <c r="F28" s="208"/>
      <c r="G28" s="208"/>
      <c r="H28" s="208"/>
      <c r="I28" s="208"/>
      <c r="J28" s="208"/>
      <c r="K28" s="208"/>
      <c r="L28" s="208"/>
      <c r="M28" s="275" t="str">
        <f t="shared" si="0"/>
        <v/>
      </c>
      <c r="N28" s="200"/>
    </row>
    <row r="29" spans="1:14" ht="15" x14ac:dyDescent="0.25">
      <c r="A29" s="208">
        <v>21</v>
      </c>
      <c r="B29" s="209"/>
      <c r="C29" s="274"/>
      <c r="D29" s="208"/>
      <c r="E29" s="208"/>
      <c r="F29" s="208"/>
      <c r="G29" s="208"/>
      <c r="H29" s="208"/>
      <c r="I29" s="208"/>
      <c r="J29" s="208"/>
      <c r="K29" s="208"/>
      <c r="L29" s="208"/>
      <c r="M29" s="275" t="str">
        <f t="shared" si="0"/>
        <v/>
      </c>
      <c r="N29" s="200"/>
    </row>
    <row r="30" spans="1:14" ht="15" x14ac:dyDescent="0.25">
      <c r="A30" s="208">
        <v>22</v>
      </c>
      <c r="B30" s="209"/>
      <c r="C30" s="274"/>
      <c r="D30" s="208"/>
      <c r="E30" s="208"/>
      <c r="F30" s="208"/>
      <c r="G30" s="208"/>
      <c r="H30" s="208"/>
      <c r="I30" s="208"/>
      <c r="J30" s="208"/>
      <c r="K30" s="208"/>
      <c r="L30" s="208"/>
      <c r="M30" s="275" t="str">
        <f t="shared" si="0"/>
        <v/>
      </c>
      <c r="N30" s="200"/>
    </row>
    <row r="31" spans="1:14" ht="15" x14ac:dyDescent="0.25">
      <c r="A31" s="208">
        <v>23</v>
      </c>
      <c r="B31" s="209"/>
      <c r="C31" s="274"/>
      <c r="D31" s="208"/>
      <c r="E31" s="208"/>
      <c r="F31" s="208"/>
      <c r="G31" s="208"/>
      <c r="H31" s="208"/>
      <c r="I31" s="208"/>
      <c r="J31" s="208"/>
      <c r="K31" s="208"/>
      <c r="L31" s="208"/>
      <c r="M31" s="275" t="str">
        <f t="shared" si="0"/>
        <v/>
      </c>
      <c r="N31" s="200"/>
    </row>
    <row r="32" spans="1:14" ht="15" x14ac:dyDescent="0.25">
      <c r="A32" s="208">
        <v>24</v>
      </c>
      <c r="B32" s="209"/>
      <c r="C32" s="274"/>
      <c r="D32" s="208"/>
      <c r="E32" s="208"/>
      <c r="F32" s="208"/>
      <c r="G32" s="208"/>
      <c r="H32" s="208"/>
      <c r="I32" s="208"/>
      <c r="J32" s="208"/>
      <c r="K32" s="208"/>
      <c r="L32" s="208"/>
      <c r="M32" s="275" t="str">
        <f t="shared" si="0"/>
        <v/>
      </c>
      <c r="N32" s="200"/>
    </row>
    <row r="33" spans="1:14" ht="15" x14ac:dyDescent="0.25">
      <c r="A33" s="276" t="s">
        <v>278</v>
      </c>
      <c r="B33" s="209"/>
      <c r="C33" s="274"/>
      <c r="D33" s="208"/>
      <c r="E33" s="208"/>
      <c r="F33" s="208"/>
      <c r="G33" s="208"/>
      <c r="H33" s="208"/>
      <c r="I33" s="208"/>
      <c r="J33" s="208"/>
      <c r="K33" s="208"/>
      <c r="L33" s="208"/>
      <c r="M33" s="275" t="str">
        <f t="shared" si="0"/>
        <v/>
      </c>
      <c r="N33" s="200"/>
    </row>
    <row r="34" spans="1:14" s="215" customFormat="1" x14ac:dyDescent="0.2"/>
    <row r="37" spans="1:14" s="21" customFormat="1" ht="15" x14ac:dyDescent="0.3">
      <c r="B37" s="210" t="s">
        <v>107</v>
      </c>
    </row>
    <row r="38" spans="1:14" s="21" customFormat="1" ht="15" x14ac:dyDescent="0.3">
      <c r="B38" s="210"/>
    </row>
    <row r="39" spans="1:14" s="21" customFormat="1" ht="15" x14ac:dyDescent="0.3">
      <c r="C39" s="212"/>
      <c r="D39" s="211"/>
      <c r="E39" s="211"/>
      <c r="H39" s="212"/>
      <c r="I39" s="212"/>
      <c r="J39" s="211"/>
      <c r="K39" s="211"/>
      <c r="L39" s="211"/>
    </row>
    <row r="40" spans="1:14" s="21" customFormat="1" ht="15" x14ac:dyDescent="0.3">
      <c r="C40" s="213" t="s">
        <v>268</v>
      </c>
      <c r="D40" s="211"/>
      <c r="E40" s="211"/>
      <c r="H40" s="210" t="s">
        <v>319</v>
      </c>
      <c r="M40" s="211"/>
    </row>
    <row r="41" spans="1:14" s="21" customFormat="1" ht="15" x14ac:dyDescent="0.3">
      <c r="C41" s="213" t="s">
        <v>139</v>
      </c>
      <c r="D41" s="211"/>
      <c r="E41" s="211"/>
      <c r="H41" s="214" t="s">
        <v>269</v>
      </c>
      <c r="M41" s="211"/>
    </row>
    <row r="42" spans="1:14" ht="15" x14ac:dyDescent="0.3">
      <c r="C42" s="213"/>
      <c r="F42" s="214"/>
      <c r="J42" s="216"/>
      <c r="K42" s="216"/>
      <c r="L42" s="216"/>
      <c r="M42" s="216"/>
    </row>
    <row r="43" spans="1:14" ht="15" x14ac:dyDescent="0.3">
      <c r="C43" s="213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237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238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239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20</vt:i4>
      </vt:variant>
    </vt:vector>
  </HeadingPairs>
  <TitlesOfParts>
    <vt:vector size="4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N4.1'!Print_Area</vt:lpstr>
      <vt:lpstr>'ფორმა N5.1'!Print_Area</vt:lpstr>
      <vt:lpstr>'ფორმა N6'!Print_Area</vt:lpstr>
      <vt:lpstr>'ფორმა N6.1'!Print_Area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m.maia</cp:lastModifiedBy>
  <cp:lastPrinted>2017-07-07T13:11:18Z</cp:lastPrinted>
  <dcterms:created xsi:type="dcterms:W3CDTF">2011-12-27T13:20:18Z</dcterms:created>
  <dcterms:modified xsi:type="dcterms:W3CDTF">2017-07-07T13:11:35Z</dcterms:modified>
</cp:coreProperties>
</file>