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updateLinks="never" codeName="ThisWorkbook" defaultThemeVersion="124226"/>
  <bookViews>
    <workbookView xWindow="0" yWindow="0" windowWidth="20730" windowHeight="11760" tabRatio="954" firstSheet="2" activeTab="1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C25" i="50"/>
  <c r="C24"/>
  <c r="C23"/>
  <c r="C22"/>
  <c r="C21"/>
  <c r="C19"/>
  <c r="C18"/>
  <c r="C14"/>
  <c r="C13"/>
  <c r="C12"/>
  <c r="C11"/>
  <c r="C10"/>
  <c r="C2" l="1"/>
  <c r="A6"/>
  <c r="C2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A5" i="35"/>
  <c r="A5" i="39"/>
  <c r="A5" i="49"/>
  <c r="A5" i="48"/>
  <c r="A5" i="10"/>
  <c r="A5" i="18"/>
  <c r="A5" i="9"/>
  <c r="A5" i="12"/>
  <c r="A6" i="46"/>
  <c r="A5" i="45"/>
  <c r="A5" i="44"/>
  <c r="A5" i="47"/>
  <c r="A7" i="40"/>
  <c r="A5" i="7"/>
  <c r="A5" i="3"/>
  <c r="A5" i="27" s="1"/>
  <c r="I38" i="35" l="1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D10"/>
  <c r="C10"/>
  <c r="C14" l="1"/>
  <c r="C9" s="1"/>
  <c r="D14"/>
  <c r="D9"/>
  <c r="L35" i="46"/>
  <c r="H34" i="45"/>
  <c r="G34"/>
  <c r="I25" i="43"/>
  <c r="H25"/>
  <c r="G25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<sst xmlns="http://schemas.openxmlformats.org/spreadsheetml/2006/main" count="850" uniqueCount="482">
  <si>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</si>
  <si>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</si>
  <si>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</si>
  <si>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</si>
  <si>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</si>
  <si>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</si>
  <si>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</si>
  <si>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</si>
  <si>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</si>
  <si>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</si>
  <si>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</si>
  <si>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</si>
  <si>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</si>
  <si>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</si>
  <si>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</si>
  <si>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</si>
  <si>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</si>
  <si>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</si>
  <si>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</si>
  <si>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</si>
  <si>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</si>
  <si>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</si>
  <si>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</si>
  <si>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</si>
  <si>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</si>
  <si>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</si>
  <si>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</si>
  <si>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</si>
  <si>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</si>
  <si>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</si>
  <si>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</si>
  <si>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</si>
  <si>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</si>
  <si>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</si>
  <si>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</si>
  <si>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</si>
  <si>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</si>
  <si>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</si>
  <si>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</si>
  <si>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</si>
  <si>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</si>
  <si>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</si>
  <si>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</si>
  <si>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</si>
  <si>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</si>
  <si>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</si>
  <si>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</si>
  <si>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</si>
  <si>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</si>
  <si>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</si>
  <si>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</si>
  <si>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</si>
  <si>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</si>
  <si>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</si>
  <si>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</si>
  <si>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</si>
  <si>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</si>
  <si>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</si>
  <si>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</si>
  <si>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</si>
  <si>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</si>
  <si>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</si>
  <si>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</si>
  <si>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</si>
  <si>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</si>
  <si>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</si>
  <si>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</si>
  <si>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</si>
  <si>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</si>
  <si>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</si>
  <si>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</si>
  <si>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</si>
  <si>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</si>
  <si>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</si>
  <si>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</si>
  <si>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</si>
  <si>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</si>
  <si>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</si>
  <si>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</si>
  <si>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</si>
  <si>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</si>
  <si>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</si>
  <si>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</si>
  <si>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</si>
  <si>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</si>
  <si>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</si>
  <si>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</si>
  <si>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</si>
  <si>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</si>
  <si>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</si>
  <si>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</si>
  <si>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</si>
  <si>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</si>
  <si>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</si>
  <si>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</si>
  <si>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</si>
  <si>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</si>
  <si>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</si>
  <si>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</si>
  <si>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</si>
  <si>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</si>
  <si>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</si>
  <si>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</si>
  <si>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</si>
  <si>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</si>
  <si>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</si>
  <si>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</si>
  <si>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</si>
  <si>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</si>
  <si>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</si>
  <si>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</si>
  <si>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</si>
  <si>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</si>
  <si>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</si>
  <si>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</si>
  <si>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</si>
  <si>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</si>
  <si>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</si>
  <si>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</si>
  <si>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</si>
  <si>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</si>
  <si>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</si>
  <si>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</si>
  <si>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</si>
  <si>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</si>
  <si>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</si>
  <si>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</si>
  <si>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</si>
  <si>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</si>
  <si>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</si>
  <si>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</si>
  <si>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</si>
  <si>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</si>
  <si>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</si>
  <si>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</si>
  <si>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</si>
  <si>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</si>
  <si>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</si>
  <si>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</si>
  <si>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</si>
  <si>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</si>
  <si>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</si>
  <si>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</si>
  <si>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</si>
  <si>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</si>
  <si>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</si>
  <si>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</si>
  <si>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</si>
  <si>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</si>
  <si>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</si>
  <si>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</si>
  <si>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</si>
  <si>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</si>
  <si>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</si>
  <si>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</si>
  <si>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</si>
  <si>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</si>
  <si>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</si>
  <si>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</si>
  <si>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</si>
  <si>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</si>
  <si>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</si>
  <si>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</si>
  <si>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</si>
  <si>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</si>
  <si>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</si>
  <si>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</si>
  <si>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</si>
  <si>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</si>
  <si>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</si>
  <si>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</si>
  <si>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</si>
  <si>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</si>
  <si>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</si>
  <si>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</si>
  <si>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</si>
  <si>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</si>
  <si>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</si>
  <si>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</si>
  <si>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</si>
  <si>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</si>
  <si>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</si>
  <si>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</si>
  <si>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</si>
  <si>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</si>
  <si>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</si>
  <si>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</si>
  <si>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</si>
  <si>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</si>
  <si>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</si>
  <si>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</si>
  <si>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</si>
  <si>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</si>
  <si>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</si>
  <si>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</si>
  <si>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</si>
  <si>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</si>
  <si>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</si>
  <si>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</si>
  <si>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</si>
  <si>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</si>
  <si>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</si>
  <si>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</si>
  <si>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</si>
  <si>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</si>
  <si>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</si>
  <si>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</si>
  <si>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</si>
  <si>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</si>
  <si>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</si>
  <si>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</si>
  <si>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</si>
  <si>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</si>
  <si>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</si>
  <si>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</si>
  <si>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</si>
  <si>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</si>
  <si>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</si>
  <si>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</si>
  <si>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</si>
  <si>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</si>
  <si>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</si>
  <si>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</si>
  <si>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</si>
  <si>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</si>
  <si>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</si>
  <si>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</si>
  <si>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</si>
  <si>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</si>
  <si>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</si>
  <si>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</si>
  <si>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</si>
  <si>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</si>
  <si>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</si>
  <si>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</si>
  <si>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</si>
  <si>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</si>
  <si>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</si>
  <si>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</si>
  <si>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</si>
  <si>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</si>
  <si>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</si>
  <si>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</si>
  <si>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</si>
  <si>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</si>
  <si>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</si>
  <si>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</si>
  <si>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</si>
  <si>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</si>
  <si>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</si>
  <si>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</si>
  <si>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</si>
  <si>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</si>
  <si>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</si>
  <si>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</si>
  <si>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</si>
  <si>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</si>
  <si>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</si>
  <si>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</si>
  <si>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</si>
  <si>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</si>
  <si>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</si>
  <si>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</si>
  <si>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</si>
  <si>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</si>
  <si>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</si>
  <si>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</si>
  <si>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</si>
  <si>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</si>
  <si>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</si>
  <si>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</si>
  <si>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</si>
  <si>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</si>
  <si>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</si>
  <si>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</si>
  <si>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</si>
  <si>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</si>
  <si>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</si>
  <si>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</si>
  <si>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</si>
  <si>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</si>
  <si>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</si>
  <si>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</si>
  <si>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</si>
  <si>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</si>
  <si>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</si>
  <si>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</si>
  <si>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</si>
  <si>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</si>
  <si>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</si>
  <si>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</si>
  <si>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</si>
  <si>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</si>
  <si>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</si>
  <si>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</si>
  <si>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</si>
  <si>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</si>
  <si>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</si>
  <si>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</si>
  <si>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</si>
  <si>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</si>
  <si>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</si>
  <si>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</si>
  <si>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</si>
  <si>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</si>
  <si>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</si>
  <si>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</si>
  <si>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</si>
  <si>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</si>
  <si>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</si>
  <si>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</si>
  <si>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</si>
  <si>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</si>
  <si>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</si>
  <si>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</si>
  <si>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</si>
  <si>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</si>
  <si>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</si>
  <si>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</si>
  <si>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</si>
  <si>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</si>
  <si>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</si>
  <si>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</si>
  <si>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</si>
  <si>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</si>
  <si>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</si>
  <si>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</si>
  <si>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</si>
  <si>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</si>
  <si>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</si>
  <si>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</si>
  <si>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</si>
  <si>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</si>
  <si>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</si>
  <si>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</si>
  <si>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</si>
  <si>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</si>
  <si>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</si>
  <si>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</si>
  <si>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</si>
  <si>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</si>
  <si>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</si>
  <si>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</si>
  <si>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</si>
  <si>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</si>
  <si>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</si>
  <si>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</si>
  <si>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</si>
  <si>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</si>
  <si>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</si>
  <si>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</si>
  <si>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</si>
  <si>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</si>
  <si>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</si>
  <si>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</si>
  <si>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</si>
  <si>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</si>
  <si>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</si>
  <si>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</si>
  <si>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</si>
  <si>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</si>
  <si>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</si>
  <si>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</si>
  <si>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</si>
  <si>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</si>
  <si>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</si>
  <si>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</si>
  <si>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</si>
  <si>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</si>
  <si>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</si>
  <si>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</si>
  <si>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</si>
  <si>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</si>
  <si>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</si>
  <si>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</si>
  <si>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</si>
  <si>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</si>
  <si>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</si>
  <si>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</si>
  <si>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</si>
  <si>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</si>
  <si>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</si>
  <si>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</si>
  <si>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</si>
  <si>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</si>
  <si>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</si>
  <si>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</si>
  <si>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</si>
  <si>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</si>
  <si>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</si>
  <si>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</si>
  <si>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</si>
  <si>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</si>
  <si>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</si>
  <si>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</si>
  <si>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</si>
  <si>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</si>
  <si>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</si>
  <si>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</si>
  <si>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</si>
  <si>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</si>
  <si>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</si>
  <si>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</si>
  <si>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</si>
  <si>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</si>
  <si>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</si>
  <si>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</si>
  <si>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</si>
  <si>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</si>
  <si>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</si>
  <si>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</si>
  <si>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</si>
  <si>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</si>
  <si>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</si>
  <si>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</si>
  <si>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</si>
  <si>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</si>
  <si>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</si>
  <si>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</si>
  <si>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</si>
  <si>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</si>
  <si>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</si>
  <si>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</si>
  <si>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</si>
  <si>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</si>
  <si>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</si>
  <si>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</si>
  <si>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</si>
  <si>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</si>
  <si>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</si>
  <si>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</si>
  <si>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</si>
  <si>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</si>
  <si>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</si>
  <si>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</si>
  <si>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</si>
  <si>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</si>
  <si>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</si>
  <si>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</si>
  <si>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</si>
  <si>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</si>
  <si>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</si>
  <si>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</si>
  <si>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</si>
  <si>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</si>
  <si>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</si>
  <si>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</si>
  <si>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</si>
  <si>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</si>
  <si>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</si>
  <si>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</si>
  <si>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</si>
  <si>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</si>
  <si>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</si>
  <si>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</si>
  <si>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</si>
  <si>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</si>
  <si>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</si>
  <si>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</si>
  <si>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</si>
  <si>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</si>
  <si>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</si>
  <si>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</si>
  <si>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</si>
  <si>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</si>
  <si>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</si>
  <si>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</si>
  <si>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</si>
  <si>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</si>
  <si>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</si>
  <si>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</si>
  <si>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</si>
  <si>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</si>
  <si>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</si>
  <si>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</si>
  <si>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</si>
  <si>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</si>
  <si>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მერაბ კოსტავას საზოგადოება</t>
  </si>
  <si>
    <t>საქართველოს ბანკი</t>
  </si>
  <si>
    <t>GE50BG0000000381759900</t>
  </si>
  <si>
    <t>ეროვნული ვალუტა,  აშშ დოლარი,  ევრო,  ინგლისური გირვანქა სტერლინგი</t>
  </si>
  <si>
    <t>12.09.2017-02.10.2017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</si>
</sst>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90" zoomScaleNormal="100" zoomScaleSheetLayoutView="90" workbookViewId="0">
      <selection activeCell="L2" sqref="L2"/>
    </sheetView>
  </sheetViews>
  <sheetFormatPr defaultRowHeight="15"/>
  <cols>
    <col min="1" max="1" width="6.28515625" style="255" bestFit="1" customWidth="1"/>
    <col min="2" max="2" width="13.140625" style="255" customWidth="1"/>
    <col min="3" max="3" width="17.85546875" style="255" customWidth="1"/>
    <col min="4" max="4" width="15.140625" style="255" customWidth="1"/>
    <col min="5" max="5" width="24.5703125" style="255" customWidth="1"/>
    <col min="6" max="8" width="19.140625" style="256" customWidth="1"/>
    <col min="9" max="9" width="16.42578125" style="255" bestFit="1" customWidth="1"/>
    <col min="10" max="10" width="17.42578125" style="255" customWidth="1"/>
    <col min="11" max="11" width="13.140625" style="255" bestFit="1" customWidth="1"/>
    <col min="12" max="12" width="15.28515625" style="255" customWidth="1"/>
    <col min="13" max="16384" width="9.140625" style="255"/>
  </cols>
  <sheetData>
    <row r="1" spans="1:12" s="266" customFormat="1">
      <c r="A1" s="333" t="s">
        <v>289</v>
      </c>
      <c r="B1" s="320"/>
      <c r="C1" s="320"/>
      <c r="D1" s="320"/>
      <c r="E1" s="321"/>
      <c r="F1" s="315"/>
      <c r="G1" s="321"/>
      <c r="H1" s="332"/>
      <c r="I1" s="320"/>
      <c r="J1" s="321"/>
      <c r="K1" s="321"/>
      <c r="L1" s="331" t="s">
        <v>97</v>
      </c>
    </row>
    <row r="2" spans="1:12" s="266" customFormat="1">
      <c r="A2" s="330" t="s">
        <v>128</v>
      </c>
      <c r="B2" s="320"/>
      <c r="C2" s="320"/>
      <c r="D2" s="320"/>
      <c r="E2" s="321"/>
      <c r="F2" s="315"/>
      <c r="G2" s="321"/>
      <c r="H2" s="329"/>
      <c r="I2" s="320"/>
      <c r="J2" s="321"/>
      <c r="K2" s="321"/>
      <c r="L2" s="391" t="s">
        <v>481</v>
      </c>
    </row>
    <row r="3" spans="1:12" s="266" customFormat="1">
      <c r="A3" s="328"/>
      <c r="B3" s="320"/>
      <c r="C3" s="327"/>
      <c r="D3" s="326"/>
      <c r="E3" s="321"/>
      <c r="F3" s="325"/>
      <c r="G3" s="321"/>
      <c r="H3" s="321"/>
      <c r="I3" s="315"/>
      <c r="J3" s="320"/>
      <c r="K3" s="320"/>
      <c r="L3" s="319"/>
    </row>
    <row r="4" spans="1:12" s="266" customFormat="1">
      <c r="A4" s="354" t="s">
        <v>257</v>
      </c>
      <c r="B4" s="315"/>
      <c r="C4" s="315"/>
      <c r="D4" s="363"/>
      <c r="E4" s="364"/>
      <c r="F4" s="322"/>
      <c r="G4" s="321"/>
      <c r="H4" s="365"/>
      <c r="I4" s="364"/>
      <c r="J4" s="320"/>
      <c r="K4" s="321"/>
      <c r="L4" s="319"/>
    </row>
    <row r="5" spans="1:12" s="266" customFormat="1" ht="15.75" thickBot="1">
      <c r="A5" s="366" t="s">
        <v>477</v>
      </c>
      <c r="B5" s="321"/>
      <c r="C5" s="324"/>
      <c r="D5" s="323"/>
      <c r="E5" s="321"/>
      <c r="F5" s="322"/>
      <c r="G5" s="322"/>
      <c r="H5" s="322"/>
      <c r="I5" s="321"/>
      <c r="J5" s="320"/>
      <c r="K5" s="320"/>
      <c r="L5" s="319"/>
    </row>
    <row r="6" spans="1:12" ht="15.75" thickBot="1">
      <c r="A6" s="318"/>
      <c r="B6" s="317"/>
      <c r="C6" s="316"/>
      <c r="D6" s="316"/>
      <c r="E6" s="316"/>
      <c r="F6" s="315"/>
      <c r="G6" s="315"/>
      <c r="H6" s="315"/>
      <c r="I6" s="426" t="s">
        <v>405</v>
      </c>
      <c r="J6" s="427"/>
      <c r="K6" s="428"/>
      <c r="L6" s="314"/>
    </row>
    <row r="7" spans="1:12" s="302" customFormat="1" ht="51.75" thickBot="1">
      <c r="A7" s="313" t="s">
        <v>64</v>
      </c>
      <c r="B7" s="312" t="s">
        <v>129</v>
      </c>
      <c r="C7" s="312" t="s">
        <v>404</v>
      </c>
      <c r="D7" s="311" t="s">
        <v>263</v>
      </c>
      <c r="E7" s="310" t="s">
        <v>403</v>
      </c>
      <c r="F7" s="309" t="s">
        <v>402</v>
      </c>
      <c r="G7" s="308" t="s">
        <v>216</v>
      </c>
      <c r="H7" s="307" t="s">
        <v>213</v>
      </c>
      <c r="I7" s="306" t="s">
        <v>401</v>
      </c>
      <c r="J7" s="305" t="s">
        <v>260</v>
      </c>
      <c r="K7" s="304" t="s">
        <v>217</v>
      </c>
      <c r="L7" s="303" t="s">
        <v>218</v>
      </c>
    </row>
    <row r="8" spans="1:12" s="296" customFormat="1" ht="15.75" thickBot="1">
      <c r="A8" s="300">
        <v>1</v>
      </c>
      <c r="B8" s="299">
        <v>2</v>
      </c>
      <c r="C8" s="301">
        <v>3</v>
      </c>
      <c r="D8" s="301">
        <v>4</v>
      </c>
      <c r="E8" s="300">
        <v>5</v>
      </c>
      <c r="F8" s="299">
        <v>6</v>
      </c>
      <c r="G8" s="301">
        <v>7</v>
      </c>
      <c r="H8" s="299">
        <v>8</v>
      </c>
      <c r="I8" s="300">
        <v>9</v>
      </c>
      <c r="J8" s="299">
        <v>10</v>
      </c>
      <c r="K8" s="298">
        <v>11</v>
      </c>
      <c r="L8" s="297">
        <v>12</v>
      </c>
    </row>
    <row r="9" spans="1:12">
      <c r="A9" s="295">
        <v>1</v>
      </c>
      <c r="B9" s="286"/>
      <c r="C9" s="285"/>
      <c r="D9" s="294"/>
      <c r="E9" s="293"/>
      <c r="F9" s="282"/>
      <c r="G9" s="292"/>
      <c r="H9" s="292"/>
      <c r="I9" s="291"/>
      <c r="J9" s="290"/>
      <c r="K9" s="289"/>
      <c r="L9" s="288"/>
    </row>
    <row r="10" spans="1:12">
      <c r="A10" s="287">
        <v>2</v>
      </c>
      <c r="B10" s="286"/>
      <c r="C10" s="285"/>
      <c r="D10" s="284"/>
      <c r="E10" s="283"/>
      <c r="F10" s="282"/>
      <c r="G10" s="282"/>
      <c r="H10" s="282"/>
      <c r="I10" s="281"/>
      <c r="J10" s="280"/>
      <c r="K10" s="279"/>
      <c r="L10" s="278"/>
    </row>
    <row r="11" spans="1:12">
      <c r="A11" s="287">
        <v>3</v>
      </c>
      <c r="B11" s="286"/>
      <c r="C11" s="285"/>
      <c r="D11" s="284"/>
      <c r="E11" s="283"/>
      <c r="F11" s="322"/>
      <c r="G11" s="282"/>
      <c r="H11" s="282"/>
      <c r="I11" s="281"/>
      <c r="J11" s="280"/>
      <c r="K11" s="279"/>
      <c r="L11" s="278"/>
    </row>
    <row r="12" spans="1:12">
      <c r="A12" s="287">
        <v>4</v>
      </c>
      <c r="B12" s="286"/>
      <c r="C12" s="285"/>
      <c r="D12" s="284"/>
      <c r="E12" s="283"/>
      <c r="F12" s="282"/>
      <c r="G12" s="282"/>
      <c r="H12" s="282"/>
      <c r="I12" s="281"/>
      <c r="J12" s="280"/>
      <c r="K12" s="279"/>
      <c r="L12" s="278"/>
    </row>
    <row r="13" spans="1:12">
      <c r="A13" s="287">
        <v>5</v>
      </c>
      <c r="B13" s="286"/>
      <c r="C13" s="285"/>
      <c r="D13" s="284"/>
      <c r="E13" s="283"/>
      <c r="F13" s="282"/>
      <c r="G13" s="282"/>
      <c r="H13" s="282"/>
      <c r="I13" s="281"/>
      <c r="J13" s="280"/>
      <c r="K13" s="279"/>
      <c r="L13" s="278"/>
    </row>
    <row r="14" spans="1:12">
      <c r="A14" s="287">
        <v>6</v>
      </c>
      <c r="B14" s="286"/>
      <c r="C14" s="285"/>
      <c r="D14" s="284"/>
      <c r="E14" s="283"/>
      <c r="F14" s="282"/>
      <c r="G14" s="282"/>
      <c r="H14" s="282"/>
      <c r="I14" s="281"/>
      <c r="J14" s="280"/>
      <c r="K14" s="279"/>
      <c r="L14" s="278"/>
    </row>
    <row r="15" spans="1:12">
      <c r="A15" s="287">
        <v>7</v>
      </c>
      <c r="B15" s="286"/>
      <c r="C15" s="285"/>
      <c r="D15" s="284"/>
      <c r="E15" s="283"/>
      <c r="F15" s="282"/>
      <c r="G15" s="282"/>
      <c r="H15" s="282"/>
      <c r="I15" s="281"/>
      <c r="J15" s="280"/>
      <c r="K15" s="279"/>
      <c r="L15" s="278"/>
    </row>
    <row r="16" spans="1:12">
      <c r="A16" s="287">
        <v>8</v>
      </c>
      <c r="B16" s="286"/>
      <c r="C16" s="285"/>
      <c r="D16" s="284"/>
      <c r="E16" s="283"/>
      <c r="F16" s="282"/>
      <c r="G16" s="282"/>
      <c r="H16" s="282"/>
      <c r="I16" s="281"/>
      <c r="J16" s="280"/>
      <c r="K16" s="279"/>
      <c r="L16" s="278"/>
    </row>
    <row r="17" spans="1:12">
      <c r="A17" s="287">
        <v>9</v>
      </c>
      <c r="B17" s="286"/>
      <c r="C17" s="285"/>
      <c r="D17" s="284"/>
      <c r="E17" s="283"/>
      <c r="F17" s="282"/>
      <c r="G17" s="282"/>
      <c r="H17" s="282"/>
      <c r="I17" s="281"/>
      <c r="J17" s="280"/>
      <c r="K17" s="279"/>
      <c r="L17" s="278"/>
    </row>
    <row r="18" spans="1:12">
      <c r="A18" s="287">
        <v>10</v>
      </c>
      <c r="B18" s="286"/>
      <c r="C18" s="285"/>
      <c r="D18" s="284"/>
      <c r="E18" s="283"/>
      <c r="F18" s="282"/>
      <c r="G18" s="282"/>
      <c r="H18" s="282"/>
      <c r="I18" s="281"/>
      <c r="J18" s="280"/>
      <c r="K18" s="279"/>
      <c r="L18" s="278"/>
    </row>
    <row r="19" spans="1:12">
      <c r="A19" s="287">
        <v>11</v>
      </c>
      <c r="B19" s="286"/>
      <c r="C19" s="285"/>
      <c r="D19" s="284"/>
      <c r="E19" s="283"/>
      <c r="F19" s="282"/>
      <c r="G19" s="282"/>
      <c r="H19" s="282"/>
      <c r="I19" s="281"/>
      <c r="J19" s="280"/>
      <c r="K19" s="279"/>
      <c r="L19" s="278"/>
    </row>
    <row r="20" spans="1:12">
      <c r="A20" s="287">
        <v>12</v>
      </c>
      <c r="B20" s="286"/>
      <c r="C20" s="285"/>
      <c r="D20" s="284"/>
      <c r="E20" s="283"/>
      <c r="F20" s="282"/>
      <c r="G20" s="282"/>
      <c r="H20" s="282"/>
      <c r="I20" s="281"/>
      <c r="J20" s="280"/>
      <c r="K20" s="279"/>
      <c r="L20" s="278"/>
    </row>
    <row r="21" spans="1:12">
      <c r="A21" s="287">
        <v>13</v>
      </c>
      <c r="B21" s="286"/>
      <c r="C21" s="285"/>
      <c r="D21" s="284"/>
      <c r="E21" s="283"/>
      <c r="F21" s="282"/>
      <c r="G21" s="282"/>
      <c r="H21" s="282"/>
      <c r="I21" s="281"/>
      <c r="J21" s="280"/>
      <c r="K21" s="279"/>
      <c r="L21" s="278"/>
    </row>
    <row r="22" spans="1:12">
      <c r="A22" s="287">
        <v>14</v>
      </c>
      <c r="B22" s="286"/>
      <c r="C22" s="285"/>
      <c r="D22" s="284"/>
      <c r="E22" s="283"/>
      <c r="F22" s="282"/>
      <c r="G22" s="282"/>
      <c r="H22" s="282"/>
      <c r="I22" s="281"/>
      <c r="J22" s="280"/>
      <c r="K22" s="279"/>
      <c r="L22" s="278"/>
    </row>
    <row r="23" spans="1:12">
      <c r="A23" s="287">
        <v>15</v>
      </c>
      <c r="B23" s="286"/>
      <c r="C23" s="285"/>
      <c r="D23" s="284"/>
      <c r="E23" s="283"/>
      <c r="F23" s="282"/>
      <c r="G23" s="282"/>
      <c r="H23" s="282"/>
      <c r="I23" s="281"/>
      <c r="J23" s="280"/>
      <c r="K23" s="279"/>
      <c r="L23" s="278"/>
    </row>
    <row r="24" spans="1:12">
      <c r="A24" s="287">
        <v>16</v>
      </c>
      <c r="B24" s="286"/>
      <c r="C24" s="285"/>
      <c r="D24" s="284"/>
      <c r="E24" s="283"/>
      <c r="F24" s="282"/>
      <c r="G24" s="282"/>
      <c r="H24" s="282"/>
      <c r="I24" s="281"/>
      <c r="J24" s="280"/>
      <c r="K24" s="279"/>
      <c r="L24" s="278"/>
    </row>
    <row r="25" spans="1:12">
      <c r="A25" s="287">
        <v>17</v>
      </c>
      <c r="B25" s="286"/>
      <c r="C25" s="285"/>
      <c r="D25" s="284"/>
      <c r="E25" s="283"/>
      <c r="F25" s="282"/>
      <c r="G25" s="282"/>
      <c r="H25" s="282"/>
      <c r="I25" s="281"/>
      <c r="J25" s="280"/>
      <c r="K25" s="279"/>
      <c r="L25" s="278"/>
    </row>
    <row r="26" spans="1:12">
      <c r="A26" s="287">
        <v>18</v>
      </c>
      <c r="B26" s="286"/>
      <c r="C26" s="285"/>
      <c r="D26" s="284"/>
      <c r="E26" s="283"/>
      <c r="F26" s="282"/>
      <c r="G26" s="282"/>
      <c r="H26" s="282"/>
      <c r="I26" s="281"/>
      <c r="J26" s="280"/>
      <c r="K26" s="279"/>
      <c r="L26" s="278"/>
    </row>
    <row r="27" spans="1:12">
      <c r="A27" s="287">
        <v>19</v>
      </c>
      <c r="B27" s="286"/>
      <c r="C27" s="285"/>
      <c r="D27" s="284"/>
      <c r="E27" s="283"/>
      <c r="F27" s="282"/>
      <c r="G27" s="282"/>
      <c r="H27" s="282"/>
      <c r="I27" s="281"/>
      <c r="J27" s="280"/>
      <c r="K27" s="279"/>
      <c r="L27" s="278"/>
    </row>
    <row r="28" spans="1:12" ht="15.75" thickBot="1">
      <c r="A28" s="277" t="s">
        <v>259</v>
      </c>
      <c r="B28" s="276"/>
      <c r="C28" s="275"/>
      <c r="D28" s="274"/>
      <c r="E28" s="273"/>
      <c r="F28" s="272"/>
      <c r="G28" s="272"/>
      <c r="H28" s="272"/>
      <c r="I28" s="271"/>
      <c r="J28" s="270"/>
      <c r="K28" s="269"/>
      <c r="L28" s="268"/>
    </row>
    <row r="29" spans="1:12">
      <c r="A29" s="258"/>
      <c r="B29" s="259"/>
      <c r="C29" s="258"/>
      <c r="D29" s="259"/>
      <c r="E29" s="258"/>
      <c r="F29" s="259"/>
      <c r="G29" s="258"/>
      <c r="H29" s="259"/>
      <c r="I29" s="258"/>
      <c r="J29" s="259"/>
      <c r="K29" s="258"/>
      <c r="L29" s="259"/>
    </row>
    <row r="30" spans="1:12">
      <c r="A30" s="258"/>
      <c r="B30" s="265"/>
      <c r="C30" s="258"/>
      <c r="D30" s="265"/>
      <c r="E30" s="258"/>
      <c r="F30" s="265"/>
      <c r="G30" s="258"/>
      <c r="H30" s="265"/>
      <c r="I30" s="258"/>
      <c r="J30" s="265"/>
      <c r="K30" s="258"/>
      <c r="L30" s="265"/>
    </row>
    <row r="31" spans="1:12" s="266" customFormat="1">
      <c r="A31" s="425" t="s">
        <v>375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</row>
    <row r="32" spans="1:12" s="267" customFormat="1" ht="12.75">
      <c r="A32" s="425" t="s">
        <v>400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25"/>
    </row>
    <row r="33" spans="1:12" s="267" customFormat="1" ht="12.75">
      <c r="A33" s="425"/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</row>
    <row r="34" spans="1:12" s="266" customFormat="1">
      <c r="A34" s="425" t="s">
        <v>399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</row>
    <row r="35" spans="1:12" s="266" customFormat="1">
      <c r="A35" s="425"/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</row>
    <row r="36" spans="1:12" s="266" customFormat="1">
      <c r="A36" s="425" t="s">
        <v>398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</row>
    <row r="37" spans="1:12" s="266" customFormat="1">
      <c r="A37" s="258"/>
      <c r="B37" s="259"/>
      <c r="C37" s="258"/>
      <c r="D37" s="259"/>
      <c r="E37" s="258"/>
      <c r="F37" s="259"/>
      <c r="G37" s="258"/>
      <c r="H37" s="259"/>
      <c r="I37" s="258"/>
      <c r="J37" s="259"/>
      <c r="K37" s="258"/>
      <c r="L37" s="259"/>
    </row>
    <row r="38" spans="1:12" s="266" customFormat="1">
      <c r="A38" s="258"/>
      <c r="B38" s="265"/>
      <c r="C38" s="258"/>
      <c r="D38" s="265"/>
      <c r="E38" s="258"/>
      <c r="F38" s="265"/>
      <c r="G38" s="258"/>
      <c r="H38" s="265"/>
      <c r="I38" s="258"/>
      <c r="J38" s="265"/>
      <c r="K38" s="258"/>
      <c r="L38" s="265"/>
    </row>
    <row r="39" spans="1:12" s="266" customFormat="1">
      <c r="A39" s="258"/>
      <c r="B39" s="259"/>
      <c r="C39" s="258"/>
      <c r="D39" s="259"/>
      <c r="E39" s="258"/>
      <c r="F39" s="259"/>
      <c r="G39" s="258"/>
      <c r="H39" s="259"/>
      <c r="I39" s="258"/>
      <c r="J39" s="259"/>
      <c r="K39" s="258"/>
      <c r="L39" s="259"/>
    </row>
    <row r="40" spans="1:12">
      <c r="A40" s="258"/>
      <c r="B40" s="265"/>
      <c r="C40" s="258"/>
      <c r="D40" s="265"/>
      <c r="E40" s="258"/>
      <c r="F40" s="265"/>
      <c r="G40" s="258"/>
      <c r="H40" s="265"/>
      <c r="I40" s="258"/>
      <c r="J40" s="265"/>
      <c r="K40" s="258"/>
      <c r="L40" s="265"/>
    </row>
    <row r="41" spans="1:12" s="260" customFormat="1">
      <c r="A41" s="431" t="s">
        <v>96</v>
      </c>
      <c r="B41" s="431"/>
      <c r="C41" s="259"/>
      <c r="D41" s="258"/>
      <c r="E41" s="259"/>
      <c r="F41" s="259"/>
      <c r="G41" s="258"/>
      <c r="H41" s="259"/>
      <c r="I41" s="259"/>
      <c r="J41" s="258"/>
      <c r="K41" s="259"/>
      <c r="L41" s="258"/>
    </row>
    <row r="42" spans="1:12" s="260" customFormat="1">
      <c r="A42" s="259"/>
      <c r="B42" s="258"/>
      <c r="C42" s="263"/>
      <c r="D42" s="264"/>
      <c r="E42" s="263"/>
      <c r="F42" s="259"/>
      <c r="G42" s="258"/>
      <c r="H42" s="262"/>
      <c r="I42" s="259"/>
      <c r="J42" s="258"/>
      <c r="K42" s="259"/>
      <c r="L42" s="258"/>
    </row>
    <row r="43" spans="1:12" s="260" customFormat="1" ht="15" customHeight="1">
      <c r="A43" s="259"/>
      <c r="B43" s="258"/>
      <c r="C43" s="424" t="s">
        <v>251</v>
      </c>
      <c r="D43" s="424"/>
      <c r="E43" s="424"/>
      <c r="F43" s="259"/>
      <c r="G43" s="258"/>
      <c r="H43" s="429" t="s">
        <v>397</v>
      </c>
      <c r="I43" s="261"/>
      <c r="J43" s="258"/>
      <c r="K43" s="259"/>
      <c r="L43" s="258"/>
    </row>
    <row r="44" spans="1:12" s="260" customFormat="1">
      <c r="A44" s="259"/>
      <c r="B44" s="258"/>
      <c r="C44" s="259"/>
      <c r="D44" s="258"/>
      <c r="E44" s="259"/>
      <c r="F44" s="259"/>
      <c r="G44" s="258"/>
      <c r="H44" s="430"/>
      <c r="I44" s="261"/>
      <c r="J44" s="258"/>
      <c r="K44" s="259"/>
      <c r="L44" s="258"/>
    </row>
    <row r="45" spans="1:12" s="257" customFormat="1">
      <c r="A45" s="259"/>
      <c r="B45" s="258"/>
      <c r="C45" s="424" t="s">
        <v>127</v>
      </c>
      <c r="D45" s="424"/>
      <c r="E45" s="424"/>
      <c r="F45" s="259"/>
      <c r="G45" s="258"/>
      <c r="H45" s="259"/>
      <c r="I45" s="259"/>
      <c r="J45" s="258"/>
      <c r="K45" s="259"/>
      <c r="L45" s="258"/>
    </row>
    <row r="46" spans="1:12" s="257" customFormat="1">
      <c r="E46" s="255"/>
    </row>
    <row r="47" spans="1:12" s="257" customFormat="1">
      <c r="E47" s="255"/>
    </row>
    <row r="48" spans="1:12" s="257" customFormat="1">
      <c r="E48" s="255"/>
    </row>
    <row r="49" spans="5:5" s="257" customFormat="1">
      <c r="E49" s="255"/>
    </row>
    <row r="50" spans="5:5" s="257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/>
  <cols>
    <col min="1" max="1" width="5.42578125" style="179" customWidth="1"/>
    <col min="2" max="2" width="20" style="179" customWidth="1"/>
    <col min="3" max="3" width="27.5703125" style="179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439" t="s">
        <v>412</v>
      </c>
      <c r="B2" s="439"/>
      <c r="C2" s="439"/>
      <c r="D2" s="439"/>
      <c r="E2" s="439"/>
      <c r="F2" s="336"/>
      <c r="G2" s="75"/>
      <c r="H2" s="75"/>
      <c r="I2" s="75"/>
      <c r="J2" s="75"/>
      <c r="K2" s="253"/>
      <c r="L2" s="254"/>
      <c r="M2" s="254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3"/>
      <c r="L3" s="437" t="str">
        <f>'ფორმა N1'!L2</f>
        <v>12.09.2017-02.10.2017</v>
      </c>
      <c r="M3" s="437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3"/>
      <c r="L4" s="253"/>
      <c r="M4" s="253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78" t="str">
        <f>'ფორმა N1'!A5</f>
        <v>მერაბ კოსტავას საზოგადოება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2"/>
      <c r="B8" s="362"/>
      <c r="C8" s="252"/>
      <c r="D8" s="252"/>
      <c r="E8" s="252"/>
      <c r="F8" s="252"/>
      <c r="G8" s="252"/>
      <c r="H8" s="252"/>
      <c r="I8" s="252"/>
      <c r="J8" s="252"/>
      <c r="K8" s="76"/>
      <c r="L8" s="76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15">
      <c r="A10" s="96">
        <v>1</v>
      </c>
      <c r="B10" s="415"/>
      <c r="C10" s="337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>
      <c r="A11" s="96">
        <v>2</v>
      </c>
      <c r="B11" s="415"/>
      <c r="C11" s="337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415"/>
      <c r="C12" s="337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415"/>
      <c r="C13" s="337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415"/>
      <c r="C14" s="337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415"/>
      <c r="C15" s="33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415"/>
      <c r="C16" s="33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415"/>
      <c r="C17" s="33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415"/>
      <c r="C18" s="33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415"/>
      <c r="C19" s="33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415"/>
      <c r="C20" s="33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415"/>
      <c r="C21" s="33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415"/>
      <c r="C22" s="33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415"/>
      <c r="C23" s="33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415"/>
      <c r="C24" s="33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415"/>
      <c r="C25" s="33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415"/>
      <c r="C26" s="33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415"/>
      <c r="C27" s="33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415"/>
      <c r="C28" s="33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415"/>
      <c r="C29" s="33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415"/>
      <c r="C30" s="33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415"/>
      <c r="C31" s="33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415"/>
      <c r="C32" s="33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415"/>
      <c r="C33" s="33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259</v>
      </c>
      <c r="B34" s="416"/>
      <c r="C34" s="33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416"/>
      <c r="C35" s="337"/>
      <c r="D35" s="97"/>
      <c r="E35" s="97"/>
      <c r="F35" s="97"/>
      <c r="G35" s="97"/>
      <c r="H35" s="85"/>
      <c r="I35" s="85"/>
      <c r="J35" s="85"/>
      <c r="K35" s="85" t="s">
        <v>423</v>
      </c>
      <c r="L35" s="84">
        <f>SUM(L10:L34)</f>
        <v>0</v>
      </c>
      <c r="M35" s="85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78"/>
    </row>
    <row r="37" spans="1:13" ht="15">
      <c r="A37" s="207" t="s">
        <v>424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78"/>
    </row>
    <row r="38" spans="1:13" ht="15">
      <c r="A38" s="207" t="s">
        <v>425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78"/>
    </row>
    <row r="39" spans="1:13" ht="15">
      <c r="A39" s="195" t="s">
        <v>426</v>
      </c>
      <c r="B39" s="195"/>
      <c r="C39" s="207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427</v>
      </c>
      <c r="B40" s="195"/>
      <c r="C40" s="207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" customHeight="1">
      <c r="A41" s="444" t="s">
        <v>442</v>
      </c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</row>
    <row r="42" spans="1:13" ht="15" customHeight="1">
      <c r="A42" s="444"/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</row>
    <row r="43" spans="1:13" ht="12.75" customHeight="1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</row>
    <row r="44" spans="1:13" ht="15">
      <c r="A44" s="440" t="s">
        <v>96</v>
      </c>
      <c r="B44" s="440"/>
      <c r="C44" s="440"/>
      <c r="D44" s="338"/>
      <c r="E44" s="339"/>
      <c r="F44" s="339"/>
      <c r="G44" s="338"/>
      <c r="H44" s="338"/>
      <c r="I44" s="338"/>
      <c r="J44" s="338"/>
      <c r="K44" s="338"/>
      <c r="L44" s="178"/>
    </row>
    <row r="45" spans="1:13" ht="15">
      <c r="A45" s="338"/>
      <c r="B45" s="338"/>
      <c r="C45" s="339"/>
      <c r="D45" s="338"/>
      <c r="E45" s="339"/>
      <c r="F45" s="339"/>
      <c r="G45" s="338"/>
      <c r="H45" s="338"/>
      <c r="I45" s="338"/>
      <c r="J45" s="338"/>
      <c r="K45" s="340"/>
      <c r="L45" s="178"/>
    </row>
    <row r="46" spans="1:13" ht="15" customHeight="1">
      <c r="A46" s="338"/>
      <c r="B46" s="338"/>
      <c r="C46" s="339"/>
      <c r="D46" s="441" t="s">
        <v>251</v>
      </c>
      <c r="E46" s="441"/>
      <c r="F46" s="341"/>
      <c r="G46" s="342"/>
      <c r="H46" s="442" t="s">
        <v>428</v>
      </c>
      <c r="I46" s="442"/>
      <c r="J46" s="442"/>
      <c r="K46" s="343"/>
      <c r="L46" s="178"/>
    </row>
    <row r="47" spans="1:13" ht="15">
      <c r="A47" s="338"/>
      <c r="B47" s="338"/>
      <c r="C47" s="339"/>
      <c r="D47" s="338"/>
      <c r="E47" s="339"/>
      <c r="F47" s="339"/>
      <c r="G47" s="338"/>
      <c r="H47" s="443"/>
      <c r="I47" s="443"/>
      <c r="J47" s="443"/>
      <c r="K47" s="343"/>
      <c r="L47" s="178"/>
    </row>
    <row r="48" spans="1:13" ht="15">
      <c r="A48" s="338"/>
      <c r="B48" s="338"/>
      <c r="C48" s="339"/>
      <c r="D48" s="438" t="s">
        <v>127</v>
      </c>
      <c r="E48" s="438"/>
      <c r="F48" s="341"/>
      <c r="G48" s="342"/>
      <c r="H48" s="338"/>
      <c r="I48" s="338"/>
      <c r="J48" s="338"/>
      <c r="K48" s="338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Normal="100" zoomScaleSheetLayoutView="80" workbookViewId="0">
      <selection activeCell="D3" sqref="D3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445" t="s">
        <v>186</v>
      </c>
      <c r="D1" s="445"/>
      <c r="E1" s="103"/>
    </row>
    <row r="2" spans="1:5">
      <c r="A2" s="74" t="s">
        <v>128</v>
      </c>
      <c r="B2" s="119"/>
      <c r="C2" s="75"/>
      <c r="D2" s="203" t="str">
        <f>'ფორმა N1'!L2</f>
        <v>12.09.2017-02.10.2017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მერაბ კოსტავას საზოგადოება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179</v>
      </c>
      <c r="B10" s="52"/>
      <c r="C10" s="123">
        <f>SUM(C11,C34)</f>
        <v>0</v>
      </c>
      <c r="D10" s="123">
        <f>SUM(D11,D34)</f>
        <v>0</v>
      </c>
      <c r="E10" s="103"/>
    </row>
    <row r="11" spans="1:5">
      <c r="A11" s="53" t="s">
        <v>180</v>
      </c>
      <c r="B11" s="54"/>
      <c r="C11" s="83">
        <f>SUM(C12:C32)</f>
        <v>0</v>
      </c>
      <c r="D11" s="83">
        <f>SUM(D12:D32)</f>
        <v>0</v>
      </c>
      <c r="E11" s="103"/>
    </row>
    <row r="12" spans="1:5">
      <c r="A12" s="57">
        <v>1110</v>
      </c>
      <c r="B12" s="56" t="s">
        <v>130</v>
      </c>
      <c r="C12" s="8"/>
      <c r="D12" s="8"/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8"/>
      <c r="D14" s="8"/>
      <c r="E14" s="103"/>
    </row>
    <row r="15" spans="1:5">
      <c r="A15" s="57">
        <v>1212</v>
      </c>
      <c r="B15" s="56" t="s">
        <v>133</v>
      </c>
      <c r="C15" s="8"/>
      <c r="D15" s="8"/>
      <c r="E15" s="103"/>
    </row>
    <row r="16" spans="1:5">
      <c r="A16" s="57">
        <v>1213</v>
      </c>
      <c r="B16" s="56" t="s">
        <v>134</v>
      </c>
      <c r="C16" s="8"/>
      <c r="D16" s="8"/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/>
      <c r="D26" s="8"/>
      <c r="E26" s="103"/>
    </row>
    <row r="27" spans="1:5">
      <c r="A27" s="57">
        <v>1441</v>
      </c>
      <c r="B27" s="56" t="s">
        <v>145</v>
      </c>
      <c r="C27" s="8"/>
      <c r="D27" s="8"/>
      <c r="E27" s="103"/>
    </row>
    <row r="28" spans="1:5">
      <c r="A28" s="57">
        <v>1442</v>
      </c>
      <c r="B28" s="56" t="s">
        <v>146</v>
      </c>
      <c r="C28" s="8"/>
      <c r="D28" s="8"/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0</v>
      </c>
      <c r="D34" s="83">
        <f>SUM(D35:D42)</f>
        <v>0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/>
      <c r="D36" s="8"/>
      <c r="E36" s="103"/>
    </row>
    <row r="37" spans="1:5">
      <c r="A37" s="57">
        <v>2130</v>
      </c>
      <c r="B37" s="56" t="s">
        <v>90</v>
      </c>
      <c r="C37" s="8"/>
      <c r="D37" s="8"/>
      <c r="E37" s="103"/>
    </row>
    <row r="38" spans="1:5">
      <c r="A38" s="57">
        <v>2140</v>
      </c>
      <c r="B38" s="56" t="s">
        <v>366</v>
      </c>
      <c r="C38" s="8"/>
      <c r="D38" s="8"/>
      <c r="E38" s="103"/>
    </row>
    <row r="39" spans="1:5">
      <c r="A39" s="57">
        <v>2150</v>
      </c>
      <c r="B39" s="56" t="s">
        <v>369</v>
      </c>
      <c r="C39" s="8"/>
      <c r="D39" s="8"/>
      <c r="E39" s="103"/>
    </row>
    <row r="40" spans="1:5">
      <c r="A40" s="57">
        <v>2220</v>
      </c>
      <c r="B40" s="56" t="s">
        <v>91</v>
      </c>
      <c r="C40" s="8"/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0</v>
      </c>
      <c r="D44" s="83">
        <f>SUM(D45,D64)</f>
        <v>0</v>
      </c>
      <c r="E44" s="103"/>
    </row>
    <row r="45" spans="1:5">
      <c r="A45" s="58" t="s">
        <v>182</v>
      </c>
      <c r="B45" s="56"/>
      <c r="C45" s="83">
        <f>SUM(C46:C61)</f>
        <v>0</v>
      </c>
      <c r="D45" s="83">
        <f>SUM(D46:D61)</f>
        <v>0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/>
      <c r="D47" s="8"/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/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/>
      <c r="D53" s="8"/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378</v>
      </c>
      <c r="C66" s="8"/>
      <c r="D66" s="8"/>
      <c r="E66" s="103"/>
    </row>
    <row r="67" spans="1:5">
      <c r="A67" s="57">
        <v>5230</v>
      </c>
      <c r="B67" s="56" t="s">
        <v>379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334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F10" sqref="F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433" t="s">
        <v>97</v>
      </c>
      <c r="J1" s="433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37" t="str">
        <f>'ფორმა N1'!L2</f>
        <v>12.09.2017-02.10.2017</v>
      </c>
      <c r="J2" s="446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0" t="str">
        <f>'ფორმა N1'!A5</f>
        <v>მერაბ კოსტავას საზოგადოება</v>
      </c>
      <c r="B5" s="352"/>
      <c r="C5" s="352"/>
      <c r="D5" s="352"/>
      <c r="E5" s="352"/>
      <c r="F5" s="353"/>
      <c r="G5" s="352"/>
      <c r="H5" s="352"/>
      <c r="I5" s="352"/>
      <c r="J5" s="352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 ht="180">
      <c r="A10" s="152">
        <v>1</v>
      </c>
      <c r="B10" s="423" t="s">
        <v>478</v>
      </c>
      <c r="C10" s="419" t="s">
        <v>479</v>
      </c>
      <c r="D10" s="420" t="s">
        <v>480</v>
      </c>
      <c r="E10" s="421">
        <v>41127</v>
      </c>
      <c r="F10" s="422">
        <v>0</v>
      </c>
      <c r="G10" s="422">
        <v>0</v>
      </c>
      <c r="H10" s="422">
        <v>0</v>
      </c>
      <c r="I10" s="422">
        <v>0</v>
      </c>
      <c r="J10" s="422">
        <v>0</v>
      </c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0" t="s">
        <v>96</v>
      </c>
      <c r="C15" s="102"/>
      <c r="D15" s="102"/>
      <c r="E15" s="102"/>
      <c r="F15" s="211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0"/>
      <c r="D17" s="102"/>
      <c r="E17" s="102"/>
      <c r="F17" s="250"/>
      <c r="G17" s="251"/>
      <c r="H17" s="251"/>
      <c r="I17" s="99"/>
      <c r="J17" s="99"/>
    </row>
    <row r="18" spans="1:10">
      <c r="A18" s="99"/>
      <c r="B18" s="102"/>
      <c r="C18" s="212" t="s">
        <v>251</v>
      </c>
      <c r="D18" s="212"/>
      <c r="E18" s="102"/>
      <c r="F18" s="102" t="s">
        <v>256</v>
      </c>
      <c r="G18" s="99"/>
      <c r="H18" s="99"/>
      <c r="I18" s="99"/>
      <c r="J18" s="99"/>
    </row>
    <row r="19" spans="1:10">
      <c r="A19" s="99"/>
      <c r="B19" s="102"/>
      <c r="C19" s="213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3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72" t="s">
        <v>337</v>
      </c>
      <c r="B1" s="74"/>
      <c r="C1" s="74"/>
      <c r="D1" s="74"/>
      <c r="E1" s="74"/>
      <c r="F1" s="74"/>
      <c r="G1" s="157" t="s">
        <v>97</v>
      </c>
      <c r="H1" s="158"/>
    </row>
    <row r="2" spans="1:8">
      <c r="A2" s="74" t="s">
        <v>128</v>
      </c>
      <c r="B2" s="74"/>
      <c r="C2" s="74"/>
      <c r="D2" s="74"/>
      <c r="E2" s="74"/>
      <c r="F2" s="74"/>
      <c r="G2" s="159" t="str">
        <f>'ფორმა N1'!L2</f>
        <v>12.09.2017-02.10.2017</v>
      </c>
      <c r="H2" s="158"/>
    </row>
    <row r="3" spans="1:8">
      <c r="A3" s="74"/>
      <c r="B3" s="74"/>
      <c r="C3" s="74"/>
      <c r="D3" s="74"/>
      <c r="E3" s="74"/>
      <c r="F3" s="74"/>
      <c r="G3" s="100"/>
      <c r="H3" s="158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0" t="str">
        <f>'ფორმა N1'!A5</f>
        <v>მერაბ კოსტავას საზოგადოება</v>
      </c>
      <c r="B5" s="200"/>
      <c r="C5" s="200"/>
      <c r="D5" s="200"/>
      <c r="E5" s="200"/>
      <c r="F5" s="200"/>
      <c r="G5" s="200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0" t="s">
        <v>295</v>
      </c>
      <c r="B8" s="160" t="s">
        <v>129</v>
      </c>
      <c r="C8" s="161" t="s">
        <v>335</v>
      </c>
      <c r="D8" s="161" t="s">
        <v>336</v>
      </c>
      <c r="E8" s="161" t="s">
        <v>258</v>
      </c>
      <c r="F8" s="160" t="s">
        <v>300</v>
      </c>
      <c r="G8" s="161" t="s">
        <v>296</v>
      </c>
      <c r="H8" s="103"/>
    </row>
    <row r="9" spans="1:8">
      <c r="A9" s="162" t="s">
        <v>297</v>
      </c>
      <c r="B9" s="163"/>
      <c r="C9" s="164"/>
      <c r="D9" s="165"/>
      <c r="E9" s="165"/>
      <c r="F9" s="165"/>
      <c r="G9" s="166"/>
      <c r="H9" s="103"/>
    </row>
    <row r="10" spans="1:8" ht="15.75">
      <c r="A10" s="163">
        <v>1</v>
      </c>
      <c r="B10" s="150"/>
      <c r="C10" s="167"/>
      <c r="D10" s="168"/>
      <c r="E10" s="168"/>
      <c r="F10" s="168"/>
      <c r="G10" s="169" t="str">
        <f>IF(ISBLANK(B10),"",G9+C10-D10)</f>
        <v/>
      </c>
      <c r="H10" s="103"/>
    </row>
    <row r="11" spans="1:8" ht="15.75">
      <c r="A11" s="163">
        <v>2</v>
      </c>
      <c r="B11" s="150"/>
      <c r="C11" s="167"/>
      <c r="D11" s="168"/>
      <c r="E11" s="168"/>
      <c r="F11" s="168"/>
      <c r="G11" s="169" t="str">
        <f t="shared" ref="G11:G38" si="0">IF(ISBLANK(B11),"",G10+C11-D11)</f>
        <v/>
      </c>
      <c r="H11" s="103"/>
    </row>
    <row r="12" spans="1:8" ht="15.75">
      <c r="A12" s="163">
        <v>3</v>
      </c>
      <c r="B12" s="150"/>
      <c r="C12" s="167"/>
      <c r="D12" s="168"/>
      <c r="E12" s="168"/>
      <c r="F12" s="168"/>
      <c r="G12" s="169" t="str">
        <f t="shared" si="0"/>
        <v/>
      </c>
      <c r="H12" s="103"/>
    </row>
    <row r="13" spans="1:8" ht="15.75">
      <c r="A13" s="163">
        <v>4</v>
      </c>
      <c r="B13" s="150"/>
      <c r="C13" s="167"/>
      <c r="D13" s="168"/>
      <c r="E13" s="168"/>
      <c r="F13" s="168"/>
      <c r="G13" s="169" t="str">
        <f t="shared" si="0"/>
        <v/>
      </c>
      <c r="H13" s="103"/>
    </row>
    <row r="14" spans="1:8" ht="15.75">
      <c r="A14" s="163">
        <v>5</v>
      </c>
      <c r="B14" s="150"/>
      <c r="C14" s="167"/>
      <c r="D14" s="168"/>
      <c r="E14" s="168"/>
      <c r="F14" s="168"/>
      <c r="G14" s="169" t="str">
        <f t="shared" si="0"/>
        <v/>
      </c>
      <c r="H14" s="103"/>
    </row>
    <row r="15" spans="1:8" ht="15.75">
      <c r="A15" s="163">
        <v>6</v>
      </c>
      <c r="B15" s="150"/>
      <c r="C15" s="167"/>
      <c r="D15" s="168"/>
      <c r="E15" s="168"/>
      <c r="F15" s="168"/>
      <c r="G15" s="169" t="str">
        <f t="shared" si="0"/>
        <v/>
      </c>
      <c r="H15" s="103"/>
    </row>
    <row r="16" spans="1:8" ht="15.75">
      <c r="A16" s="163">
        <v>7</v>
      </c>
      <c r="B16" s="150"/>
      <c r="C16" s="167"/>
      <c r="D16" s="168"/>
      <c r="E16" s="168"/>
      <c r="F16" s="168"/>
      <c r="G16" s="169" t="str">
        <f t="shared" si="0"/>
        <v/>
      </c>
      <c r="H16" s="103"/>
    </row>
    <row r="17" spans="1:8" ht="15.75">
      <c r="A17" s="163">
        <v>8</v>
      </c>
      <c r="B17" s="150"/>
      <c r="C17" s="167"/>
      <c r="D17" s="168"/>
      <c r="E17" s="168"/>
      <c r="F17" s="168"/>
      <c r="G17" s="169" t="str">
        <f t="shared" si="0"/>
        <v/>
      </c>
      <c r="H17" s="103"/>
    </row>
    <row r="18" spans="1:8" ht="15.75">
      <c r="A18" s="163">
        <v>9</v>
      </c>
      <c r="B18" s="150"/>
      <c r="C18" s="167"/>
      <c r="D18" s="168"/>
      <c r="E18" s="168"/>
      <c r="F18" s="168"/>
      <c r="G18" s="169" t="str">
        <f t="shared" si="0"/>
        <v/>
      </c>
      <c r="H18" s="103"/>
    </row>
    <row r="19" spans="1:8" ht="15.75">
      <c r="A19" s="163">
        <v>10</v>
      </c>
      <c r="B19" s="150"/>
      <c r="C19" s="167"/>
      <c r="D19" s="168"/>
      <c r="E19" s="168"/>
      <c r="F19" s="168"/>
      <c r="G19" s="169" t="str">
        <f t="shared" si="0"/>
        <v/>
      </c>
      <c r="H19" s="103"/>
    </row>
    <row r="20" spans="1:8" ht="15.75">
      <c r="A20" s="163">
        <v>11</v>
      </c>
      <c r="B20" s="150"/>
      <c r="C20" s="167"/>
      <c r="D20" s="168"/>
      <c r="E20" s="168"/>
      <c r="F20" s="168"/>
      <c r="G20" s="169" t="str">
        <f t="shared" si="0"/>
        <v/>
      </c>
      <c r="H20" s="103"/>
    </row>
    <row r="21" spans="1:8" ht="15.75">
      <c r="A21" s="163">
        <v>12</v>
      </c>
      <c r="B21" s="150"/>
      <c r="C21" s="167"/>
      <c r="D21" s="168"/>
      <c r="E21" s="168"/>
      <c r="F21" s="168"/>
      <c r="G21" s="169" t="str">
        <f t="shared" si="0"/>
        <v/>
      </c>
      <c r="H21" s="103"/>
    </row>
    <row r="22" spans="1:8" ht="15.75">
      <c r="A22" s="163">
        <v>13</v>
      </c>
      <c r="B22" s="150"/>
      <c r="C22" s="167"/>
      <c r="D22" s="168"/>
      <c r="E22" s="168"/>
      <c r="F22" s="168"/>
      <c r="G22" s="169" t="str">
        <f t="shared" si="0"/>
        <v/>
      </c>
      <c r="H22" s="103"/>
    </row>
    <row r="23" spans="1:8" ht="15.75">
      <c r="A23" s="163">
        <v>14</v>
      </c>
      <c r="B23" s="150"/>
      <c r="C23" s="167"/>
      <c r="D23" s="168"/>
      <c r="E23" s="168"/>
      <c r="F23" s="168"/>
      <c r="G23" s="169" t="str">
        <f t="shared" si="0"/>
        <v/>
      </c>
      <c r="H23" s="103"/>
    </row>
    <row r="24" spans="1:8" ht="15.75">
      <c r="A24" s="163">
        <v>15</v>
      </c>
      <c r="B24" s="150"/>
      <c r="C24" s="167"/>
      <c r="D24" s="168"/>
      <c r="E24" s="168"/>
      <c r="F24" s="168"/>
      <c r="G24" s="169" t="str">
        <f t="shared" si="0"/>
        <v/>
      </c>
      <c r="H24" s="103"/>
    </row>
    <row r="25" spans="1:8" ht="15.75">
      <c r="A25" s="163">
        <v>16</v>
      </c>
      <c r="B25" s="150"/>
      <c r="C25" s="167"/>
      <c r="D25" s="168"/>
      <c r="E25" s="168"/>
      <c r="F25" s="168"/>
      <c r="G25" s="169" t="str">
        <f t="shared" si="0"/>
        <v/>
      </c>
      <c r="H25" s="103"/>
    </row>
    <row r="26" spans="1:8" ht="15.75">
      <c r="A26" s="163">
        <v>17</v>
      </c>
      <c r="B26" s="150"/>
      <c r="C26" s="167"/>
      <c r="D26" s="168"/>
      <c r="E26" s="168"/>
      <c r="F26" s="168"/>
      <c r="G26" s="169" t="str">
        <f t="shared" si="0"/>
        <v/>
      </c>
      <c r="H26" s="103"/>
    </row>
    <row r="27" spans="1:8" ht="15.75">
      <c r="A27" s="163">
        <v>18</v>
      </c>
      <c r="B27" s="150"/>
      <c r="C27" s="167"/>
      <c r="D27" s="168"/>
      <c r="E27" s="168"/>
      <c r="F27" s="168"/>
      <c r="G27" s="169" t="str">
        <f t="shared" si="0"/>
        <v/>
      </c>
      <c r="H27" s="103"/>
    </row>
    <row r="28" spans="1:8" ht="15.75">
      <c r="A28" s="163">
        <v>19</v>
      </c>
      <c r="B28" s="150"/>
      <c r="C28" s="167"/>
      <c r="D28" s="168"/>
      <c r="E28" s="168"/>
      <c r="F28" s="168"/>
      <c r="G28" s="169" t="str">
        <f t="shared" si="0"/>
        <v/>
      </c>
      <c r="H28" s="103"/>
    </row>
    <row r="29" spans="1:8" ht="15.75">
      <c r="A29" s="163">
        <v>20</v>
      </c>
      <c r="B29" s="150"/>
      <c r="C29" s="167"/>
      <c r="D29" s="168"/>
      <c r="E29" s="168"/>
      <c r="F29" s="168"/>
      <c r="G29" s="169" t="str">
        <f t="shared" si="0"/>
        <v/>
      </c>
      <c r="H29" s="103"/>
    </row>
    <row r="30" spans="1:8" ht="15.75">
      <c r="A30" s="163">
        <v>21</v>
      </c>
      <c r="B30" s="150"/>
      <c r="C30" s="170"/>
      <c r="D30" s="171"/>
      <c r="E30" s="171"/>
      <c r="F30" s="171"/>
      <c r="G30" s="169" t="str">
        <f t="shared" si="0"/>
        <v/>
      </c>
      <c r="H30" s="103"/>
    </row>
    <row r="31" spans="1:8" ht="15.75">
      <c r="A31" s="163">
        <v>22</v>
      </c>
      <c r="B31" s="150"/>
      <c r="C31" s="170"/>
      <c r="D31" s="171"/>
      <c r="E31" s="171"/>
      <c r="F31" s="171"/>
      <c r="G31" s="169" t="str">
        <f t="shared" si="0"/>
        <v/>
      </c>
      <c r="H31" s="103"/>
    </row>
    <row r="32" spans="1:8" ht="15.75">
      <c r="A32" s="163">
        <v>23</v>
      </c>
      <c r="B32" s="150"/>
      <c r="C32" s="170"/>
      <c r="D32" s="171"/>
      <c r="E32" s="171"/>
      <c r="F32" s="171"/>
      <c r="G32" s="169" t="str">
        <f t="shared" si="0"/>
        <v/>
      </c>
      <c r="H32" s="103"/>
    </row>
    <row r="33" spans="1:10" ht="15.75">
      <c r="A33" s="163">
        <v>24</v>
      </c>
      <c r="B33" s="150"/>
      <c r="C33" s="170"/>
      <c r="D33" s="171"/>
      <c r="E33" s="171"/>
      <c r="F33" s="171"/>
      <c r="G33" s="169" t="str">
        <f t="shared" si="0"/>
        <v/>
      </c>
      <c r="H33" s="103"/>
    </row>
    <row r="34" spans="1:10" ht="15.75">
      <c r="A34" s="163">
        <v>25</v>
      </c>
      <c r="B34" s="150"/>
      <c r="C34" s="170"/>
      <c r="D34" s="171"/>
      <c r="E34" s="171"/>
      <c r="F34" s="171"/>
      <c r="G34" s="169" t="str">
        <f t="shared" si="0"/>
        <v/>
      </c>
      <c r="H34" s="103"/>
    </row>
    <row r="35" spans="1:10" ht="15.75">
      <c r="A35" s="163">
        <v>26</v>
      </c>
      <c r="B35" s="150"/>
      <c r="C35" s="170"/>
      <c r="D35" s="171"/>
      <c r="E35" s="171"/>
      <c r="F35" s="171"/>
      <c r="G35" s="169" t="str">
        <f t="shared" si="0"/>
        <v/>
      </c>
      <c r="H35" s="103"/>
    </row>
    <row r="36" spans="1:10" ht="15.75">
      <c r="A36" s="163">
        <v>27</v>
      </c>
      <c r="B36" s="150"/>
      <c r="C36" s="170"/>
      <c r="D36" s="171"/>
      <c r="E36" s="171"/>
      <c r="F36" s="171"/>
      <c r="G36" s="169" t="str">
        <f t="shared" si="0"/>
        <v/>
      </c>
      <c r="H36" s="103"/>
    </row>
    <row r="37" spans="1:10" ht="15.75">
      <c r="A37" s="163">
        <v>28</v>
      </c>
      <c r="B37" s="150"/>
      <c r="C37" s="170"/>
      <c r="D37" s="171"/>
      <c r="E37" s="171"/>
      <c r="F37" s="171"/>
      <c r="G37" s="169" t="str">
        <f t="shared" si="0"/>
        <v/>
      </c>
      <c r="H37" s="103"/>
    </row>
    <row r="38" spans="1:10" ht="15.75">
      <c r="A38" s="163">
        <v>29</v>
      </c>
      <c r="B38" s="150"/>
      <c r="C38" s="170"/>
      <c r="D38" s="171"/>
      <c r="E38" s="171"/>
      <c r="F38" s="171"/>
      <c r="G38" s="169" t="str">
        <f t="shared" si="0"/>
        <v/>
      </c>
      <c r="H38" s="103"/>
    </row>
    <row r="39" spans="1:10" ht="15.75">
      <c r="A39" s="163" t="s">
        <v>261</v>
      </c>
      <c r="B39" s="150"/>
      <c r="C39" s="170"/>
      <c r="D39" s="171"/>
      <c r="E39" s="171"/>
      <c r="F39" s="171"/>
      <c r="G39" s="169" t="str">
        <f>IF(ISBLANK(B39),"",#REF!+C39-D39)</f>
        <v/>
      </c>
      <c r="H39" s="103"/>
    </row>
    <row r="40" spans="1:10">
      <c r="A40" s="172" t="s">
        <v>298</v>
      </c>
      <c r="B40" s="173"/>
      <c r="C40" s="174"/>
      <c r="D40" s="175"/>
      <c r="E40" s="175"/>
      <c r="F40" s="176"/>
      <c r="G40" s="177" t="str">
        <f>G39</f>
        <v/>
      </c>
      <c r="H40" s="103"/>
    </row>
    <row r="44" spans="1:10">
      <c r="B44" s="180" t="s">
        <v>96</v>
      </c>
      <c r="F44" s="181"/>
    </row>
    <row r="45" spans="1:10">
      <c r="F45" s="179"/>
      <c r="G45" s="179"/>
      <c r="H45" s="179"/>
      <c r="I45" s="179"/>
      <c r="J45" s="179"/>
    </row>
    <row r="46" spans="1:10">
      <c r="C46" s="182"/>
      <c r="F46" s="182"/>
      <c r="G46" s="183"/>
      <c r="H46" s="179"/>
      <c r="I46" s="179"/>
      <c r="J46" s="179"/>
    </row>
    <row r="47" spans="1:10">
      <c r="A47" s="179"/>
      <c r="C47" s="184" t="s">
        <v>251</v>
      </c>
      <c r="F47" s="185" t="s">
        <v>256</v>
      </c>
      <c r="G47" s="183"/>
      <c r="H47" s="179"/>
      <c r="I47" s="179"/>
      <c r="J47" s="179"/>
    </row>
    <row r="48" spans="1:10">
      <c r="A48" s="179"/>
      <c r="C48" s="186" t="s">
        <v>127</v>
      </c>
      <c r="F48" s="178" t="s">
        <v>252</v>
      </c>
      <c r="G48" s="179"/>
      <c r="H48" s="179"/>
      <c r="I48" s="179"/>
      <c r="J48" s="179"/>
    </row>
    <row r="49" spans="2:2" s="179" customFormat="1">
      <c r="B49" s="178"/>
    </row>
    <row r="50" spans="2:2" s="179" customFormat="1" ht="12.75"/>
    <row r="51" spans="2:2" s="179" customFormat="1" ht="12.75"/>
    <row r="52" spans="2:2" s="179" customFormat="1" ht="12.75"/>
    <row r="53" spans="2:2" s="17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448" t="s">
        <v>97</v>
      </c>
      <c r="J1" s="448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37" t="str">
        <f>'ფორმა N1'!L2</f>
        <v>12.09.2017-02.10.2017</v>
      </c>
      <c r="J2" s="446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მერაბ კოსტავას საზოგადოება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47" t="s">
        <v>208</v>
      </c>
      <c r="C7" s="447"/>
      <c r="D7" s="447" t="s">
        <v>275</v>
      </c>
      <c r="E7" s="447"/>
      <c r="F7" s="447" t="s">
        <v>276</v>
      </c>
      <c r="G7" s="447"/>
      <c r="H7" s="149" t="s">
        <v>262</v>
      </c>
      <c r="I7" s="447" t="s">
        <v>211</v>
      </c>
      <c r="J7" s="447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17.140625" style="194" customWidth="1"/>
    <col min="10" max="16384" width="9.140625" style="194"/>
  </cols>
  <sheetData>
    <row r="1" spans="1:9" ht="15">
      <c r="A1" s="187" t="s">
        <v>476</v>
      </c>
      <c r="B1" s="187"/>
      <c r="C1" s="188"/>
      <c r="D1" s="188"/>
      <c r="E1" s="188"/>
      <c r="F1" s="188"/>
      <c r="G1" s="188"/>
      <c r="H1" s="188"/>
      <c r="I1" s="361" t="s">
        <v>97</v>
      </c>
    </row>
    <row r="2" spans="1:9" ht="15">
      <c r="A2" s="146" t="s">
        <v>128</v>
      </c>
      <c r="B2" s="146"/>
      <c r="C2" s="188"/>
      <c r="D2" s="188"/>
      <c r="E2" s="188"/>
      <c r="F2" s="188"/>
      <c r="G2" s="188"/>
      <c r="H2" s="188"/>
      <c r="I2" s="358" t="str">
        <f>'ფორმა N1'!L2</f>
        <v>12.09.2017-02.10.2017</v>
      </c>
    </row>
    <row r="3" spans="1:9" ht="15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5">
      <c r="A4" s="112" t="s">
        <v>257</v>
      </c>
      <c r="B4" s="112"/>
      <c r="C4" s="112"/>
      <c r="D4" s="112"/>
      <c r="E4" s="367"/>
      <c r="F4" s="189"/>
      <c r="G4" s="188"/>
      <c r="H4" s="188"/>
      <c r="I4" s="189"/>
    </row>
    <row r="5" spans="1:9" s="372" customFormat="1" ht="15">
      <c r="A5" s="368" t="str">
        <f>'ფორმა N1'!A5</f>
        <v>მერაბ კოსტავას საზოგადოება</v>
      </c>
      <c r="B5" s="368"/>
      <c r="C5" s="369"/>
      <c r="D5" s="369"/>
      <c r="E5" s="369"/>
      <c r="F5" s="370"/>
      <c r="G5" s="371"/>
      <c r="H5" s="371"/>
      <c r="I5" s="370"/>
    </row>
    <row r="6" spans="1:9" ht="13.5">
      <c r="A6" s="140"/>
      <c r="B6" s="140"/>
      <c r="C6" s="373"/>
      <c r="D6" s="373"/>
      <c r="E6" s="373"/>
      <c r="F6" s="188"/>
      <c r="G6" s="188"/>
      <c r="H6" s="188"/>
      <c r="I6" s="188"/>
    </row>
    <row r="7" spans="1:9" ht="60">
      <c r="A7" s="374" t="s">
        <v>64</v>
      </c>
      <c r="B7" s="374" t="s">
        <v>443</v>
      </c>
      <c r="C7" s="375" t="s">
        <v>444</v>
      </c>
      <c r="D7" s="375" t="s">
        <v>445</v>
      </c>
      <c r="E7" s="375" t="s">
        <v>446</v>
      </c>
      <c r="F7" s="375" t="s">
        <v>346</v>
      </c>
      <c r="G7" s="375" t="s">
        <v>447</v>
      </c>
      <c r="H7" s="375" t="s">
        <v>448</v>
      </c>
      <c r="I7" s="375" t="s">
        <v>449</v>
      </c>
    </row>
    <row r="8" spans="1:9" ht="15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5">
        <v>9</v>
      </c>
    </row>
    <row r="9" spans="1:9" ht="15">
      <c r="A9" s="376">
        <v>1</v>
      </c>
      <c r="B9" s="376"/>
      <c r="C9" s="377"/>
      <c r="D9" s="377"/>
      <c r="E9" s="377"/>
      <c r="F9" s="377"/>
      <c r="G9" s="377"/>
      <c r="H9" s="377"/>
      <c r="I9" s="377"/>
    </row>
    <row r="10" spans="1:9" ht="15">
      <c r="A10" s="376">
        <v>2</v>
      </c>
      <c r="B10" s="376"/>
      <c r="C10" s="377"/>
      <c r="D10" s="377"/>
      <c r="E10" s="377"/>
      <c r="F10" s="377"/>
      <c r="G10" s="377"/>
      <c r="H10" s="377"/>
      <c r="I10" s="377"/>
    </row>
    <row r="11" spans="1:9" ht="15">
      <c r="A11" s="376">
        <v>3</v>
      </c>
      <c r="B11" s="376"/>
      <c r="C11" s="377"/>
      <c r="D11" s="377"/>
      <c r="E11" s="377"/>
      <c r="F11" s="377"/>
      <c r="G11" s="377"/>
      <c r="H11" s="377"/>
      <c r="I11" s="377"/>
    </row>
    <row r="12" spans="1:9" ht="15">
      <c r="A12" s="376">
        <v>4</v>
      </c>
      <c r="B12" s="376"/>
      <c r="C12" s="377"/>
      <c r="D12" s="377"/>
      <c r="E12" s="377"/>
      <c r="F12" s="377"/>
      <c r="G12" s="377"/>
      <c r="H12" s="377"/>
      <c r="I12" s="377"/>
    </row>
    <row r="13" spans="1:9" ht="15">
      <c r="A13" s="376">
        <v>5</v>
      </c>
      <c r="B13" s="376"/>
      <c r="C13" s="377"/>
      <c r="D13" s="377"/>
      <c r="E13" s="377"/>
      <c r="F13" s="377"/>
      <c r="G13" s="377"/>
      <c r="H13" s="377"/>
      <c r="I13" s="377"/>
    </row>
    <row r="14" spans="1:9" ht="15">
      <c r="A14" s="376">
        <v>6</v>
      </c>
      <c r="B14" s="376"/>
      <c r="C14" s="377"/>
      <c r="D14" s="377"/>
      <c r="E14" s="377"/>
      <c r="F14" s="377"/>
      <c r="G14" s="377"/>
      <c r="H14" s="377"/>
      <c r="I14" s="377"/>
    </row>
    <row r="15" spans="1:9" ht="15">
      <c r="A15" s="376">
        <v>7</v>
      </c>
      <c r="B15" s="376"/>
      <c r="C15" s="377"/>
      <c r="D15" s="377"/>
      <c r="E15" s="377"/>
      <c r="F15" s="377"/>
      <c r="G15" s="377"/>
      <c r="H15" s="377"/>
      <c r="I15" s="377"/>
    </row>
    <row r="16" spans="1:9" ht="15">
      <c r="A16" s="376">
        <v>8</v>
      </c>
      <c r="B16" s="376"/>
      <c r="C16" s="377"/>
      <c r="D16" s="377"/>
      <c r="E16" s="377"/>
      <c r="F16" s="377"/>
      <c r="G16" s="377"/>
      <c r="H16" s="377"/>
      <c r="I16" s="377"/>
    </row>
    <row r="17" spans="1:9" ht="15">
      <c r="A17" s="376">
        <v>9</v>
      </c>
      <c r="B17" s="376"/>
      <c r="C17" s="377"/>
      <c r="D17" s="377"/>
      <c r="E17" s="377"/>
      <c r="F17" s="377"/>
      <c r="G17" s="377"/>
      <c r="H17" s="377"/>
      <c r="I17" s="377"/>
    </row>
    <row r="18" spans="1:9" ht="15">
      <c r="A18" s="376">
        <v>10</v>
      </c>
      <c r="B18" s="376"/>
      <c r="C18" s="377"/>
      <c r="D18" s="377"/>
      <c r="E18" s="377"/>
      <c r="F18" s="377"/>
      <c r="G18" s="377"/>
      <c r="H18" s="377"/>
      <c r="I18" s="377"/>
    </row>
    <row r="19" spans="1:9" ht="15">
      <c r="A19" s="376">
        <v>11</v>
      </c>
      <c r="B19" s="376"/>
      <c r="C19" s="377"/>
      <c r="D19" s="377"/>
      <c r="E19" s="377"/>
      <c r="F19" s="377"/>
      <c r="G19" s="377"/>
      <c r="H19" s="377"/>
      <c r="I19" s="377"/>
    </row>
    <row r="20" spans="1:9" ht="15">
      <c r="A20" s="376">
        <v>12</v>
      </c>
      <c r="B20" s="376"/>
      <c r="C20" s="377"/>
      <c r="D20" s="377"/>
      <c r="E20" s="377"/>
      <c r="F20" s="377"/>
      <c r="G20" s="377"/>
      <c r="H20" s="377"/>
      <c r="I20" s="377"/>
    </row>
    <row r="21" spans="1:9" ht="15">
      <c r="A21" s="376">
        <v>13</v>
      </c>
      <c r="B21" s="376"/>
      <c r="C21" s="377"/>
      <c r="D21" s="377"/>
      <c r="E21" s="377"/>
      <c r="F21" s="377"/>
      <c r="G21" s="377"/>
      <c r="H21" s="377"/>
      <c r="I21" s="377"/>
    </row>
    <row r="22" spans="1:9" ht="15">
      <c r="A22" s="376">
        <v>14</v>
      </c>
      <c r="B22" s="376"/>
      <c r="C22" s="377"/>
      <c r="D22" s="377"/>
      <c r="E22" s="377"/>
      <c r="F22" s="377"/>
      <c r="G22" s="377"/>
      <c r="H22" s="377"/>
      <c r="I22" s="377"/>
    </row>
    <row r="23" spans="1:9" ht="15">
      <c r="A23" s="376">
        <v>15</v>
      </c>
      <c r="B23" s="376"/>
      <c r="C23" s="377"/>
      <c r="D23" s="377"/>
      <c r="E23" s="377"/>
      <c r="F23" s="377"/>
      <c r="G23" s="377"/>
      <c r="H23" s="377"/>
      <c r="I23" s="377"/>
    </row>
    <row r="24" spans="1:9" ht="15">
      <c r="A24" s="376">
        <v>16</v>
      </c>
      <c r="B24" s="376"/>
      <c r="C24" s="377"/>
      <c r="D24" s="377"/>
      <c r="E24" s="377"/>
      <c r="F24" s="377"/>
      <c r="G24" s="377"/>
      <c r="H24" s="377"/>
      <c r="I24" s="377"/>
    </row>
    <row r="25" spans="1:9" ht="15">
      <c r="A25" s="376">
        <v>17</v>
      </c>
      <c r="B25" s="376"/>
      <c r="C25" s="377"/>
      <c r="D25" s="377"/>
      <c r="E25" s="377"/>
      <c r="F25" s="377"/>
      <c r="G25" s="377"/>
      <c r="H25" s="377"/>
      <c r="I25" s="377"/>
    </row>
    <row r="26" spans="1:9" ht="15">
      <c r="A26" s="376">
        <v>18</v>
      </c>
      <c r="B26" s="376"/>
      <c r="C26" s="377"/>
      <c r="D26" s="377"/>
      <c r="E26" s="377"/>
      <c r="F26" s="377"/>
      <c r="G26" s="377"/>
      <c r="H26" s="377"/>
      <c r="I26" s="377"/>
    </row>
    <row r="27" spans="1:9" ht="15">
      <c r="A27" s="376" t="s">
        <v>261</v>
      </c>
      <c r="B27" s="376"/>
      <c r="C27" s="377"/>
      <c r="D27" s="377"/>
      <c r="E27" s="377"/>
      <c r="F27" s="377"/>
      <c r="G27" s="377"/>
      <c r="H27" s="377"/>
      <c r="I27" s="377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378"/>
      <c r="B30" s="378"/>
      <c r="C30" s="190"/>
      <c r="D30" s="190"/>
      <c r="E30" s="190"/>
      <c r="F30" s="190"/>
      <c r="G30" s="190"/>
      <c r="H30" s="190"/>
      <c r="I30" s="190"/>
    </row>
    <row r="31" spans="1:9" ht="15">
      <c r="A31" s="21"/>
      <c r="B31" s="21"/>
      <c r="C31" s="379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9"/>
      <c r="E32" s="449"/>
      <c r="G32" s="193"/>
      <c r="H32" s="380"/>
    </row>
    <row r="33" spans="3:8" ht="15">
      <c r="C33" s="21"/>
      <c r="D33" s="450" t="s">
        <v>251</v>
      </c>
      <c r="E33" s="450"/>
      <c r="G33" s="451" t="s">
        <v>450</v>
      </c>
      <c r="H33" s="451"/>
    </row>
    <row r="34" spans="3:8" ht="15">
      <c r="C34" s="21"/>
      <c r="D34" s="21"/>
      <c r="E34" s="21"/>
      <c r="G34" s="452"/>
      <c r="H34" s="452"/>
    </row>
    <row r="35" spans="3:8" ht="15">
      <c r="C35" s="21"/>
      <c r="D35" s="453" t="s">
        <v>127</v>
      </c>
      <c r="E35" s="453"/>
      <c r="G35" s="452"/>
      <c r="H35" s="45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72" customWidth="1"/>
    <col min="2" max="2" width="14.85546875" style="372" customWidth="1"/>
    <col min="3" max="3" width="21.140625" style="372" customWidth="1"/>
    <col min="4" max="5" width="12.7109375" style="372" customWidth="1"/>
    <col min="6" max="6" width="13.42578125" style="372" bestFit="1" customWidth="1"/>
    <col min="7" max="7" width="15.28515625" style="372" customWidth="1"/>
    <col min="8" max="8" width="23.85546875" style="372" customWidth="1"/>
    <col min="9" max="9" width="12.140625" style="372" bestFit="1" customWidth="1"/>
    <col min="10" max="10" width="19" style="372" customWidth="1"/>
    <col min="11" max="11" width="17.7109375" style="372" customWidth="1"/>
    <col min="12" max="16384" width="9.140625" style="372"/>
  </cols>
  <sheetData>
    <row r="1" spans="1:12" s="194" customFormat="1" ht="15">
      <c r="A1" s="187" t="s">
        <v>288</v>
      </c>
      <c r="B1" s="187"/>
      <c r="C1" s="187"/>
      <c r="D1" s="188"/>
      <c r="E1" s="188"/>
      <c r="F1" s="188"/>
      <c r="G1" s="188"/>
      <c r="H1" s="188"/>
      <c r="I1" s="188"/>
      <c r="J1" s="188"/>
      <c r="K1" s="361" t="s">
        <v>97</v>
      </c>
    </row>
    <row r="2" spans="1:12" s="194" customFormat="1" ht="15">
      <c r="A2" s="146" t="s">
        <v>128</v>
      </c>
      <c r="B2" s="146"/>
      <c r="C2" s="146"/>
      <c r="D2" s="188"/>
      <c r="E2" s="188"/>
      <c r="F2" s="188"/>
      <c r="G2" s="188"/>
      <c r="H2" s="188"/>
      <c r="I2" s="188"/>
      <c r="J2" s="188"/>
      <c r="K2" s="358" t="str">
        <f>'ფორმა N1'!L2</f>
        <v>12.09.2017-02.10.2017</v>
      </c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72"/>
    </row>
    <row r="4" spans="1:12" s="194" customFormat="1" ht="15">
      <c r="A4" s="112" t="s">
        <v>257</v>
      </c>
      <c r="B4" s="112"/>
      <c r="C4" s="112"/>
      <c r="D4" s="112"/>
      <c r="E4" s="112"/>
      <c r="F4" s="367"/>
      <c r="G4" s="189"/>
      <c r="H4" s="188"/>
      <c r="I4" s="188"/>
      <c r="J4" s="188"/>
      <c r="K4" s="188"/>
    </row>
    <row r="5" spans="1:12" ht="15">
      <c r="A5" s="368" t="str">
        <f>'ფორმა N1'!A5</f>
        <v>მერაბ კოსტავას საზოგადოება</v>
      </c>
      <c r="B5" s="368"/>
      <c r="C5" s="368"/>
      <c r="D5" s="369"/>
      <c r="E5" s="369"/>
      <c r="F5" s="369"/>
      <c r="G5" s="370"/>
      <c r="H5" s="371"/>
      <c r="I5" s="371"/>
      <c r="J5" s="371"/>
      <c r="K5" s="370"/>
    </row>
    <row r="6" spans="1:12" s="194" customFormat="1" ht="13.5">
      <c r="A6" s="140"/>
      <c r="B6" s="140"/>
      <c r="C6" s="140"/>
      <c r="D6" s="373"/>
      <c r="E6" s="373"/>
      <c r="F6" s="373"/>
      <c r="G6" s="188"/>
      <c r="H6" s="188"/>
      <c r="I6" s="188"/>
      <c r="J6" s="188"/>
      <c r="K6" s="188"/>
    </row>
    <row r="7" spans="1:12" s="194" customFormat="1" ht="60">
      <c r="A7" s="374" t="s">
        <v>64</v>
      </c>
      <c r="B7" s="374" t="s">
        <v>443</v>
      </c>
      <c r="C7" s="374" t="s">
        <v>231</v>
      </c>
      <c r="D7" s="375" t="s">
        <v>228</v>
      </c>
      <c r="E7" s="375" t="s">
        <v>229</v>
      </c>
      <c r="F7" s="375" t="s">
        <v>322</v>
      </c>
      <c r="G7" s="375" t="s">
        <v>230</v>
      </c>
      <c r="H7" s="375" t="s">
        <v>451</v>
      </c>
      <c r="I7" s="375" t="s">
        <v>227</v>
      </c>
      <c r="J7" s="375" t="s">
        <v>448</v>
      </c>
      <c r="K7" s="375" t="s">
        <v>449</v>
      </c>
    </row>
    <row r="8" spans="1:12" s="194" customFormat="1" ht="15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4">
        <v>9</v>
      </c>
      <c r="J8" s="374">
        <v>10</v>
      </c>
      <c r="K8" s="375">
        <v>11</v>
      </c>
    </row>
    <row r="9" spans="1:12" s="194" customFormat="1" ht="15">
      <c r="A9" s="376">
        <v>1</v>
      </c>
      <c r="B9" s="376"/>
      <c r="C9" s="376"/>
      <c r="D9" s="377"/>
      <c r="E9" s="377"/>
      <c r="F9" s="377"/>
      <c r="G9" s="377"/>
      <c r="H9" s="377"/>
      <c r="I9" s="377"/>
      <c r="J9" s="377"/>
      <c r="K9" s="377"/>
    </row>
    <row r="10" spans="1:12" s="194" customFormat="1" ht="15">
      <c r="A10" s="376">
        <v>2</v>
      </c>
      <c r="B10" s="376"/>
      <c r="C10" s="376"/>
      <c r="D10" s="377"/>
      <c r="E10" s="377"/>
      <c r="F10" s="377"/>
      <c r="G10" s="377"/>
      <c r="H10" s="377"/>
      <c r="I10" s="377"/>
      <c r="J10" s="377"/>
      <c r="K10" s="377"/>
    </row>
    <row r="11" spans="1:12" s="194" customFormat="1" ht="15">
      <c r="A11" s="376">
        <v>3</v>
      </c>
      <c r="B11" s="376"/>
      <c r="C11" s="376"/>
      <c r="D11" s="377"/>
      <c r="E11" s="377"/>
      <c r="F11" s="377"/>
      <c r="G11" s="377"/>
      <c r="H11" s="377"/>
      <c r="I11" s="377"/>
      <c r="J11" s="377"/>
      <c r="K11" s="377"/>
    </row>
    <row r="12" spans="1:12" s="194" customFormat="1" ht="15">
      <c r="A12" s="376">
        <v>4</v>
      </c>
      <c r="B12" s="376"/>
      <c r="C12" s="376"/>
      <c r="D12" s="377"/>
      <c r="E12" s="377"/>
      <c r="F12" s="377"/>
      <c r="G12" s="377"/>
      <c r="H12" s="377"/>
      <c r="I12" s="377"/>
      <c r="J12" s="377"/>
      <c r="K12" s="377"/>
    </row>
    <row r="13" spans="1:12" s="194" customFormat="1" ht="15">
      <c r="A13" s="376">
        <v>5</v>
      </c>
      <c r="B13" s="376"/>
      <c r="C13" s="376"/>
      <c r="D13" s="377"/>
      <c r="E13" s="377"/>
      <c r="F13" s="377"/>
      <c r="G13" s="377"/>
      <c r="H13" s="377"/>
      <c r="I13" s="377"/>
      <c r="J13" s="377"/>
      <c r="K13" s="377"/>
    </row>
    <row r="14" spans="1:12" s="194" customFormat="1" ht="15">
      <c r="A14" s="376">
        <v>6</v>
      </c>
      <c r="B14" s="376"/>
      <c r="C14" s="376"/>
      <c r="D14" s="377"/>
      <c r="E14" s="377"/>
      <c r="F14" s="377"/>
      <c r="G14" s="377"/>
      <c r="H14" s="377"/>
      <c r="I14" s="377"/>
      <c r="J14" s="377"/>
      <c r="K14" s="377"/>
    </row>
    <row r="15" spans="1:12" s="194" customFormat="1" ht="15">
      <c r="A15" s="376">
        <v>7</v>
      </c>
      <c r="B15" s="376"/>
      <c r="C15" s="376"/>
      <c r="D15" s="377"/>
      <c r="E15" s="377"/>
      <c r="F15" s="377"/>
      <c r="G15" s="377"/>
      <c r="H15" s="377"/>
      <c r="I15" s="377"/>
      <c r="J15" s="377"/>
      <c r="K15" s="377"/>
    </row>
    <row r="16" spans="1:12" s="194" customFormat="1" ht="15">
      <c r="A16" s="376">
        <v>8</v>
      </c>
      <c r="B16" s="376"/>
      <c r="C16" s="376"/>
      <c r="D16" s="377"/>
      <c r="E16" s="377"/>
      <c r="F16" s="377"/>
      <c r="G16" s="377"/>
      <c r="H16" s="377"/>
      <c r="I16" s="377"/>
      <c r="J16" s="377"/>
      <c r="K16" s="377"/>
    </row>
    <row r="17" spans="1:11" s="194" customFormat="1" ht="15">
      <c r="A17" s="376">
        <v>9</v>
      </c>
      <c r="B17" s="376"/>
      <c r="C17" s="376"/>
      <c r="D17" s="377"/>
      <c r="E17" s="377"/>
      <c r="F17" s="377"/>
      <c r="G17" s="377"/>
      <c r="H17" s="377"/>
      <c r="I17" s="377"/>
      <c r="J17" s="377"/>
      <c r="K17" s="377"/>
    </row>
    <row r="18" spans="1:11" s="194" customFormat="1" ht="15">
      <c r="A18" s="376">
        <v>10</v>
      </c>
      <c r="B18" s="376"/>
      <c r="C18" s="376"/>
      <c r="D18" s="377"/>
      <c r="E18" s="377"/>
      <c r="F18" s="377"/>
      <c r="G18" s="377"/>
      <c r="H18" s="377"/>
      <c r="I18" s="377"/>
      <c r="J18" s="377"/>
      <c r="K18" s="377"/>
    </row>
    <row r="19" spans="1:11" s="194" customFormat="1" ht="15">
      <c r="A19" s="376">
        <v>11</v>
      </c>
      <c r="B19" s="376"/>
      <c r="C19" s="376"/>
      <c r="D19" s="377"/>
      <c r="E19" s="377"/>
      <c r="F19" s="377"/>
      <c r="G19" s="377"/>
      <c r="H19" s="377"/>
      <c r="I19" s="377"/>
      <c r="J19" s="377"/>
      <c r="K19" s="377"/>
    </row>
    <row r="20" spans="1:11" s="194" customFormat="1" ht="15">
      <c r="A20" s="376">
        <v>12</v>
      </c>
      <c r="B20" s="376"/>
      <c r="C20" s="376"/>
      <c r="D20" s="377"/>
      <c r="E20" s="377"/>
      <c r="F20" s="377"/>
      <c r="G20" s="377"/>
      <c r="H20" s="377"/>
      <c r="I20" s="377"/>
      <c r="J20" s="377"/>
      <c r="K20" s="377"/>
    </row>
    <row r="21" spans="1:11" s="194" customFormat="1" ht="15">
      <c r="A21" s="376">
        <v>13</v>
      </c>
      <c r="B21" s="376"/>
      <c r="C21" s="376"/>
      <c r="D21" s="377"/>
      <c r="E21" s="377"/>
      <c r="F21" s="377"/>
      <c r="G21" s="377"/>
      <c r="H21" s="377"/>
      <c r="I21" s="377"/>
      <c r="J21" s="377"/>
      <c r="K21" s="377"/>
    </row>
    <row r="22" spans="1:11" s="194" customFormat="1" ht="15">
      <c r="A22" s="376">
        <v>14</v>
      </c>
      <c r="B22" s="376"/>
      <c r="C22" s="376"/>
      <c r="D22" s="377"/>
      <c r="E22" s="377"/>
      <c r="F22" s="377"/>
      <c r="G22" s="377"/>
      <c r="H22" s="377"/>
      <c r="I22" s="377"/>
      <c r="J22" s="377"/>
      <c r="K22" s="377"/>
    </row>
    <row r="23" spans="1:11" s="194" customFormat="1" ht="15">
      <c r="A23" s="376">
        <v>15</v>
      </c>
      <c r="B23" s="376"/>
      <c r="C23" s="376"/>
      <c r="D23" s="377"/>
      <c r="E23" s="377"/>
      <c r="F23" s="377"/>
      <c r="G23" s="377"/>
      <c r="H23" s="377"/>
      <c r="I23" s="377"/>
      <c r="J23" s="377"/>
      <c r="K23" s="377"/>
    </row>
    <row r="24" spans="1:11" s="194" customFormat="1" ht="15">
      <c r="A24" s="376">
        <v>16</v>
      </c>
      <c r="B24" s="376"/>
      <c r="C24" s="376"/>
      <c r="D24" s="377"/>
      <c r="E24" s="377"/>
      <c r="F24" s="377"/>
      <c r="G24" s="377"/>
      <c r="H24" s="377"/>
      <c r="I24" s="377"/>
      <c r="J24" s="377"/>
      <c r="K24" s="377"/>
    </row>
    <row r="25" spans="1:11" s="194" customFormat="1" ht="15">
      <c r="A25" s="376">
        <v>17</v>
      </c>
      <c r="B25" s="376"/>
      <c r="C25" s="376"/>
      <c r="D25" s="377"/>
      <c r="E25" s="377"/>
      <c r="F25" s="377"/>
      <c r="G25" s="377"/>
      <c r="H25" s="377"/>
      <c r="I25" s="377"/>
      <c r="J25" s="377"/>
      <c r="K25" s="377"/>
    </row>
    <row r="26" spans="1:11" s="194" customFormat="1" ht="15">
      <c r="A26" s="376">
        <v>18</v>
      </c>
      <c r="B26" s="376"/>
      <c r="C26" s="376"/>
      <c r="D26" s="377"/>
      <c r="E26" s="377"/>
      <c r="F26" s="377"/>
      <c r="G26" s="377"/>
      <c r="H26" s="377"/>
      <c r="I26" s="377"/>
      <c r="J26" s="377"/>
      <c r="K26" s="377"/>
    </row>
    <row r="27" spans="1:11" s="194" customFormat="1" ht="15">
      <c r="A27" s="376" t="s">
        <v>261</v>
      </c>
      <c r="B27" s="376"/>
      <c r="C27" s="376"/>
      <c r="D27" s="377"/>
      <c r="E27" s="377"/>
      <c r="F27" s="377"/>
      <c r="G27" s="377"/>
      <c r="H27" s="377"/>
      <c r="I27" s="377"/>
      <c r="J27" s="377"/>
      <c r="K27" s="377"/>
    </row>
    <row r="28" spans="1:11">
      <c r="A28" s="381"/>
      <c r="B28" s="381"/>
      <c r="C28" s="381"/>
      <c r="D28" s="381"/>
      <c r="E28" s="381"/>
      <c r="F28" s="381"/>
      <c r="G28" s="381"/>
      <c r="H28" s="381"/>
      <c r="I28" s="381"/>
      <c r="J28" s="381"/>
      <c r="K28" s="381"/>
    </row>
    <row r="29" spans="1:11">
      <c r="A29" s="381"/>
      <c r="B29" s="381"/>
      <c r="C29" s="381"/>
      <c r="D29" s="381"/>
      <c r="E29" s="381"/>
      <c r="F29" s="381"/>
      <c r="G29" s="381"/>
      <c r="H29" s="381"/>
      <c r="I29" s="381"/>
      <c r="J29" s="381"/>
      <c r="K29" s="381"/>
    </row>
    <row r="30" spans="1:11">
      <c r="A30" s="382"/>
      <c r="B30" s="382"/>
      <c r="C30" s="382"/>
      <c r="D30" s="381"/>
      <c r="E30" s="381"/>
      <c r="F30" s="381"/>
      <c r="G30" s="381"/>
      <c r="H30" s="381"/>
      <c r="I30" s="381"/>
      <c r="J30" s="381"/>
      <c r="K30" s="381"/>
    </row>
    <row r="31" spans="1:11" ht="15">
      <c r="A31" s="383"/>
      <c r="B31" s="383"/>
      <c r="C31" s="383"/>
      <c r="D31" s="384" t="s">
        <v>96</v>
      </c>
      <c r="E31" s="383"/>
      <c r="F31" s="383"/>
      <c r="G31" s="385"/>
      <c r="H31" s="383"/>
      <c r="I31" s="383"/>
      <c r="J31" s="383"/>
      <c r="K31" s="383"/>
    </row>
    <row r="32" spans="1:11" ht="15">
      <c r="A32" s="383"/>
      <c r="B32" s="383"/>
      <c r="C32" s="383"/>
      <c r="D32" s="383"/>
      <c r="E32" s="386"/>
      <c r="F32" s="383"/>
      <c r="H32" s="386"/>
      <c r="I32" s="386"/>
      <c r="J32" s="387"/>
    </row>
    <row r="33" spans="4:9" ht="15">
      <c r="D33" s="383"/>
      <c r="E33" s="388" t="s">
        <v>251</v>
      </c>
      <c r="F33" s="383"/>
      <c r="H33" s="389" t="s">
        <v>256</v>
      </c>
      <c r="I33" s="389"/>
    </row>
    <row r="34" spans="4:9" ht="15">
      <c r="D34" s="383"/>
      <c r="E34" s="390" t="s">
        <v>127</v>
      </c>
      <c r="F34" s="383"/>
      <c r="H34" s="383" t="s">
        <v>252</v>
      </c>
      <c r="I34" s="383"/>
    </row>
    <row r="35" spans="4:9" ht="15">
      <c r="D35" s="383"/>
      <c r="E35" s="39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199" t="str">
        <f>'ფორმა N1'!L2</f>
        <v>12.09.2017-02.10.2017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0" t="str">
        <f>'ფორმა N1'!A5</f>
        <v>მერაბ კოსტავას საზოგადოება</v>
      </c>
      <c r="B5" s="78"/>
      <c r="C5" s="78"/>
      <c r="D5" s="202"/>
      <c r="E5" s="202"/>
      <c r="F5" s="202"/>
      <c r="G5" s="202"/>
      <c r="H5" s="202"/>
      <c r="I5" s="201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5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5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5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5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5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5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5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5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5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5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>
      <c r="A20" s="65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>
      <c r="A21" s="65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>
      <c r="A22" s="65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>
      <c r="A23" s="65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>
      <c r="A24" s="65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>
      <c r="A25" s="65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>
      <c r="A26" s="65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78"/>
      <c r="B31" s="180" t="s">
        <v>96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09"/>
    </row>
    <row r="33" spans="2:6" ht="15">
      <c r="B33" s="178"/>
      <c r="C33" s="184" t="s">
        <v>251</v>
      </c>
      <c r="D33" s="178"/>
      <c r="F33" s="185" t="s">
        <v>256</v>
      </c>
    </row>
    <row r="34" spans="2:6" ht="15">
      <c r="B34" s="178"/>
      <c r="C34" s="186" t="s">
        <v>127</v>
      </c>
      <c r="D34" s="178"/>
      <c r="F34" s="178" t="s">
        <v>252</v>
      </c>
    </row>
    <row r="35" spans="2:6" ht="15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7" t="s">
        <v>186</v>
      </c>
      <c r="J1" s="158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9" t="str">
        <f>'ფორმა N1'!L2</f>
        <v>12.09.2017-02.10.2017</v>
      </c>
      <c r="J2" s="158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8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0" t="str">
        <f>'ფორმა N1'!A5</f>
        <v>მერაბ კოსტავას საზოგადოება</v>
      </c>
      <c r="B5" s="200"/>
      <c r="C5" s="200"/>
      <c r="D5" s="200"/>
      <c r="E5" s="200"/>
      <c r="F5" s="200"/>
      <c r="G5" s="200"/>
      <c r="H5" s="200"/>
      <c r="I5" s="200"/>
      <c r="J5" s="185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0" t="s">
        <v>64</v>
      </c>
      <c r="B8" s="350" t="s">
        <v>344</v>
      </c>
      <c r="C8" s="351" t="s">
        <v>381</v>
      </c>
      <c r="D8" s="351" t="s">
        <v>382</v>
      </c>
      <c r="E8" s="351" t="s">
        <v>345</v>
      </c>
      <c r="F8" s="351" t="s">
        <v>358</v>
      </c>
      <c r="G8" s="351" t="s">
        <v>359</v>
      </c>
      <c r="H8" s="351" t="s">
        <v>383</v>
      </c>
      <c r="I8" s="161" t="s">
        <v>360</v>
      </c>
      <c r="J8" s="103"/>
    </row>
    <row r="9" spans="1:10">
      <c r="A9" s="163">
        <v>1</v>
      </c>
      <c r="B9" s="191"/>
      <c r="C9" s="168"/>
      <c r="D9" s="168"/>
      <c r="E9" s="167"/>
      <c r="F9" s="167"/>
      <c r="G9" s="167"/>
      <c r="H9" s="167"/>
      <c r="I9" s="167"/>
      <c r="J9" s="103"/>
    </row>
    <row r="10" spans="1:10">
      <c r="A10" s="163">
        <v>2</v>
      </c>
      <c r="B10" s="191"/>
      <c r="C10" s="168"/>
      <c r="D10" s="168"/>
      <c r="E10" s="167"/>
      <c r="F10" s="167"/>
      <c r="G10" s="167"/>
      <c r="H10" s="167"/>
      <c r="I10" s="167"/>
      <c r="J10" s="103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3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3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3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3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3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3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3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3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3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3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3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3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3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3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3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3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3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3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39"/>
      <c r="I29" s="167"/>
      <c r="J29" s="103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39"/>
      <c r="I30" s="167"/>
      <c r="J30" s="103"/>
    </row>
    <row r="31" spans="1:10">
      <c r="A31" s="163">
        <v>23</v>
      </c>
      <c r="B31" s="191"/>
      <c r="C31" s="171"/>
      <c r="D31" s="171"/>
      <c r="E31" s="170"/>
      <c r="F31" s="170"/>
      <c r="G31" s="170"/>
      <c r="H31" s="239"/>
      <c r="I31" s="167"/>
      <c r="J31" s="103"/>
    </row>
    <row r="32" spans="1:10">
      <c r="A32" s="163">
        <v>24</v>
      </c>
      <c r="B32" s="191"/>
      <c r="C32" s="171"/>
      <c r="D32" s="171"/>
      <c r="E32" s="170"/>
      <c r="F32" s="170"/>
      <c r="G32" s="170"/>
      <c r="H32" s="239"/>
      <c r="I32" s="167"/>
      <c r="J32" s="103"/>
    </row>
    <row r="33" spans="1:12">
      <c r="A33" s="163">
        <v>25</v>
      </c>
      <c r="B33" s="191"/>
      <c r="C33" s="171"/>
      <c r="D33" s="171"/>
      <c r="E33" s="170"/>
      <c r="F33" s="170"/>
      <c r="G33" s="170"/>
      <c r="H33" s="239"/>
      <c r="I33" s="167"/>
      <c r="J33" s="103"/>
    </row>
    <row r="34" spans="1:12">
      <c r="A34" s="163">
        <v>26</v>
      </c>
      <c r="B34" s="191"/>
      <c r="C34" s="171"/>
      <c r="D34" s="171"/>
      <c r="E34" s="170"/>
      <c r="F34" s="170"/>
      <c r="G34" s="170"/>
      <c r="H34" s="239"/>
      <c r="I34" s="167"/>
      <c r="J34" s="103"/>
    </row>
    <row r="35" spans="1:12">
      <c r="A35" s="163">
        <v>27</v>
      </c>
      <c r="B35" s="191"/>
      <c r="C35" s="171"/>
      <c r="D35" s="171"/>
      <c r="E35" s="170"/>
      <c r="F35" s="170"/>
      <c r="G35" s="170"/>
      <c r="H35" s="239"/>
      <c r="I35" s="167"/>
      <c r="J35" s="103"/>
    </row>
    <row r="36" spans="1:12">
      <c r="A36" s="163">
        <v>28</v>
      </c>
      <c r="B36" s="191"/>
      <c r="C36" s="171"/>
      <c r="D36" s="171"/>
      <c r="E36" s="170"/>
      <c r="F36" s="170"/>
      <c r="G36" s="170"/>
      <c r="H36" s="239"/>
      <c r="I36" s="167"/>
      <c r="J36" s="103"/>
    </row>
    <row r="37" spans="1:12">
      <c r="A37" s="163">
        <v>29</v>
      </c>
      <c r="B37" s="191"/>
      <c r="C37" s="171"/>
      <c r="D37" s="171"/>
      <c r="E37" s="170"/>
      <c r="F37" s="170"/>
      <c r="G37" s="170"/>
      <c r="H37" s="239"/>
      <c r="I37" s="167"/>
      <c r="J37" s="103"/>
    </row>
    <row r="38" spans="1:12">
      <c r="A38" s="163" t="s">
        <v>261</v>
      </c>
      <c r="B38" s="191"/>
      <c r="C38" s="171"/>
      <c r="D38" s="171"/>
      <c r="E38" s="170"/>
      <c r="F38" s="170"/>
      <c r="G38" s="240"/>
      <c r="H38" s="249" t="s">
        <v>374</v>
      </c>
      <c r="I38" s="356">
        <f>SUM(I9:I37)</f>
        <v>0</v>
      </c>
      <c r="J38" s="103"/>
    </row>
    <row r="40" spans="1:12">
      <c r="A40" s="178" t="s">
        <v>396</v>
      </c>
    </row>
    <row r="42" spans="1:12">
      <c r="B42" s="180" t="s">
        <v>96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251</v>
      </c>
      <c r="F45" s="185" t="s">
        <v>256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127</v>
      </c>
      <c r="F46" s="178" t="s">
        <v>252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2.75"/>
    <row r="49" s="179" customFormat="1" ht="12.75"/>
    <row r="50" s="179" customFormat="1" ht="12.75"/>
    <row r="51" s="17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2" zoomScaleNormal="100" zoomScaleSheetLayoutView="100" workbookViewId="0">
      <selection activeCell="K23" sqref="K23"/>
    </sheetView>
  </sheetViews>
  <sheetFormatPr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>
      <c r="A1" s="454" t="s">
        <v>457</v>
      </c>
      <c r="B1" s="454"/>
      <c r="C1" s="361" t="s">
        <v>97</v>
      </c>
    </row>
    <row r="2" spans="1:3" s="6" customFormat="1" ht="15">
      <c r="A2" s="454"/>
      <c r="B2" s="454"/>
      <c r="C2" s="414" t="str">
        <f>'ფორმა N1'!L2</f>
        <v>12.09.2017-02.10.2017</v>
      </c>
    </row>
    <row r="3" spans="1:3" s="6" customFormat="1" ht="15">
      <c r="A3" s="395" t="s">
        <v>128</v>
      </c>
      <c r="B3" s="359"/>
      <c r="C3" s="360"/>
    </row>
    <row r="4" spans="1:3" s="6" customFormat="1" ht="15">
      <c r="A4" s="112"/>
      <c r="B4" s="359"/>
      <c r="C4" s="360"/>
    </row>
    <row r="5" spans="1:3" s="21" customFormat="1" ht="15">
      <c r="A5" s="455" t="s">
        <v>257</v>
      </c>
      <c r="B5" s="455"/>
      <c r="C5" s="112"/>
    </row>
    <row r="6" spans="1:3" s="21" customFormat="1" ht="15">
      <c r="A6" s="456" t="str">
        <f>'ფორმა N1'!A5</f>
        <v>მერაბ კოსტავას საზოგადოება</v>
      </c>
      <c r="B6" s="456"/>
      <c r="C6" s="112"/>
    </row>
    <row r="7" spans="1:3">
      <c r="A7" s="396"/>
      <c r="B7" s="396"/>
      <c r="C7" s="396"/>
    </row>
    <row r="8" spans="1:3">
      <c r="A8" s="396"/>
      <c r="B8" s="396"/>
      <c r="C8" s="396"/>
    </row>
    <row r="9" spans="1:3" ht="30" customHeight="1">
      <c r="A9" s="397" t="s">
        <v>64</v>
      </c>
      <c r="B9" s="397" t="s">
        <v>11</v>
      </c>
      <c r="C9" s="398" t="s">
        <v>9</v>
      </c>
    </row>
    <row r="10" spans="1:3" ht="15">
      <c r="A10" s="399">
        <v>1</v>
      </c>
      <c r="B10" s="400" t="s">
        <v>57</v>
      </c>
      <c r="C10" s="417">
        <f>'ფორმა N4'!D11+'ფორმა N5'!D9</f>
        <v>0</v>
      </c>
    </row>
    <row r="11" spans="1:3" ht="15">
      <c r="A11" s="402">
        <v>1.1000000000000001</v>
      </c>
      <c r="B11" s="400" t="s">
        <v>458</v>
      </c>
      <c r="C11" s="418">
        <f>'ფორმა N4'!D39+'ფორმა N5'!D37</f>
        <v>0</v>
      </c>
    </row>
    <row r="12" spans="1:3" ht="15">
      <c r="A12" s="403" t="s">
        <v>30</v>
      </c>
      <c r="B12" s="400" t="s">
        <v>459</v>
      </c>
      <c r="C12" s="418">
        <f>'ფორმა N4'!D40+'ფორმა N5'!D38</f>
        <v>0</v>
      </c>
    </row>
    <row r="13" spans="1:3" ht="15">
      <c r="A13" s="402">
        <v>1.2</v>
      </c>
      <c r="B13" s="400" t="s">
        <v>58</v>
      </c>
      <c r="C13" s="418">
        <f>'ფორმა N4'!D12+'ფორმა N5'!D10</f>
        <v>0</v>
      </c>
    </row>
    <row r="14" spans="1:3" ht="15">
      <c r="A14" s="402">
        <v>1.3</v>
      </c>
      <c r="B14" s="400" t="s">
        <v>460</v>
      </c>
      <c r="C14" s="418">
        <f>'ფორმა N4'!D17+'ფორმა N5'!D15</f>
        <v>0</v>
      </c>
    </row>
    <row r="15" spans="1:3" ht="15">
      <c r="A15" s="457"/>
      <c r="B15" s="457"/>
      <c r="C15" s="457"/>
    </row>
    <row r="16" spans="1:3" ht="30" customHeight="1">
      <c r="A16" s="397" t="s">
        <v>64</v>
      </c>
      <c r="B16" s="397" t="s">
        <v>232</v>
      </c>
      <c r="C16" s="398" t="s">
        <v>67</v>
      </c>
    </row>
    <row r="17" spans="1:4" ht="15">
      <c r="A17" s="399">
        <v>2</v>
      </c>
      <c r="B17" s="400" t="s">
        <v>461</v>
      </c>
      <c r="C17" s="401">
        <f>'ფორმა N2'!D9+'ფორმა N2'!C26+'ფორმა N3'!D9+'ფორმა N3'!C26</f>
        <v>0</v>
      </c>
    </row>
    <row r="18" spans="1:4" ht="15">
      <c r="A18" s="404">
        <v>2.1</v>
      </c>
      <c r="B18" s="400" t="s">
        <v>462</v>
      </c>
      <c r="C18" s="400">
        <f>'ფორმა N2'!D17+'ფორმა N3'!D17</f>
        <v>0</v>
      </c>
    </row>
    <row r="19" spans="1:4" ht="15">
      <c r="A19" s="404">
        <v>2.2000000000000002</v>
      </c>
      <c r="B19" s="400" t="s">
        <v>463</v>
      </c>
      <c r="C19" s="400">
        <f>'ფორმა N2'!D18+'ფორმა N3'!D18</f>
        <v>0</v>
      </c>
    </row>
    <row r="20" spans="1:4" ht="15">
      <c r="A20" s="404">
        <v>2.2999999999999998</v>
      </c>
      <c r="B20" s="400" t="s">
        <v>464</v>
      </c>
      <c r="C20" s="405">
        <f>SUM(C21:C25)</f>
        <v>0</v>
      </c>
    </row>
    <row r="21" spans="1:4" ht="15">
      <c r="A21" s="403" t="s">
        <v>465</v>
      </c>
      <c r="B21" s="406" t="s">
        <v>466</v>
      </c>
      <c r="C21" s="400">
        <f>'ფორმა N2'!D13+'ფორმა N3'!D13</f>
        <v>0</v>
      </c>
    </row>
    <row r="22" spans="1:4" ht="15">
      <c r="A22" s="403" t="s">
        <v>467</v>
      </c>
      <c r="B22" s="406" t="s">
        <v>468</v>
      </c>
      <c r="C22" s="400">
        <f>'ფორმა N2'!C27+'ფორმა N3'!C27</f>
        <v>0</v>
      </c>
    </row>
    <row r="23" spans="1:4" ht="15">
      <c r="A23" s="403" t="s">
        <v>469</v>
      </c>
      <c r="B23" s="406" t="s">
        <v>470</v>
      </c>
      <c r="C23" s="400">
        <f>'ფორმა N2'!D14+'ფორმა N3'!D14</f>
        <v>0</v>
      </c>
    </row>
    <row r="24" spans="1:4" ht="15">
      <c r="A24" s="403" t="s">
        <v>471</v>
      </c>
      <c r="B24" s="406" t="s">
        <v>472</v>
      </c>
      <c r="C24" s="400">
        <f>'ფორმა N2'!C31+'ფორმა N3'!C31</f>
        <v>0</v>
      </c>
    </row>
    <row r="25" spans="1:4" ht="15">
      <c r="A25" s="403" t="s">
        <v>473</v>
      </c>
      <c r="B25" s="406" t="s">
        <v>474</v>
      </c>
      <c r="C25" s="400">
        <f>'ფორმა N2'!D11+'ფორმა N3'!D11</f>
        <v>0</v>
      </c>
    </row>
    <row r="26" spans="1:4" ht="15">
      <c r="A26" s="407"/>
      <c r="B26" s="408"/>
      <c r="C26" s="409"/>
    </row>
    <row r="27" spans="1:4" ht="15">
      <c r="A27" s="407"/>
      <c r="B27" s="408"/>
      <c r="C27" s="409"/>
    </row>
    <row r="28" spans="1:4" ht="15">
      <c r="A28" s="21"/>
      <c r="B28" s="21"/>
      <c r="C28" s="21"/>
      <c r="D28" s="410"/>
    </row>
    <row r="29" spans="1:4" ht="15">
      <c r="A29" s="192" t="s">
        <v>96</v>
      </c>
      <c r="B29" s="21"/>
      <c r="C29" s="21"/>
      <c r="D29" s="410"/>
    </row>
    <row r="30" spans="1:4" ht="15">
      <c r="A30" s="21"/>
      <c r="B30" s="21"/>
      <c r="C30" s="21"/>
      <c r="D30" s="410"/>
    </row>
    <row r="31" spans="1:4" ht="15">
      <c r="A31" s="21"/>
      <c r="B31" s="21"/>
      <c r="C31" s="21"/>
      <c r="D31" s="411"/>
    </row>
    <row r="32" spans="1:4" ht="15">
      <c r="B32" s="192" t="s">
        <v>254</v>
      </c>
      <c r="C32" s="21"/>
      <c r="D32" s="411"/>
    </row>
    <row r="33" spans="2:4" ht="15">
      <c r="B33" s="21" t="s">
        <v>253</v>
      </c>
      <c r="C33" s="21"/>
      <c r="D33" s="411"/>
    </row>
    <row r="34" spans="2:4">
      <c r="B34" s="412" t="s">
        <v>127</v>
      </c>
      <c r="D34" s="413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433" t="s">
        <v>97</v>
      </c>
      <c r="D1" s="433"/>
      <c r="E1" s="106"/>
    </row>
    <row r="2" spans="1:7">
      <c r="A2" s="74" t="s">
        <v>128</v>
      </c>
      <c r="B2" s="74"/>
      <c r="C2" s="432" t="s">
        <v>481</v>
      </c>
      <c r="D2" s="432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55" t="str">
        <f>'ფორმა N1'!A5</f>
        <v>მერაბ კოსტავას საზოგადოება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7">
        <v>1</v>
      </c>
      <c r="B9" s="217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41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5" t="s">
        <v>87</v>
      </c>
      <c r="B28" s="225" t="s">
        <v>291</v>
      </c>
      <c r="C28" s="8"/>
      <c r="D28" s="8"/>
      <c r="E28" s="106"/>
    </row>
    <row r="29" spans="1:5">
      <c r="A29" s="225" t="s">
        <v>88</v>
      </c>
      <c r="B29" s="225" t="s">
        <v>294</v>
      </c>
      <c r="C29" s="8"/>
      <c r="D29" s="8"/>
      <c r="E29" s="106"/>
    </row>
    <row r="30" spans="1:5">
      <c r="A30" s="225" t="s">
        <v>393</v>
      </c>
      <c r="B30" s="225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5" t="s">
        <v>12</v>
      </c>
      <c r="B32" s="225" t="s">
        <v>439</v>
      </c>
      <c r="C32" s="8"/>
      <c r="D32" s="8"/>
      <c r="E32" s="106"/>
    </row>
    <row r="33" spans="1:9">
      <c r="A33" s="225" t="s">
        <v>13</v>
      </c>
      <c r="B33" s="225" t="s">
        <v>440</v>
      </c>
      <c r="C33" s="8"/>
      <c r="D33" s="8"/>
      <c r="E33" s="106"/>
    </row>
    <row r="34" spans="1:9">
      <c r="A34" s="225" t="s">
        <v>264</v>
      </c>
      <c r="B34" s="225" t="s">
        <v>441</v>
      </c>
      <c r="C34" s="8"/>
      <c r="D34" s="8"/>
      <c r="E34" s="106"/>
    </row>
    <row r="35" spans="1:9">
      <c r="A35" s="86" t="s">
        <v>34</v>
      </c>
      <c r="B35" s="238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3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30"/>
      <c r="C1" s="433" t="s">
        <v>97</v>
      </c>
      <c r="D1" s="433"/>
      <c r="E1" s="111"/>
    </row>
    <row r="2" spans="1:12" s="6" customFormat="1">
      <c r="A2" s="74" t="s">
        <v>128</v>
      </c>
      <c r="B2" s="230"/>
      <c r="C2" s="434" t="str">
        <f>'ფორმა N1'!L2</f>
        <v>12.09.2017-02.10.2017</v>
      </c>
      <c r="D2" s="434"/>
      <c r="E2" s="111"/>
    </row>
    <row r="3" spans="1:12" s="6" customFormat="1">
      <c r="A3" s="74"/>
      <c r="B3" s="230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1"/>
      <c r="C4" s="74"/>
      <c r="D4" s="74"/>
      <c r="E4" s="106"/>
      <c r="L4" s="6"/>
    </row>
    <row r="5" spans="1:12" s="2" customFormat="1">
      <c r="A5" s="117" t="str">
        <f>'ფორმა N1'!A5</f>
        <v>მერაბ კოსტავას საზოგადოება</v>
      </c>
      <c r="B5" s="232"/>
      <c r="C5" s="59"/>
      <c r="D5" s="59"/>
      <c r="E5" s="106"/>
    </row>
    <row r="6" spans="1:12" s="2" customFormat="1">
      <c r="A6" s="75"/>
      <c r="B6" s="231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7">
        <v>1</v>
      </c>
      <c r="B9" s="217" t="s">
        <v>65</v>
      </c>
      <c r="C9" s="83">
        <f>SUM(C10,C26)</f>
        <v>0</v>
      </c>
      <c r="D9" s="83">
        <f>SUM(D10,D26)</f>
        <v>0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70</v>
      </c>
      <c r="B13" s="95" t="s">
        <v>293</v>
      </c>
      <c r="C13" s="8"/>
      <c r="D13" s="8"/>
      <c r="E13" s="111"/>
    </row>
    <row r="14" spans="1:12" s="3" customFormat="1">
      <c r="A14" s="95" t="s">
        <v>437</v>
      </c>
      <c r="B14" s="95" t="s">
        <v>436</v>
      </c>
      <c r="C14" s="8"/>
      <c r="D14" s="8"/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11"/>
    </row>
    <row r="17" spans="1:5" s="3" customFormat="1">
      <c r="A17" s="95" t="s">
        <v>73</v>
      </c>
      <c r="B17" s="95" t="s">
        <v>75</v>
      </c>
      <c r="C17" s="8"/>
      <c r="D17" s="8"/>
      <c r="E17" s="111"/>
    </row>
    <row r="18" spans="1:5" s="3" customFormat="1" ht="30">
      <c r="A18" s="95" t="s">
        <v>74</v>
      </c>
      <c r="B18" s="95" t="s">
        <v>98</v>
      </c>
      <c r="C18" s="8"/>
      <c r="D18" s="8"/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41"/>
      <c r="D24" s="8"/>
      <c r="E24" s="111"/>
    </row>
    <row r="25" spans="1:5" s="3" customFormat="1">
      <c r="A25" s="86" t="s">
        <v>234</v>
      </c>
      <c r="B25" s="86" t="s">
        <v>391</v>
      </c>
      <c r="C25" s="8"/>
      <c r="D25" s="8"/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5" t="s">
        <v>87</v>
      </c>
      <c r="B28" s="225" t="s">
        <v>291</v>
      </c>
      <c r="C28" s="8"/>
      <c r="D28" s="8"/>
      <c r="E28" s="111"/>
    </row>
    <row r="29" spans="1:5">
      <c r="A29" s="225" t="s">
        <v>88</v>
      </c>
      <c r="B29" s="225" t="s">
        <v>294</v>
      </c>
      <c r="C29" s="8"/>
      <c r="D29" s="8"/>
      <c r="E29" s="111"/>
    </row>
    <row r="30" spans="1:5">
      <c r="A30" s="225" t="s">
        <v>393</v>
      </c>
      <c r="B30" s="225" t="s">
        <v>292</v>
      </c>
      <c r="C30" s="8"/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25" t="s">
        <v>12</v>
      </c>
      <c r="B32" s="225" t="s">
        <v>439</v>
      </c>
      <c r="C32" s="8"/>
      <c r="D32" s="8"/>
      <c r="E32" s="111"/>
    </row>
    <row r="33" spans="1:9">
      <c r="A33" s="225" t="s">
        <v>13</v>
      </c>
      <c r="B33" s="225" t="s">
        <v>440</v>
      </c>
      <c r="C33" s="8"/>
      <c r="D33" s="8"/>
      <c r="E33" s="111"/>
    </row>
    <row r="34" spans="1:9">
      <c r="A34" s="225" t="s">
        <v>264</v>
      </c>
      <c r="B34" s="225" t="s">
        <v>441</v>
      </c>
      <c r="C34" s="8"/>
      <c r="D34" s="8"/>
      <c r="E34" s="111"/>
    </row>
    <row r="35" spans="1:9" s="23" customFormat="1">
      <c r="A35" s="86" t="s">
        <v>34</v>
      </c>
      <c r="B35" s="238" t="s">
        <v>390</v>
      </c>
      <c r="C35" s="8"/>
      <c r="D35" s="8"/>
    </row>
    <row r="36" spans="1:9" s="2" customFormat="1">
      <c r="A36" s="1"/>
      <c r="B36" s="233"/>
      <c r="E36" s="5"/>
    </row>
    <row r="37" spans="1:9" s="2" customFormat="1">
      <c r="B37" s="233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3"/>
      <c r="E40" s="5"/>
    </row>
    <row r="41" spans="1:9" s="2" customFormat="1">
      <c r="B41" s="233"/>
      <c r="E41"/>
      <c r="F41"/>
      <c r="G41"/>
      <c r="H41"/>
      <c r="I41"/>
    </row>
    <row r="42" spans="1:9" s="2" customFormat="1">
      <c r="B42" s="233"/>
      <c r="D42" s="12"/>
      <c r="E42"/>
      <c r="F42"/>
      <c r="G42"/>
      <c r="H42"/>
      <c r="I42"/>
    </row>
    <row r="43" spans="1:9" s="2" customFormat="1">
      <c r="A43"/>
      <c r="B43" s="235" t="s">
        <v>388</v>
      </c>
      <c r="D43" s="12"/>
      <c r="E43"/>
      <c r="F43"/>
      <c r="G43"/>
      <c r="H43"/>
      <c r="I43"/>
    </row>
    <row r="44" spans="1:9" s="2" customFormat="1">
      <c r="A44"/>
      <c r="B44" s="233" t="s">
        <v>253</v>
      </c>
      <c r="D44" s="12"/>
      <c r="E44"/>
      <c r="F44"/>
      <c r="G44"/>
      <c r="H44"/>
      <c r="I44"/>
    </row>
    <row r="45" spans="1:9" customFormat="1" ht="12.75">
      <c r="B45" s="236" t="s">
        <v>127</v>
      </c>
    </row>
    <row r="46" spans="1:9" customFormat="1" ht="12.75">
      <c r="B46" s="23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Normal="100" zoomScaleSheetLayoutView="80" workbookViewId="0">
      <selection activeCell="B28" sqref="B2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14"/>
      <c r="C1" s="433" t="s">
        <v>97</v>
      </c>
      <c r="D1" s="433"/>
      <c r="E1" s="89"/>
    </row>
    <row r="2" spans="1:5" s="6" customFormat="1">
      <c r="A2" s="392" t="s">
        <v>454</v>
      </c>
      <c r="B2" s="214"/>
      <c r="C2" s="432" t="str">
        <f>'ფორმა N1'!L2</f>
        <v>12.09.2017-02.10.2017</v>
      </c>
      <c r="D2" s="432"/>
      <c r="E2" s="89"/>
    </row>
    <row r="3" spans="1:5" s="6" customFormat="1">
      <c r="A3" s="392" t="s">
        <v>452</v>
      </c>
      <c r="B3" s="214"/>
      <c r="C3" s="215"/>
      <c r="D3" s="215"/>
      <c r="E3" s="89"/>
    </row>
    <row r="4" spans="1:5" s="6" customFormat="1">
      <c r="A4" s="74" t="s">
        <v>128</v>
      </c>
      <c r="B4" s="214"/>
      <c r="C4" s="215"/>
      <c r="D4" s="215"/>
      <c r="E4" s="89"/>
    </row>
    <row r="5" spans="1:5" s="6" customFormat="1">
      <c r="A5" s="74"/>
      <c r="B5" s="214"/>
      <c r="C5" s="215"/>
      <c r="D5" s="215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6" t="str">
        <f>'ფორმა N1'!A5</f>
        <v>მერაბ კოსტავას საზოგადოება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4"/>
      <c r="B9" s="214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7">
        <v>1</v>
      </c>
      <c r="B11" s="217" t="s">
        <v>57</v>
      </c>
      <c r="C11" s="80">
        <f>SUM(C12,C16,C56,C59,C60,C61,C79)</f>
        <v>0</v>
      </c>
      <c r="D11" s="80">
        <f>SUM(D12,D16,D56,D59,D60,D61,D67,D75,D76)</f>
        <v>0</v>
      </c>
      <c r="E11" s="218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93" t="s">
        <v>455</v>
      </c>
      <c r="B15" s="394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8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9"/>
      <c r="E18" s="93"/>
    </row>
    <row r="19" spans="1:6" s="3" customFormat="1">
      <c r="A19" s="95" t="s">
        <v>88</v>
      </c>
      <c r="B19" s="95" t="s">
        <v>62</v>
      </c>
      <c r="C19" s="4"/>
      <c r="D19" s="219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0"/>
      <c r="F20" s="221"/>
    </row>
    <row r="21" spans="1:6" s="224" customFormat="1" ht="30">
      <c r="A21" s="95" t="s">
        <v>12</v>
      </c>
      <c r="B21" s="95" t="s">
        <v>233</v>
      </c>
      <c r="C21" s="222"/>
      <c r="D21" s="38"/>
      <c r="E21" s="223"/>
    </row>
    <row r="22" spans="1:6" s="224" customFormat="1">
      <c r="A22" s="95" t="s">
        <v>13</v>
      </c>
      <c r="B22" s="95" t="s">
        <v>14</v>
      </c>
      <c r="C22" s="222"/>
      <c r="D22" s="39"/>
      <c r="E22" s="223"/>
    </row>
    <row r="23" spans="1:6" s="224" customFormat="1" ht="30">
      <c r="A23" s="95" t="s">
        <v>264</v>
      </c>
      <c r="B23" s="95" t="s">
        <v>22</v>
      </c>
      <c r="C23" s="222"/>
      <c r="D23" s="40"/>
      <c r="E23" s="223"/>
    </row>
    <row r="24" spans="1:6" s="224" customFormat="1" ht="16.5" customHeight="1">
      <c r="A24" s="95" t="s">
        <v>265</v>
      </c>
      <c r="B24" s="95" t="s">
        <v>15</v>
      </c>
      <c r="C24" s="222"/>
      <c r="D24" s="40"/>
      <c r="E24" s="223"/>
    </row>
    <row r="25" spans="1:6" s="224" customFormat="1" ht="16.5" customHeight="1">
      <c r="A25" s="95" t="s">
        <v>266</v>
      </c>
      <c r="B25" s="95" t="s">
        <v>16</v>
      </c>
      <c r="C25" s="222"/>
      <c r="D25" s="40"/>
      <c r="E25" s="223"/>
    </row>
    <row r="26" spans="1:6" s="224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3"/>
    </row>
    <row r="27" spans="1:6" s="224" customFormat="1" ht="16.5" customHeight="1">
      <c r="A27" s="225" t="s">
        <v>268</v>
      </c>
      <c r="B27" s="225" t="s">
        <v>18</v>
      </c>
      <c r="C27" s="222"/>
      <c r="D27" s="40"/>
      <c r="E27" s="223"/>
    </row>
    <row r="28" spans="1:6" s="224" customFormat="1" ht="16.5" customHeight="1">
      <c r="A28" s="225" t="s">
        <v>269</v>
      </c>
      <c r="B28" s="225" t="s">
        <v>19</v>
      </c>
      <c r="C28" s="222"/>
      <c r="D28" s="40"/>
      <c r="E28" s="223"/>
    </row>
    <row r="29" spans="1:6" s="224" customFormat="1" ht="16.5" customHeight="1">
      <c r="A29" s="225" t="s">
        <v>270</v>
      </c>
      <c r="B29" s="225" t="s">
        <v>20</v>
      </c>
      <c r="C29" s="222"/>
      <c r="D29" s="40"/>
      <c r="E29" s="223"/>
    </row>
    <row r="30" spans="1:6" s="224" customFormat="1" ht="16.5" customHeight="1">
      <c r="A30" s="225" t="s">
        <v>271</v>
      </c>
      <c r="B30" s="225" t="s">
        <v>23</v>
      </c>
      <c r="C30" s="222"/>
      <c r="D30" s="41"/>
      <c r="E30" s="223"/>
    </row>
    <row r="31" spans="1:6" s="224" customFormat="1" ht="16.5" customHeight="1">
      <c r="A31" s="95" t="s">
        <v>272</v>
      </c>
      <c r="B31" s="95" t="s">
        <v>21</v>
      </c>
      <c r="C31" s="222"/>
      <c r="D31" s="41"/>
      <c r="E31" s="223"/>
    </row>
    <row r="32" spans="1:6" s="3" customFormat="1" ht="16.5" customHeight="1">
      <c r="A32" s="86" t="s">
        <v>34</v>
      </c>
      <c r="B32" s="86" t="s">
        <v>3</v>
      </c>
      <c r="C32" s="4"/>
      <c r="D32" s="219"/>
      <c r="E32" s="220"/>
    </row>
    <row r="33" spans="1:5" s="3" customFormat="1" ht="16.5" customHeight="1">
      <c r="A33" s="86" t="s">
        <v>35</v>
      </c>
      <c r="B33" s="86" t="s">
        <v>4</v>
      </c>
      <c r="C33" s="4"/>
      <c r="D33" s="219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9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9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9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9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9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9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9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9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19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19"/>
      <c r="E45" s="93"/>
    </row>
    <row r="46" spans="1:5" s="3" customFormat="1" ht="30">
      <c r="A46" s="86" t="s">
        <v>40</v>
      </c>
      <c r="B46" s="86" t="s">
        <v>28</v>
      </c>
      <c r="C46" s="4"/>
      <c r="D46" s="219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9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9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9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9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9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9"/>
      <c r="E53" s="93"/>
    </row>
    <row r="54" spans="1:6" s="3" customFormat="1">
      <c r="A54" s="86" t="s">
        <v>45</v>
      </c>
      <c r="B54" s="86" t="s">
        <v>29</v>
      </c>
      <c r="C54" s="4"/>
      <c r="D54" s="219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9"/>
      <c r="E55" s="220"/>
      <c r="F55" s="221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20"/>
      <c r="F56" s="221"/>
    </row>
    <row r="57" spans="1:6" s="3" customFormat="1" ht="30">
      <c r="A57" s="86" t="s">
        <v>50</v>
      </c>
      <c r="B57" s="86" t="s">
        <v>48</v>
      </c>
      <c r="C57" s="4"/>
      <c r="D57" s="219"/>
      <c r="E57" s="220"/>
      <c r="F57" s="221"/>
    </row>
    <row r="58" spans="1:6" s="3" customFormat="1" ht="16.5" customHeight="1">
      <c r="A58" s="86" t="s">
        <v>51</v>
      </c>
      <c r="B58" s="86" t="s">
        <v>47</v>
      </c>
      <c r="C58" s="4"/>
      <c r="D58" s="219"/>
      <c r="E58" s="220"/>
      <c r="F58" s="221"/>
    </row>
    <row r="59" spans="1:6" s="3" customFormat="1">
      <c r="A59" s="85">
        <v>1.4</v>
      </c>
      <c r="B59" s="85" t="s">
        <v>370</v>
      </c>
      <c r="C59" s="4"/>
      <c r="D59" s="219"/>
      <c r="E59" s="220"/>
      <c r="F59" s="221"/>
    </row>
    <row r="60" spans="1:6" s="224" customFormat="1">
      <c r="A60" s="85">
        <v>1.5</v>
      </c>
      <c r="B60" s="85" t="s">
        <v>7</v>
      </c>
      <c r="C60" s="222"/>
      <c r="D60" s="40"/>
      <c r="E60" s="223"/>
    </row>
    <row r="61" spans="1:6" s="224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3"/>
    </row>
    <row r="62" spans="1:6" s="224" customFormat="1">
      <c r="A62" s="86" t="s">
        <v>280</v>
      </c>
      <c r="B62" s="46" t="s">
        <v>52</v>
      </c>
      <c r="C62" s="222"/>
      <c r="D62" s="40"/>
      <c r="E62" s="223"/>
    </row>
    <row r="63" spans="1:6" s="224" customFormat="1" ht="30">
      <c r="A63" s="86" t="s">
        <v>281</v>
      </c>
      <c r="B63" s="46" t="s">
        <v>54</v>
      </c>
      <c r="C63" s="222"/>
      <c r="D63" s="40"/>
      <c r="E63" s="223"/>
    </row>
    <row r="64" spans="1:6" s="224" customFormat="1">
      <c r="A64" s="86" t="s">
        <v>282</v>
      </c>
      <c r="B64" s="46" t="s">
        <v>53</v>
      </c>
      <c r="C64" s="40"/>
      <c r="D64" s="40"/>
      <c r="E64" s="223"/>
    </row>
    <row r="65" spans="1:5" s="224" customFormat="1">
      <c r="A65" s="86" t="s">
        <v>283</v>
      </c>
      <c r="B65" s="46" t="s">
        <v>27</v>
      </c>
      <c r="C65" s="222"/>
      <c r="D65" s="40"/>
      <c r="E65" s="223"/>
    </row>
    <row r="66" spans="1:5" s="224" customFormat="1">
      <c r="A66" s="86" t="s">
        <v>309</v>
      </c>
      <c r="B66" s="46" t="s">
        <v>310</v>
      </c>
      <c r="C66" s="222"/>
      <c r="D66" s="40"/>
      <c r="E66" s="223"/>
    </row>
    <row r="67" spans="1:5">
      <c r="A67" s="217">
        <v>2</v>
      </c>
      <c r="B67" s="217" t="s">
        <v>365</v>
      </c>
      <c r="C67" s="226"/>
      <c r="D67" s="83">
        <f>SUM(D68:D74)</f>
        <v>0</v>
      </c>
      <c r="E67" s="94"/>
    </row>
    <row r="68" spans="1:5">
      <c r="A68" s="96">
        <v>2.1</v>
      </c>
      <c r="B68" s="227" t="s">
        <v>89</v>
      </c>
      <c r="C68" s="228"/>
      <c r="D68" s="22"/>
      <c r="E68" s="94"/>
    </row>
    <row r="69" spans="1:5">
      <c r="A69" s="96">
        <v>2.2000000000000002</v>
      </c>
      <c r="B69" s="227" t="s">
        <v>366</v>
      </c>
      <c r="C69" s="228"/>
      <c r="D69" s="22"/>
      <c r="E69" s="94"/>
    </row>
    <row r="70" spans="1:5">
      <c r="A70" s="96">
        <v>2.2999999999999998</v>
      </c>
      <c r="B70" s="227" t="s">
        <v>93</v>
      </c>
      <c r="C70" s="228"/>
      <c r="D70" s="22"/>
      <c r="E70" s="94"/>
    </row>
    <row r="71" spans="1:5">
      <c r="A71" s="96">
        <v>2.4</v>
      </c>
      <c r="B71" s="227" t="s">
        <v>92</v>
      </c>
      <c r="C71" s="228"/>
      <c r="D71" s="22"/>
      <c r="E71" s="94"/>
    </row>
    <row r="72" spans="1:5">
      <c r="A72" s="96">
        <v>2.5</v>
      </c>
      <c r="B72" s="227" t="s">
        <v>367</v>
      </c>
      <c r="C72" s="228"/>
      <c r="D72" s="22"/>
      <c r="E72" s="94"/>
    </row>
    <row r="73" spans="1:5">
      <c r="A73" s="96">
        <v>2.6</v>
      </c>
      <c r="B73" s="227" t="s">
        <v>90</v>
      </c>
      <c r="C73" s="228"/>
      <c r="D73" s="22"/>
      <c r="E73" s="94"/>
    </row>
    <row r="74" spans="1:5">
      <c r="A74" s="96">
        <v>2.7</v>
      </c>
      <c r="B74" s="227" t="s">
        <v>91</v>
      </c>
      <c r="C74" s="229"/>
      <c r="D74" s="22"/>
      <c r="E74" s="94"/>
    </row>
    <row r="75" spans="1:5">
      <c r="A75" s="217">
        <v>3</v>
      </c>
      <c r="B75" s="217" t="s">
        <v>389</v>
      </c>
      <c r="C75" s="83"/>
      <c r="D75" s="22"/>
      <c r="E75" s="94"/>
    </row>
    <row r="76" spans="1:5">
      <c r="A76" s="217">
        <v>4</v>
      </c>
      <c r="B76" s="217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8"/>
      <c r="D77" s="8"/>
      <c r="E77" s="94"/>
    </row>
    <row r="78" spans="1:5">
      <c r="A78" s="96">
        <v>4.2</v>
      </c>
      <c r="B78" s="96" t="s">
        <v>237</v>
      </c>
      <c r="C78" s="229"/>
      <c r="D78" s="8"/>
      <c r="E78" s="94"/>
    </row>
    <row r="79" spans="1:5">
      <c r="A79" s="217">
        <v>5</v>
      </c>
      <c r="B79" s="217" t="s">
        <v>262</v>
      </c>
      <c r="C79" s="243"/>
      <c r="D79" s="229"/>
      <c r="E79" s="94"/>
    </row>
    <row r="80" spans="1:5">
      <c r="B80" s="44"/>
    </row>
    <row r="81" spans="1:9">
      <c r="A81" s="435" t="s">
        <v>431</v>
      </c>
      <c r="B81" s="435"/>
      <c r="C81" s="435"/>
      <c r="D81" s="435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A4" sqref="A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433" t="s">
        <v>97</v>
      </c>
      <c r="D1" s="433"/>
      <c r="E1" s="146"/>
    </row>
    <row r="2" spans="1:12">
      <c r="A2" s="74" t="s">
        <v>128</v>
      </c>
      <c r="B2" s="112"/>
      <c r="C2" s="432" t="str">
        <f>'ფორმა N1'!L2</f>
        <v>12.09.2017-02.10.2017</v>
      </c>
      <c r="D2" s="432"/>
      <c r="E2" s="146"/>
    </row>
    <row r="3" spans="1:12">
      <c r="A3" s="74"/>
      <c r="B3" s="112"/>
      <c r="C3" s="335"/>
      <c r="D3" s="335"/>
      <c r="E3" s="146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მერაბ კოსტავას საზოგადოება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34"/>
      <c r="B7" s="334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80">
        <f>SUM(C10,C14,C54,C57,C58,C59,C76)</f>
        <v>0</v>
      </c>
      <c r="D9" s="80">
        <f>SUM(D10,D14,D54,D57,D58,D59,D65,D72,D73)</f>
        <v>0</v>
      </c>
      <c r="E9" s="148"/>
    </row>
    <row r="10" spans="1:12" s="9" customFormat="1" ht="18">
      <c r="A10" s="14">
        <v>1.1000000000000001</v>
      </c>
      <c r="B10" s="14" t="s">
        <v>58</v>
      </c>
      <c r="C10" s="82">
        <f>SUM(C11:C12)</f>
        <v>0</v>
      </c>
      <c r="D10" s="82">
        <f>SUM(D11:D12)</f>
        <v>0</v>
      </c>
      <c r="E10" s="148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393" t="s">
        <v>455</v>
      </c>
      <c r="B13" s="394" t="s">
        <v>456</v>
      </c>
      <c r="C13" s="33"/>
      <c r="D13" s="34"/>
      <c r="E13" s="146"/>
    </row>
    <row r="14" spans="1:12">
      <c r="A14" s="14">
        <v>1.2</v>
      </c>
      <c r="B14" s="14" t="s">
        <v>60</v>
      </c>
      <c r="C14" s="82">
        <f>SUM(C15,C18,C30:C33,C36,C37,C44,C45,C46,C47,C48,C52,C53)</f>
        <v>0</v>
      </c>
      <c r="D14" s="82">
        <f>SUM(D15,D18,D30:D33,D36,D37,D44,D45,D46,D47,D48,D52,D53)</f>
        <v>0</v>
      </c>
      <c r="E14" s="146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>
      <c r="A16" s="17" t="s">
        <v>87</v>
      </c>
      <c r="B16" s="17" t="s">
        <v>61</v>
      </c>
      <c r="C16" s="35"/>
      <c r="D16" s="36"/>
      <c r="E16" s="146"/>
    </row>
    <row r="17" spans="1:5" ht="17.25" customHeight="1">
      <c r="A17" s="17" t="s">
        <v>88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>
      <c r="A19" s="17" t="s">
        <v>12</v>
      </c>
      <c r="B19" s="17" t="s">
        <v>233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264</v>
      </c>
      <c r="B21" s="17" t="s">
        <v>22</v>
      </c>
      <c r="C21" s="37"/>
      <c r="D21" s="40"/>
      <c r="E21" s="146"/>
    </row>
    <row r="22" spans="1:5">
      <c r="A22" s="17" t="s">
        <v>265</v>
      </c>
      <c r="B22" s="17" t="s">
        <v>15</v>
      </c>
      <c r="C22" s="37"/>
      <c r="D22" s="40"/>
      <c r="E22" s="146"/>
    </row>
    <row r="23" spans="1:5">
      <c r="A23" s="17" t="s">
        <v>266</v>
      </c>
      <c r="B23" s="17" t="s">
        <v>16</v>
      </c>
      <c r="C23" s="37"/>
      <c r="D23" s="40"/>
      <c r="E23" s="146"/>
    </row>
    <row r="24" spans="1:5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>
      <c r="A25" s="18" t="s">
        <v>268</v>
      </c>
      <c r="B25" s="18" t="s">
        <v>18</v>
      </c>
      <c r="C25" s="37"/>
      <c r="D25" s="40"/>
      <c r="E25" s="146"/>
    </row>
    <row r="26" spans="1:5" ht="16.5" customHeight="1">
      <c r="A26" s="18" t="s">
        <v>269</v>
      </c>
      <c r="B26" s="18" t="s">
        <v>19</v>
      </c>
      <c r="C26" s="37"/>
      <c r="D26" s="40"/>
      <c r="E26" s="146"/>
    </row>
    <row r="27" spans="1:5" ht="16.5" customHeight="1">
      <c r="A27" s="18" t="s">
        <v>270</v>
      </c>
      <c r="B27" s="18" t="s">
        <v>20</v>
      </c>
      <c r="C27" s="37"/>
      <c r="D27" s="40"/>
      <c r="E27" s="146"/>
    </row>
    <row r="28" spans="1:5" ht="16.5" customHeight="1">
      <c r="A28" s="18" t="s">
        <v>271</v>
      </c>
      <c r="B28" s="18" t="s">
        <v>23</v>
      </c>
      <c r="C28" s="37"/>
      <c r="D28" s="41"/>
      <c r="E28" s="146"/>
    </row>
    <row r="29" spans="1:5">
      <c r="A29" s="17" t="s">
        <v>272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273</v>
      </c>
      <c r="B34" s="17" t="s">
        <v>56</v>
      </c>
      <c r="C34" s="33"/>
      <c r="D34" s="34"/>
      <c r="E34" s="146"/>
    </row>
    <row r="35" spans="1:5">
      <c r="A35" s="17" t="s">
        <v>274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/>
      <c r="D36" s="34"/>
      <c r="E36" s="146"/>
    </row>
    <row r="37" spans="1:5">
      <c r="A37" s="16" t="s">
        <v>39</v>
      </c>
      <c r="B37" s="16" t="s">
        <v>326</v>
      </c>
      <c r="C37" s="81">
        <f>SUM(C38:C43)</f>
        <v>0</v>
      </c>
      <c r="D37" s="81">
        <f>SUM(D38:D43)</f>
        <v>0</v>
      </c>
      <c r="E37" s="146"/>
    </row>
    <row r="38" spans="1:5">
      <c r="A38" s="17" t="s">
        <v>323</v>
      </c>
      <c r="B38" s="17" t="s">
        <v>327</v>
      </c>
      <c r="C38" s="33"/>
      <c r="D38" s="33"/>
      <c r="E38" s="146"/>
    </row>
    <row r="39" spans="1:5">
      <c r="A39" s="17" t="s">
        <v>324</v>
      </c>
      <c r="B39" s="17" t="s">
        <v>328</v>
      </c>
      <c r="C39" s="33"/>
      <c r="D39" s="33"/>
      <c r="E39" s="146"/>
    </row>
    <row r="40" spans="1:5">
      <c r="A40" s="17" t="s">
        <v>325</v>
      </c>
      <c r="B40" s="17" t="s">
        <v>331</v>
      </c>
      <c r="C40" s="33"/>
      <c r="D40" s="34"/>
      <c r="E40" s="146"/>
    </row>
    <row r="41" spans="1:5">
      <c r="A41" s="17" t="s">
        <v>330</v>
      </c>
      <c r="B41" s="17" t="s">
        <v>332</v>
      </c>
      <c r="C41" s="33"/>
      <c r="D41" s="34"/>
      <c r="E41" s="146"/>
    </row>
    <row r="42" spans="1:5">
      <c r="A42" s="17" t="s">
        <v>333</v>
      </c>
      <c r="B42" s="17" t="s">
        <v>429</v>
      </c>
      <c r="C42" s="33"/>
      <c r="D42" s="34"/>
      <c r="E42" s="146"/>
    </row>
    <row r="43" spans="1:5">
      <c r="A43" s="17" t="s">
        <v>430</v>
      </c>
      <c r="B43" s="17" t="s">
        <v>329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33"/>
      <c r="D44" s="34"/>
      <c r="E44" s="146"/>
    </row>
    <row r="45" spans="1:5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6"/>
    </row>
    <row r="49" spans="1:5">
      <c r="A49" s="95" t="s">
        <v>338</v>
      </c>
      <c r="B49" s="95" t="s">
        <v>341</v>
      </c>
      <c r="C49" s="33"/>
      <c r="D49" s="34"/>
      <c r="E49" s="146"/>
    </row>
    <row r="50" spans="1:5">
      <c r="A50" s="95" t="s">
        <v>339</v>
      </c>
      <c r="B50" s="95" t="s">
        <v>340</v>
      </c>
      <c r="C50" s="33"/>
      <c r="D50" s="34"/>
      <c r="E50" s="146"/>
    </row>
    <row r="51" spans="1:5">
      <c r="A51" s="95" t="s">
        <v>342</v>
      </c>
      <c r="B51" s="95" t="s">
        <v>343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/>
      <c r="D53" s="34"/>
      <c r="E53" s="146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370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280</v>
      </c>
      <c r="B60" s="46" t="s">
        <v>52</v>
      </c>
      <c r="C60" s="37"/>
      <c r="D60" s="40"/>
      <c r="E60" s="146"/>
    </row>
    <row r="61" spans="1:5" ht="30">
      <c r="A61" s="16" t="s">
        <v>281</v>
      </c>
      <c r="B61" s="46" t="s">
        <v>54</v>
      </c>
      <c r="C61" s="37"/>
      <c r="D61" s="40"/>
      <c r="E61" s="146"/>
    </row>
    <row r="62" spans="1:5">
      <c r="A62" s="16" t="s">
        <v>282</v>
      </c>
      <c r="B62" s="46" t="s">
        <v>53</v>
      </c>
      <c r="C62" s="40"/>
      <c r="D62" s="40"/>
      <c r="E62" s="146"/>
    </row>
    <row r="63" spans="1:5">
      <c r="A63" s="16" t="s">
        <v>283</v>
      </c>
      <c r="B63" s="46" t="s">
        <v>27</v>
      </c>
      <c r="C63" s="37"/>
      <c r="D63" s="40"/>
      <c r="E63" s="146"/>
    </row>
    <row r="64" spans="1:5">
      <c r="A64" s="16" t="s">
        <v>309</v>
      </c>
      <c r="B64" s="196" t="s">
        <v>310</v>
      </c>
      <c r="C64" s="37"/>
      <c r="D64" s="197"/>
      <c r="E64" s="146"/>
    </row>
    <row r="65" spans="1:5">
      <c r="A65" s="13">
        <v>2</v>
      </c>
      <c r="B65" s="47" t="s">
        <v>95</v>
      </c>
      <c r="C65" s="246"/>
      <c r="D65" s="116">
        <f>SUM(D66:D71)</f>
        <v>0</v>
      </c>
      <c r="E65" s="146"/>
    </row>
    <row r="66" spans="1:5">
      <c r="A66" s="15">
        <v>2.1</v>
      </c>
      <c r="B66" s="48" t="s">
        <v>89</v>
      </c>
      <c r="C66" s="246"/>
      <c r="D66" s="42"/>
      <c r="E66" s="146"/>
    </row>
    <row r="67" spans="1:5">
      <c r="A67" s="15">
        <v>2.2000000000000002</v>
      </c>
      <c r="B67" s="48" t="s">
        <v>93</v>
      </c>
      <c r="C67" s="248"/>
      <c r="D67" s="43"/>
      <c r="E67" s="146"/>
    </row>
    <row r="68" spans="1:5">
      <c r="A68" s="15">
        <v>2.2999999999999998</v>
      </c>
      <c r="B68" s="48" t="s">
        <v>92</v>
      </c>
      <c r="C68" s="248"/>
      <c r="D68" s="43"/>
      <c r="E68" s="146"/>
    </row>
    <row r="69" spans="1:5">
      <c r="A69" s="15">
        <v>2.4</v>
      </c>
      <c r="B69" s="48" t="s">
        <v>94</v>
      </c>
      <c r="C69" s="248"/>
      <c r="D69" s="43"/>
      <c r="E69" s="146"/>
    </row>
    <row r="70" spans="1:5">
      <c r="A70" s="15">
        <v>2.5</v>
      </c>
      <c r="B70" s="48" t="s">
        <v>90</v>
      </c>
      <c r="C70" s="248"/>
      <c r="D70" s="43"/>
      <c r="E70" s="146"/>
    </row>
    <row r="71" spans="1:5">
      <c r="A71" s="15">
        <v>2.6</v>
      </c>
      <c r="B71" s="48" t="s">
        <v>91</v>
      </c>
      <c r="C71" s="248"/>
      <c r="D71" s="43"/>
      <c r="E71" s="146"/>
    </row>
    <row r="72" spans="1:5" s="2" customFormat="1">
      <c r="A72" s="13">
        <v>3</v>
      </c>
      <c r="B72" s="244" t="s">
        <v>389</v>
      </c>
      <c r="C72" s="247"/>
      <c r="D72" s="245"/>
      <c r="E72" s="103"/>
    </row>
    <row r="73" spans="1:5" s="2" customFormat="1">
      <c r="A73" s="13">
        <v>4</v>
      </c>
      <c r="B73" s="13" t="s">
        <v>235</v>
      </c>
      <c r="C73" s="247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2" t="s">
        <v>262</v>
      </c>
      <c r="C76" s="8"/>
      <c r="D76" s="83"/>
      <c r="E76" s="103"/>
    </row>
    <row r="77" spans="1:5" s="2" customFormat="1">
      <c r="A77" s="344"/>
      <c r="B77" s="344"/>
      <c r="C77" s="12"/>
      <c r="D77" s="12"/>
      <c r="E77" s="103"/>
    </row>
    <row r="78" spans="1:5" s="2" customFormat="1">
      <c r="A78" s="435" t="s">
        <v>431</v>
      </c>
      <c r="B78" s="435"/>
      <c r="C78" s="435"/>
      <c r="D78" s="435"/>
      <c r="E78" s="103"/>
    </row>
    <row r="79" spans="1:5" s="2" customFormat="1">
      <c r="A79" s="344"/>
      <c r="B79" s="344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436" t="s">
        <v>433</v>
      </c>
      <c r="C85" s="436"/>
      <c r="D85" s="436"/>
      <c r="E85"/>
      <c r="F85"/>
      <c r="G85"/>
      <c r="H85"/>
      <c r="I85"/>
    </row>
    <row r="86" spans="1:9" customFormat="1" ht="12.75">
      <c r="B86" s="64" t="s">
        <v>434</v>
      </c>
    </row>
    <row r="87" spans="1:9" s="2" customFormat="1">
      <c r="A87" s="11"/>
      <c r="B87" s="436" t="s">
        <v>435</v>
      </c>
      <c r="C87" s="436"/>
      <c r="D87" s="43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433" t="s">
        <v>97</v>
      </c>
      <c r="D1" s="433"/>
      <c r="E1" s="89"/>
    </row>
    <row r="2" spans="1:5" s="6" customFormat="1">
      <c r="A2" s="72" t="s">
        <v>301</v>
      </c>
      <c r="B2" s="75"/>
      <c r="C2" s="437" t="str">
        <f>'ფორმა N1'!L2</f>
        <v>12.09.2017-02.10.2017</v>
      </c>
      <c r="D2" s="437"/>
      <c r="E2" s="89"/>
    </row>
    <row r="3" spans="1:5" s="6" customFormat="1">
      <c r="A3" s="74" t="s">
        <v>128</v>
      </c>
      <c r="B3" s="72"/>
      <c r="C3" s="156"/>
      <c r="D3" s="156"/>
      <c r="E3" s="89"/>
    </row>
    <row r="4" spans="1:5" s="6" customFormat="1">
      <c r="A4" s="75" t="s">
        <v>257</v>
      </c>
      <c r="B4" s="74"/>
      <c r="C4" s="156"/>
      <c r="D4" s="156"/>
      <c r="E4" s="89"/>
    </row>
    <row r="5" spans="1:5">
      <c r="A5" s="75" t="str">
        <f>'ფორმა N2'!A5</f>
        <v>მერაბ კოსტავას საზოგადოება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85"/>
      <c r="C17" s="4"/>
      <c r="D17" s="4"/>
      <c r="E17" s="92"/>
    </row>
    <row r="18" spans="1:5" s="10" customFormat="1" ht="18" customHeight="1">
      <c r="A18" s="96" t="s">
        <v>305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0</v>
      </c>
      <c r="D25" s="84">
        <f>SUM(D10:D24)</f>
        <v>0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5" t="s">
        <v>373</v>
      </c>
    </row>
    <row r="30" spans="1:5">
      <c r="A30" s="195"/>
    </row>
    <row r="31" spans="1:5">
      <c r="A31" s="195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2" t="s">
        <v>406</v>
      </c>
      <c r="B1" s="72"/>
      <c r="C1" s="75"/>
      <c r="D1" s="75"/>
      <c r="E1" s="75"/>
      <c r="F1" s="75"/>
      <c r="G1" s="253"/>
      <c r="H1" s="253"/>
      <c r="I1" s="433" t="s">
        <v>97</v>
      </c>
      <c r="J1" s="433"/>
    </row>
    <row r="2" spans="1:10" ht="15">
      <c r="A2" s="74" t="s">
        <v>128</v>
      </c>
      <c r="B2" s="72"/>
      <c r="C2" s="75"/>
      <c r="D2" s="75"/>
      <c r="E2" s="75"/>
      <c r="F2" s="75"/>
      <c r="G2" s="253"/>
      <c r="H2" s="253"/>
      <c r="I2" s="437" t="str">
        <f>'ფორმა N1'!L2</f>
        <v>12.09.2017-02.10.2017</v>
      </c>
      <c r="J2" s="437"/>
    </row>
    <row r="3" spans="1:10" ht="15">
      <c r="A3" s="74"/>
      <c r="B3" s="74"/>
      <c r="C3" s="72"/>
      <c r="D3" s="72"/>
      <c r="E3" s="72"/>
      <c r="F3" s="72"/>
      <c r="G3" s="253"/>
      <c r="H3" s="253"/>
      <c r="I3" s="253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/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2"/>
      <c r="B7" s="252"/>
      <c r="C7" s="252"/>
      <c r="D7" s="252"/>
      <c r="E7" s="252"/>
      <c r="F7" s="252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8" t="s">
        <v>319</v>
      </c>
    </row>
    <row r="9" spans="1:10" ht="15">
      <c r="A9" s="96">
        <v>1</v>
      </c>
      <c r="B9" s="96"/>
      <c r="C9" s="96"/>
      <c r="D9" s="96"/>
      <c r="E9" s="96"/>
      <c r="F9" s="96"/>
      <c r="G9" s="4"/>
      <c r="H9" s="4"/>
      <c r="I9" s="4"/>
      <c r="J9" s="208" t="s">
        <v>0</v>
      </c>
    </row>
    <row r="10" spans="1:10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259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394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>
      <c r="A26" s="206"/>
      <c r="B26" s="206"/>
      <c r="C26" s="206"/>
      <c r="D26" s="206"/>
      <c r="E26" s="206"/>
      <c r="F26" s="206"/>
      <c r="G26" s="206"/>
      <c r="H26" s="178"/>
      <c r="I26" s="178"/>
    </row>
    <row r="27" spans="1:9" ht="15">
      <c r="A27" s="207" t="s">
        <v>407</v>
      </c>
      <c r="B27" s="207"/>
      <c r="C27" s="206"/>
      <c r="D27" s="206"/>
      <c r="E27" s="206"/>
      <c r="F27" s="206"/>
      <c r="G27" s="206"/>
      <c r="H27" s="178"/>
      <c r="I27" s="178"/>
    </row>
    <row r="28" spans="1:9" ht="15">
      <c r="A28" s="207"/>
      <c r="B28" s="207"/>
      <c r="C28" s="206"/>
      <c r="D28" s="206"/>
      <c r="E28" s="206"/>
      <c r="F28" s="206"/>
      <c r="G28" s="206"/>
      <c r="H28" s="178"/>
      <c r="I28" s="178"/>
    </row>
    <row r="29" spans="1:9" ht="15">
      <c r="A29" s="207"/>
      <c r="B29" s="207"/>
      <c r="C29" s="178"/>
      <c r="D29" s="178"/>
      <c r="E29" s="178"/>
      <c r="F29" s="178"/>
      <c r="G29" s="178"/>
      <c r="H29" s="178"/>
      <c r="I29" s="178"/>
    </row>
    <row r="30" spans="1:9" ht="15">
      <c r="A30" s="207"/>
      <c r="B30" s="207"/>
      <c r="C30" s="178"/>
      <c r="D30" s="178"/>
      <c r="E30" s="178"/>
      <c r="F30" s="178"/>
      <c r="G30" s="178"/>
      <c r="H30" s="178"/>
      <c r="I30" s="178"/>
    </row>
    <row r="31" spans="1:9">
      <c r="A31" s="204"/>
      <c r="B31" s="204"/>
      <c r="C31" s="204"/>
      <c r="D31" s="204"/>
      <c r="E31" s="204"/>
      <c r="F31" s="204"/>
      <c r="G31" s="204"/>
      <c r="H31" s="204"/>
      <c r="I31" s="204"/>
    </row>
    <row r="32" spans="1:9" ht="15">
      <c r="A32" s="184" t="s">
        <v>96</v>
      </c>
      <c r="B32" s="184"/>
      <c r="C32" s="178"/>
      <c r="D32" s="178"/>
      <c r="E32" s="178"/>
      <c r="F32" s="178"/>
      <c r="G32" s="178"/>
      <c r="H32" s="178"/>
      <c r="I32" s="178"/>
    </row>
    <row r="33" spans="1:9" ht="15">
      <c r="A33" s="178"/>
      <c r="B33" s="178"/>
      <c r="C33" s="178"/>
      <c r="D33" s="178"/>
      <c r="E33" s="178"/>
      <c r="F33" s="178"/>
      <c r="G33" s="178"/>
      <c r="H33" s="178"/>
      <c r="I33" s="178"/>
    </row>
    <row r="34" spans="1:9" ht="15">
      <c r="A34" s="178"/>
      <c r="B34" s="178"/>
      <c r="C34" s="178"/>
      <c r="D34" s="178"/>
      <c r="E34" s="182"/>
      <c r="F34" s="182"/>
      <c r="G34" s="182"/>
      <c r="H34" s="178"/>
      <c r="I34" s="178"/>
    </row>
    <row r="35" spans="1:9" ht="15">
      <c r="A35" s="184"/>
      <c r="B35" s="184"/>
      <c r="C35" s="184" t="s">
        <v>356</v>
      </c>
      <c r="D35" s="184"/>
      <c r="E35" s="184"/>
      <c r="F35" s="184"/>
      <c r="G35" s="184"/>
      <c r="H35" s="178"/>
      <c r="I35" s="178"/>
    </row>
    <row r="36" spans="1:9" ht="15">
      <c r="A36" s="178"/>
      <c r="B36" s="178"/>
      <c r="C36" s="178" t="s">
        <v>355</v>
      </c>
      <c r="D36" s="178"/>
      <c r="E36" s="178"/>
      <c r="F36" s="178"/>
      <c r="G36" s="178"/>
      <c r="H36" s="178"/>
      <c r="I36" s="178"/>
    </row>
    <row r="37" spans="1:9">
      <c r="A37" s="186"/>
      <c r="B37" s="186"/>
      <c r="C37" s="186" t="s">
        <v>127</v>
      </c>
      <c r="D37" s="186"/>
      <c r="E37" s="186"/>
      <c r="F37" s="186"/>
      <c r="G37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433" t="s">
        <v>97</v>
      </c>
      <c r="H1" s="433"/>
      <c r="I1" s="349"/>
    </row>
    <row r="2" spans="1:9" ht="15">
      <c r="A2" s="74" t="s">
        <v>128</v>
      </c>
      <c r="B2" s="75"/>
      <c r="C2" s="75"/>
      <c r="D2" s="75"/>
      <c r="E2" s="75"/>
      <c r="F2" s="75"/>
      <c r="G2" s="437" t="str">
        <f>'ფორმა N1'!L2</f>
        <v>12.09.2017-02.10.2017</v>
      </c>
      <c r="H2" s="437"/>
      <c r="I2" s="74"/>
    </row>
    <row r="3" spans="1:9" ht="15">
      <c r="A3" s="74"/>
      <c r="B3" s="74"/>
      <c r="C3" s="74"/>
      <c r="D3" s="74"/>
      <c r="E3" s="74"/>
      <c r="F3" s="74"/>
      <c r="G3" s="253"/>
      <c r="H3" s="253"/>
      <c r="I3" s="349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მერაბ კოსტავას საზოგადოება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2"/>
      <c r="B7" s="252"/>
      <c r="C7" s="252"/>
      <c r="D7" s="252"/>
      <c r="E7" s="252"/>
      <c r="F7" s="252"/>
      <c r="G7" s="76"/>
      <c r="H7" s="76"/>
      <c r="I7" s="349"/>
    </row>
    <row r="8" spans="1:9" ht="45">
      <c r="A8" s="345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>
      <c r="A9" s="346"/>
      <c r="B9" s="347"/>
      <c r="C9" s="96"/>
      <c r="D9" s="96"/>
      <c r="E9" s="96"/>
      <c r="F9" s="96"/>
      <c r="G9" s="96"/>
      <c r="H9" s="4"/>
      <c r="I9" s="4"/>
    </row>
    <row r="10" spans="1:9" ht="15">
      <c r="A10" s="346"/>
      <c r="B10" s="347"/>
      <c r="C10" s="96"/>
      <c r="D10" s="96"/>
      <c r="E10" s="96"/>
      <c r="F10" s="96"/>
      <c r="G10" s="96"/>
      <c r="H10" s="4"/>
      <c r="I10" s="4"/>
    </row>
    <row r="11" spans="1:9" ht="15">
      <c r="A11" s="346"/>
      <c r="B11" s="347"/>
      <c r="C11" s="85"/>
      <c r="D11" s="85"/>
      <c r="E11" s="85"/>
      <c r="F11" s="85"/>
      <c r="G11" s="85"/>
      <c r="H11" s="4"/>
      <c r="I11" s="4"/>
    </row>
    <row r="12" spans="1:9" ht="15">
      <c r="A12" s="346"/>
      <c r="B12" s="347"/>
      <c r="C12" s="85"/>
      <c r="D12" s="85"/>
      <c r="E12" s="85"/>
      <c r="F12" s="85"/>
      <c r="G12" s="85"/>
      <c r="H12" s="4"/>
      <c r="I12" s="4"/>
    </row>
    <row r="13" spans="1:9" ht="15">
      <c r="A13" s="346"/>
      <c r="B13" s="347"/>
      <c r="C13" s="85"/>
      <c r="D13" s="85"/>
      <c r="E13" s="85"/>
      <c r="F13" s="85"/>
      <c r="G13" s="85"/>
      <c r="H13" s="4"/>
      <c r="I13" s="4"/>
    </row>
    <row r="14" spans="1:9" ht="15">
      <c r="A14" s="346"/>
      <c r="B14" s="347"/>
      <c r="C14" s="85"/>
      <c r="D14" s="85"/>
      <c r="E14" s="85"/>
      <c r="F14" s="85"/>
      <c r="G14" s="85"/>
      <c r="H14" s="4"/>
      <c r="I14" s="4"/>
    </row>
    <row r="15" spans="1:9" ht="15">
      <c r="A15" s="346"/>
      <c r="B15" s="347"/>
      <c r="C15" s="85"/>
      <c r="D15" s="85"/>
      <c r="E15" s="85"/>
      <c r="F15" s="85"/>
      <c r="G15" s="85"/>
      <c r="H15" s="4"/>
      <c r="I15" s="4"/>
    </row>
    <row r="16" spans="1:9" ht="15">
      <c r="A16" s="346"/>
      <c r="B16" s="347"/>
      <c r="C16" s="85"/>
      <c r="D16" s="85"/>
      <c r="E16" s="85"/>
      <c r="F16" s="85"/>
      <c r="G16" s="85"/>
      <c r="H16" s="4"/>
      <c r="I16" s="4"/>
    </row>
    <row r="17" spans="1:9" ht="15">
      <c r="A17" s="346"/>
      <c r="B17" s="347"/>
      <c r="C17" s="85"/>
      <c r="D17" s="85"/>
      <c r="E17" s="85"/>
      <c r="F17" s="85"/>
      <c r="G17" s="85"/>
      <c r="H17" s="4"/>
      <c r="I17" s="4"/>
    </row>
    <row r="18" spans="1:9" ht="15">
      <c r="A18" s="346"/>
      <c r="B18" s="347"/>
      <c r="C18" s="85"/>
      <c r="D18" s="85"/>
      <c r="E18" s="85"/>
      <c r="F18" s="85"/>
      <c r="G18" s="85"/>
      <c r="H18" s="4"/>
      <c r="I18" s="4"/>
    </row>
    <row r="19" spans="1:9" ht="15">
      <c r="A19" s="346"/>
      <c r="B19" s="347"/>
      <c r="C19" s="85"/>
      <c r="D19" s="85"/>
      <c r="E19" s="85"/>
      <c r="F19" s="85"/>
      <c r="G19" s="85"/>
      <c r="H19" s="4"/>
      <c r="I19" s="4"/>
    </row>
    <row r="20" spans="1:9" ht="15">
      <c r="A20" s="346"/>
      <c r="B20" s="347"/>
      <c r="C20" s="85"/>
      <c r="D20" s="85"/>
      <c r="E20" s="85"/>
      <c r="F20" s="85"/>
      <c r="G20" s="85"/>
      <c r="H20" s="4"/>
      <c r="I20" s="4"/>
    </row>
    <row r="21" spans="1:9" ht="15">
      <c r="A21" s="346"/>
      <c r="B21" s="347"/>
      <c r="C21" s="85"/>
      <c r="D21" s="85"/>
      <c r="E21" s="85"/>
      <c r="F21" s="85"/>
      <c r="G21" s="85"/>
      <c r="H21" s="4"/>
      <c r="I21" s="4"/>
    </row>
    <row r="22" spans="1:9" ht="15">
      <c r="A22" s="346"/>
      <c r="B22" s="347"/>
      <c r="C22" s="85"/>
      <c r="D22" s="85"/>
      <c r="E22" s="85"/>
      <c r="F22" s="85"/>
      <c r="G22" s="85"/>
      <c r="H22" s="4"/>
      <c r="I22" s="4"/>
    </row>
    <row r="23" spans="1:9" ht="15">
      <c r="A23" s="346"/>
      <c r="B23" s="347"/>
      <c r="C23" s="85"/>
      <c r="D23" s="85"/>
      <c r="E23" s="85"/>
      <c r="F23" s="85"/>
      <c r="G23" s="85"/>
      <c r="H23" s="4"/>
      <c r="I23" s="4"/>
    </row>
    <row r="24" spans="1:9" ht="15">
      <c r="A24" s="346"/>
      <c r="B24" s="347"/>
      <c r="C24" s="85"/>
      <c r="D24" s="85"/>
      <c r="E24" s="85"/>
      <c r="F24" s="85"/>
      <c r="G24" s="85"/>
      <c r="H24" s="4"/>
      <c r="I24" s="4"/>
    </row>
    <row r="25" spans="1:9" ht="15">
      <c r="A25" s="346"/>
      <c r="B25" s="347"/>
      <c r="C25" s="85"/>
      <c r="D25" s="85"/>
      <c r="E25" s="85"/>
      <c r="F25" s="85"/>
      <c r="G25" s="85"/>
      <c r="H25" s="4"/>
      <c r="I25" s="4"/>
    </row>
    <row r="26" spans="1:9" ht="15">
      <c r="A26" s="346"/>
      <c r="B26" s="347"/>
      <c r="C26" s="85"/>
      <c r="D26" s="85"/>
      <c r="E26" s="85"/>
      <c r="F26" s="85"/>
      <c r="G26" s="85"/>
      <c r="H26" s="4"/>
      <c r="I26" s="4"/>
    </row>
    <row r="27" spans="1:9" ht="15">
      <c r="A27" s="346"/>
      <c r="B27" s="347"/>
      <c r="C27" s="85"/>
      <c r="D27" s="85"/>
      <c r="E27" s="85"/>
      <c r="F27" s="85"/>
      <c r="G27" s="85"/>
      <c r="H27" s="4"/>
      <c r="I27" s="4"/>
    </row>
    <row r="28" spans="1:9" ht="15">
      <c r="A28" s="346"/>
      <c r="B28" s="347"/>
      <c r="C28" s="85"/>
      <c r="D28" s="85"/>
      <c r="E28" s="85"/>
      <c r="F28" s="85"/>
      <c r="G28" s="85"/>
      <c r="H28" s="4"/>
      <c r="I28" s="4"/>
    </row>
    <row r="29" spans="1:9" ht="15">
      <c r="A29" s="346"/>
      <c r="B29" s="347"/>
      <c r="C29" s="85"/>
      <c r="D29" s="85"/>
      <c r="E29" s="85"/>
      <c r="F29" s="85"/>
      <c r="G29" s="85"/>
      <c r="H29" s="4"/>
      <c r="I29" s="4"/>
    </row>
    <row r="30" spans="1:9" ht="15">
      <c r="A30" s="346"/>
      <c r="B30" s="347"/>
      <c r="C30" s="85"/>
      <c r="D30" s="85"/>
      <c r="E30" s="85"/>
      <c r="F30" s="85"/>
      <c r="G30" s="85"/>
      <c r="H30" s="4"/>
      <c r="I30" s="4"/>
    </row>
    <row r="31" spans="1:9" ht="15">
      <c r="A31" s="346"/>
      <c r="B31" s="347"/>
      <c r="C31" s="85"/>
      <c r="D31" s="85"/>
      <c r="E31" s="85"/>
      <c r="F31" s="85"/>
      <c r="G31" s="85"/>
      <c r="H31" s="4"/>
      <c r="I31" s="4"/>
    </row>
    <row r="32" spans="1:9" ht="15">
      <c r="A32" s="346"/>
      <c r="B32" s="347"/>
      <c r="C32" s="85"/>
      <c r="D32" s="85"/>
      <c r="E32" s="85"/>
      <c r="F32" s="85"/>
      <c r="G32" s="85"/>
      <c r="H32" s="4"/>
      <c r="I32" s="4"/>
    </row>
    <row r="33" spans="1:9" ht="15">
      <c r="A33" s="346"/>
      <c r="B33" s="347"/>
      <c r="C33" s="85"/>
      <c r="D33" s="85"/>
      <c r="E33" s="85"/>
      <c r="F33" s="85"/>
      <c r="G33" s="85"/>
      <c r="H33" s="4"/>
      <c r="I33" s="4"/>
    </row>
    <row r="34" spans="1:9" ht="15">
      <c r="A34" s="346"/>
      <c r="B34" s="348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5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5"/>
      <c r="B37" s="44"/>
      <c r="C37" s="44"/>
      <c r="D37" s="44"/>
      <c r="E37" s="44"/>
      <c r="F37" s="44"/>
      <c r="G37" s="2"/>
      <c r="H37" s="2"/>
    </row>
    <row r="38" spans="1:9" ht="15">
      <c r="A38" s="195"/>
      <c r="B38" s="2"/>
      <c r="C38" s="2"/>
      <c r="D38" s="2"/>
      <c r="E38" s="2"/>
      <c r="F38" s="2"/>
      <c r="G38" s="2"/>
      <c r="H38" s="2"/>
    </row>
    <row r="39" spans="1:9" ht="15">
      <c r="A39" s="19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2" t="s">
        <v>410</v>
      </c>
      <c r="B1" s="72"/>
      <c r="C1" s="75"/>
      <c r="D1" s="75"/>
      <c r="E1" s="75"/>
      <c r="F1" s="75"/>
      <c r="G1" s="433" t="s">
        <v>97</v>
      </c>
      <c r="H1" s="433"/>
    </row>
    <row r="2" spans="1:10" ht="15">
      <c r="A2" s="74" t="s">
        <v>128</v>
      </c>
      <c r="B2" s="72"/>
      <c r="C2" s="75"/>
      <c r="D2" s="75"/>
      <c r="E2" s="75"/>
      <c r="F2" s="75"/>
      <c r="G2" s="437" t="str">
        <f>'ფორმა N1'!L2</f>
        <v>12.09.2017-02.10.2017</v>
      </c>
      <c r="H2" s="437"/>
    </row>
    <row r="3" spans="1:10" ht="15">
      <c r="A3" s="74"/>
      <c r="B3" s="74"/>
      <c r="C3" s="74"/>
      <c r="D3" s="74"/>
      <c r="E3" s="74"/>
      <c r="F3" s="74"/>
      <c r="G3" s="253"/>
      <c r="H3" s="253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მერაბ კოსტავას საზოგადოება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2"/>
      <c r="B7" s="252"/>
      <c r="C7" s="252"/>
      <c r="D7" s="252"/>
      <c r="E7" s="252"/>
      <c r="F7" s="252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8" t="s">
        <v>319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78"/>
      <c r="I35" s="178"/>
    </row>
    <row r="36" spans="1:9" ht="15">
      <c r="A36" s="207" t="s">
        <v>411</v>
      </c>
      <c r="B36" s="207"/>
      <c r="C36" s="206"/>
      <c r="D36" s="206"/>
      <c r="E36" s="206"/>
      <c r="F36" s="206"/>
      <c r="G36" s="206"/>
      <c r="H36" s="178"/>
      <c r="I36" s="178"/>
    </row>
    <row r="37" spans="1:9" ht="15">
      <c r="A37" s="207"/>
      <c r="B37" s="207"/>
      <c r="C37" s="206"/>
      <c r="D37" s="206"/>
      <c r="E37" s="206"/>
      <c r="F37" s="206"/>
      <c r="G37" s="206"/>
      <c r="H37" s="178"/>
      <c r="I37" s="178"/>
    </row>
    <row r="38" spans="1:9" ht="15">
      <c r="A38" s="207"/>
      <c r="B38" s="207"/>
      <c r="C38" s="178"/>
      <c r="D38" s="178"/>
      <c r="E38" s="178"/>
      <c r="F38" s="178"/>
      <c r="G38" s="178"/>
      <c r="H38" s="178"/>
      <c r="I38" s="178"/>
    </row>
    <row r="39" spans="1:9" ht="15">
      <c r="A39" s="207"/>
      <c r="B39" s="207"/>
      <c r="C39" s="178"/>
      <c r="D39" s="178"/>
      <c r="E39" s="178"/>
      <c r="F39" s="178"/>
      <c r="G39" s="178"/>
      <c r="H39" s="178"/>
      <c r="I39" s="178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4" t="s">
        <v>96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376</v>
      </c>
      <c r="D44" s="184"/>
      <c r="E44" s="206"/>
      <c r="F44" s="184"/>
      <c r="G44" s="184"/>
      <c r="H44" s="178"/>
      <c r="I44" s="185"/>
    </row>
    <row r="45" spans="1:9" ht="15">
      <c r="A45" s="178"/>
      <c r="B45" s="178"/>
      <c r="C45" s="178" t="s">
        <v>253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127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2017-10-09T08:15:46Z</dcterms:modified>
</cp:coreProperties>
</file>