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730" windowHeight="11760" tabRatio="95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N1'!$A$1:$M$42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D44" i="47" l="1"/>
  <c r="C2" i="47"/>
  <c r="C12" i="7"/>
  <c r="C2" i="7" l="1"/>
  <c r="C25" i="50"/>
  <c r="C23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0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7" i="40"/>
  <c r="A5" i="7"/>
  <c r="A5" i="3"/>
  <c r="A5" i="27" s="1"/>
  <c r="I38" i="35" l="1"/>
  <c r="I34" i="44" l="1"/>
  <c r="H34" i="44"/>
  <c r="D31" i="7" l="1"/>
  <c r="C31" i="7"/>
  <c r="D27" i="7"/>
  <c r="D26" i="7"/>
  <c r="D19" i="7"/>
  <c r="C19" i="7"/>
  <c r="D16" i="7"/>
  <c r="D10" i="7" s="1"/>
  <c r="C16" i="7"/>
  <c r="D31" i="3"/>
  <c r="C31" i="3"/>
  <c r="C24" i="50" s="1"/>
  <c r="D9" i="7" l="1"/>
  <c r="C26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<sst xmlns="http://schemas.openxmlformats.org/spreadsheetml/2006/main" count="981" uniqueCount="543">
  <si>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</si>
  <si>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</si>
  <si>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</si>
  <si>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</si>
  <si>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</si>
  <si>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</si>
  <si>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</si>
  <si>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</si>
  <si>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</si>
  <si>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</si>
  <si>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</si>
  <si>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</si>
  <si>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</si>
  <si>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</si>
  <si>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</si>
  <si>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</si>
  <si>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</si>
  <si>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</si>
  <si>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</si>
  <si>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</si>
  <si>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</si>
  <si>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</si>
  <si>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</si>
  <si>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</si>
  <si>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</si>
  <si>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</si>
  <si>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</si>
  <si>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</si>
  <si>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</si>
  <si>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</si>
  <si>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</si>
  <si>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</si>
  <si>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</si>
  <si>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</si>
  <si>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</si>
  <si>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</si>
  <si>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</si>
  <si>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</si>
  <si>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</si>
  <si>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</si>
  <si>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</si>
  <si>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</si>
  <si>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</si>
  <si>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</si>
  <si>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</si>
  <si>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</si>
  <si>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</si>
  <si>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</si>
  <si>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</si>
  <si>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</si>
  <si>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</si>
  <si>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</si>
  <si>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</si>
  <si>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</si>
  <si>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</si>
  <si>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</si>
  <si>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</si>
  <si>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</si>
  <si>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</si>
  <si>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</si>
  <si>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</si>
  <si>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</si>
  <si>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</si>
  <si>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</si>
  <si>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</si>
  <si>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</si>
  <si>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</si>
  <si>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</si>
  <si>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</si>
  <si>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</si>
  <si>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</si>
  <si>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</si>
  <si>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</si>
  <si>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</si>
  <si>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</si>
  <si>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</si>
  <si>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</si>
  <si>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</si>
  <si>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</si>
  <si>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</si>
  <si>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</si>
  <si>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</si>
  <si>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</si>
  <si>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</si>
  <si>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</si>
  <si>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</si>
  <si>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</si>
  <si>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</si>
  <si>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</si>
  <si>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</si>
  <si>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</si>
  <si>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</si>
  <si>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</si>
  <si>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</si>
  <si>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</si>
  <si>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</si>
  <si>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</si>
  <si>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</si>
  <si>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</si>
  <si>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</si>
  <si>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</si>
  <si>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</si>
  <si>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</si>
  <si>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</si>
  <si>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</si>
  <si>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</si>
  <si>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</si>
  <si>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</si>
  <si>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</si>
  <si>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</si>
  <si>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</si>
  <si>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</si>
  <si>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</si>
  <si>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</si>
  <si>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</si>
  <si>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</si>
  <si>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</si>
  <si>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</si>
  <si>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</si>
  <si>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</si>
  <si>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</si>
  <si>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</si>
  <si>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</si>
  <si>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</si>
  <si>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</si>
  <si>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</si>
  <si>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</si>
  <si>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</si>
  <si>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</si>
  <si>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</si>
  <si>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</si>
  <si>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</si>
  <si>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</si>
  <si>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</si>
  <si>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</si>
  <si>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</si>
  <si>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</si>
  <si>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</si>
  <si>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</si>
  <si>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</si>
  <si>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</si>
  <si>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</si>
  <si>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</si>
  <si>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</si>
  <si>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</si>
  <si>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</si>
  <si>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</si>
  <si>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</si>
  <si>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</si>
  <si>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</si>
  <si>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</si>
  <si>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</si>
  <si>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</si>
  <si>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</si>
  <si>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</si>
  <si>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</si>
  <si>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</si>
  <si>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</si>
  <si>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</si>
  <si>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</si>
  <si>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</si>
  <si>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</si>
  <si>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</si>
  <si>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</si>
  <si>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</si>
  <si>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</si>
  <si>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</si>
  <si>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</si>
  <si>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</si>
  <si>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</si>
  <si>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</si>
  <si>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</si>
  <si>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</si>
  <si>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</si>
  <si>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</si>
  <si>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</si>
  <si>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</si>
  <si>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</si>
  <si>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</si>
  <si>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</si>
  <si>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</si>
  <si>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</si>
  <si>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</si>
  <si>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</si>
  <si>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</si>
  <si>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</si>
  <si>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</si>
  <si>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</si>
  <si>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</si>
  <si>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</si>
  <si>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</si>
  <si>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</si>
  <si>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</si>
  <si>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</si>
  <si>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</si>
  <si>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</si>
  <si>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</si>
  <si>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</si>
  <si>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</si>
  <si>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</si>
  <si>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</si>
  <si>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</si>
  <si>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</si>
  <si>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</si>
  <si>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</si>
  <si>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</si>
  <si>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</si>
  <si>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</si>
  <si>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</si>
  <si>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</si>
  <si>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</si>
  <si>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</si>
  <si>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</si>
  <si>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</si>
  <si>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</si>
  <si>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</si>
  <si>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</si>
  <si>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</si>
  <si>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</si>
  <si>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</si>
  <si>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</si>
  <si>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</si>
  <si>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</si>
  <si>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</si>
  <si>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</si>
  <si>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</si>
  <si>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</si>
  <si>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</si>
  <si>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</si>
  <si>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</si>
  <si>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</si>
  <si>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</si>
  <si>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</si>
  <si>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</si>
  <si>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</si>
  <si>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</si>
  <si>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</si>
  <si>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</si>
  <si>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</si>
  <si>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</si>
  <si>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</si>
  <si>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</si>
  <si>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</si>
  <si>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</si>
  <si>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</si>
  <si>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</si>
  <si>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</si>
  <si>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</si>
  <si>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</si>
  <si>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</si>
  <si>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</si>
  <si>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</si>
  <si>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</si>
  <si>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</si>
  <si>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</si>
  <si>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</si>
  <si>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</si>
  <si>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</si>
  <si>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</si>
  <si>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</si>
  <si>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</si>
  <si>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</si>
  <si>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</si>
  <si>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</si>
  <si>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</si>
  <si>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</si>
  <si>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</si>
  <si>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</si>
  <si>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</si>
  <si>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</si>
  <si>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</si>
  <si>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</si>
  <si>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</si>
  <si>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</si>
  <si>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</si>
  <si>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</si>
  <si>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</si>
  <si>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</si>
  <si>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</si>
  <si>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</si>
  <si>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</si>
  <si>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</si>
  <si>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</si>
  <si>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</si>
  <si>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</si>
  <si>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</si>
  <si>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</si>
  <si>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</si>
  <si>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</si>
  <si>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</si>
  <si>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</si>
  <si>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</si>
  <si>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</si>
  <si>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</si>
  <si>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</si>
  <si>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</si>
  <si>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</si>
  <si>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</si>
  <si>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</si>
  <si>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</si>
  <si>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</si>
  <si>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</si>
  <si>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</si>
  <si>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</si>
  <si>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</si>
  <si>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</si>
  <si>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</si>
  <si>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</si>
  <si>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</si>
  <si>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</si>
  <si>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</si>
  <si>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</si>
  <si>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</si>
  <si>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</si>
  <si>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</si>
  <si>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</si>
  <si>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</si>
  <si>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</si>
  <si>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</si>
  <si>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</si>
  <si>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</si>
  <si>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</si>
  <si>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</si>
  <si>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</si>
  <si>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</si>
  <si>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</si>
  <si>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</si>
  <si>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</si>
  <si>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</si>
  <si>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</si>
  <si>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</si>
  <si>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</si>
  <si>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</si>
  <si>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</si>
  <si>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</si>
  <si>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</si>
  <si>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</si>
  <si>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</si>
  <si>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</si>
  <si>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</si>
  <si>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</si>
  <si>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</si>
  <si>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</si>
  <si>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</si>
  <si>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</si>
  <si>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</si>
  <si>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</si>
  <si>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</si>
  <si>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</si>
  <si>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</si>
  <si>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</si>
  <si>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</si>
  <si>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</si>
  <si>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</si>
  <si>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</si>
  <si>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</si>
  <si>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</si>
  <si>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</si>
  <si>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</si>
  <si>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</si>
  <si>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</si>
  <si>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</si>
  <si>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</si>
  <si>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</si>
  <si>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</si>
  <si>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</si>
  <si>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</si>
  <si>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</si>
  <si>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</si>
  <si>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</si>
  <si>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</si>
  <si>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</si>
  <si>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</si>
  <si>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</si>
  <si>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</si>
  <si>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</si>
  <si>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</si>
  <si>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</si>
  <si>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</si>
  <si>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</si>
  <si>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</si>
  <si>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</si>
  <si>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</si>
  <si>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</si>
  <si>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</si>
  <si>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</si>
  <si>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</si>
  <si>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</si>
  <si>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</si>
  <si>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</si>
  <si>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</si>
  <si>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</si>
  <si>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</si>
  <si>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</si>
  <si>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</si>
  <si>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</si>
  <si>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</si>
  <si>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</si>
  <si>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</si>
  <si>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</si>
  <si>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</si>
  <si>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</si>
  <si>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</si>
  <si>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</si>
  <si>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</si>
  <si>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</si>
  <si>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</si>
  <si>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</si>
  <si>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</si>
  <si>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</si>
  <si>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</si>
  <si>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</si>
  <si>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</si>
  <si>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</si>
  <si>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</si>
  <si>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</si>
  <si>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</si>
  <si>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</si>
  <si>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</si>
  <si>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</si>
  <si>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</si>
  <si>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</si>
  <si>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</si>
  <si>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</si>
  <si>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</si>
  <si>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</si>
  <si>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</si>
  <si>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</si>
  <si>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</si>
  <si>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</si>
  <si>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</si>
  <si>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</si>
  <si>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</si>
  <si>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</si>
  <si>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</si>
  <si>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</si>
  <si>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</si>
  <si>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</si>
  <si>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</si>
  <si>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</si>
  <si>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</si>
  <si>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</si>
  <si>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</si>
  <si>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</si>
  <si>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</si>
  <si>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</si>
  <si>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</si>
  <si>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</si>
  <si>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</si>
  <si>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</si>
  <si>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</si>
  <si>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</si>
  <si>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</si>
  <si>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</si>
  <si>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</si>
  <si>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</si>
  <si>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</si>
  <si>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</si>
  <si>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</si>
  <si>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</si>
  <si>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</si>
  <si>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</si>
  <si>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</si>
  <si>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</si>
  <si>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</si>
  <si>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</si>
  <si>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</si>
  <si>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</si>
  <si>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</si>
  <si>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</si>
  <si>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</si>
  <si>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</si>
  <si>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</si>
  <si>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ფულადი შემოწირულობა</t>
  </si>
  <si>
    <t>თიბისი ბანკი</t>
  </si>
  <si>
    <t>ალექსანდრე ელისაშვილი</t>
  </si>
  <si>
    <t>გვეტაძე</t>
  </si>
  <si>
    <t>GE61TB7497836080100005</t>
  </si>
  <si>
    <t>დოლარი</t>
  </si>
  <si>
    <t>ივანე ნორაკიძე</t>
  </si>
  <si>
    <t>01008024353</t>
  </si>
  <si>
    <t>24.07.2017</t>
  </si>
  <si>
    <t>იჯარა</t>
  </si>
  <si>
    <t>ქ.თბილისი, ს.ცინცაძის ქ. N45</t>
  </si>
  <si>
    <t>01.10.14.028.030.01.547</t>
  </si>
  <si>
    <t>26.07.2017 - 31.12.2017</t>
  </si>
  <si>
    <t>146 კვმ.</t>
  </si>
  <si>
    <t>იუსუპ ახვერდოვი</t>
  </si>
  <si>
    <t>GE90TB7616445061600003</t>
  </si>
  <si>
    <t>ქეთევან ჩიქოვანი</t>
  </si>
  <si>
    <t>01009004398</t>
  </si>
  <si>
    <t xml:space="preserve"> GE10TB7177145068100001</t>
  </si>
  <si>
    <t>09.25.17</t>
  </si>
  <si>
    <t>სს თიბისი ბანკი</t>
  </si>
  <si>
    <t xml:space="preserve">ზურაბ წითლაური </t>
  </si>
  <si>
    <t xml:space="preserve"> GE98BG0000000336490300</t>
  </si>
  <si>
    <t>გიორგი თარხნიშვილი</t>
  </si>
  <si>
    <t xml:space="preserve"> GE28TB7461145061100022</t>
  </si>
  <si>
    <t>09.27.17</t>
  </si>
  <si>
    <t>09.29.17</t>
  </si>
  <si>
    <t>აკაკი სვინტრაძე</t>
  </si>
  <si>
    <t>GE52BG0000000107355400</t>
  </si>
  <si>
    <t>09.30.17</t>
  </si>
  <si>
    <t>GE59TB7950645061100015</t>
  </si>
  <si>
    <t>გიორგი ნიკოლაიშვილი</t>
  </si>
  <si>
    <t>გიული</t>
  </si>
  <si>
    <t>ტალიკიშვილი</t>
  </si>
  <si>
    <t>ლექსო</t>
  </si>
  <si>
    <t>კაჭკაჭიშვილი</t>
  </si>
  <si>
    <t>ირაკლი</t>
  </si>
  <si>
    <t>ახალკაცი</t>
  </si>
  <si>
    <t>ლერი</t>
  </si>
  <si>
    <t>კაპანაძე</t>
  </si>
  <si>
    <t>ბადურ</t>
  </si>
  <si>
    <t>მიხეილ</t>
  </si>
  <si>
    <t>ხუციშვილი</t>
  </si>
  <si>
    <t>საბა</t>
  </si>
  <si>
    <t>ფრუიძე</t>
  </si>
  <si>
    <t>ნოდარ</t>
  </si>
  <si>
    <t>მაკასარაშვილი</t>
  </si>
  <si>
    <t>ლია</t>
  </si>
  <si>
    <t>ბუდაღაშვილი</t>
  </si>
  <si>
    <t>ინტერნეტ-რეკლამს ხრჯი</t>
  </si>
  <si>
    <t>ფეისბუკი</t>
  </si>
  <si>
    <t>საარჩევნოფონდი ალეკო ელიაშვილი</t>
  </si>
  <si>
    <t>10.01.17</t>
  </si>
  <si>
    <t>10.02.17</t>
  </si>
  <si>
    <t>თამაზ შაორშაძე</t>
  </si>
  <si>
    <t>12.09 - 02.10.2017წ</t>
  </si>
  <si>
    <t>ბაადურ</t>
  </si>
  <si>
    <t>09.22.17</t>
  </si>
  <si>
    <t>არაფულადი შემოწირულობა</t>
  </si>
  <si>
    <t>დავით აბდუშელიშვილი</t>
  </si>
  <si>
    <t>პრეზენტაციისათვის საჭირო სამუშაოები</t>
  </si>
  <si>
    <t>გიორგი ჯალაღონია</t>
  </si>
  <si>
    <t>გიორგი ყრუაშვილი</t>
  </si>
  <si>
    <t>შოთა ტოგონიძე</t>
  </si>
  <si>
    <t>დასაბრუნებელი თანხა</t>
  </si>
  <si>
    <t>გამომგზავნი უცნობია</t>
  </si>
  <si>
    <t>ლაშა მესხი</t>
  </si>
  <si>
    <t>შეხვედრების ორგანიზება</t>
  </si>
  <si>
    <t>ნათელა ჯულაყიძე</t>
  </si>
  <si>
    <t>37001053834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</si>
</sst>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</font>
    <font>
      <sz val="9"/>
      <name val="Sylfae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2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4" xfId="2" applyFont="1" applyFill="1" applyBorder="1" applyAlignment="1" applyProtection="1">
      <alignment horizontal="center" vertical="top" wrapText="1"/>
    </xf>
    <xf numFmtId="1" fontId="24" fillId="5" borderId="24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5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6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7" xfId="2" applyFont="1" applyFill="1" applyBorder="1" applyAlignment="1" applyProtection="1">
      <alignment horizontal="left" vertical="top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1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0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6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7" xfId="9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7" xfId="0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7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7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3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37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6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26" fillId="5" borderId="0" xfId="2" applyFont="1" applyFill="1" applyBorder="1" applyAlignment="1" applyProtection="1">
      <alignment horizontal="center" vertical="top" wrapText="1"/>
    </xf>
    <xf numFmtId="0" fontId="24" fillId="5" borderId="2" xfId="2" applyFont="1" applyFill="1" applyBorder="1" applyAlignment="1" applyProtection="1">
      <alignment horizontal="center" vertical="top" wrapText="1"/>
    </xf>
    <xf numFmtId="0" fontId="19" fillId="5" borderId="0" xfId="9" applyFont="1" applyFill="1" applyBorder="1" applyAlignment="1" applyProtection="1">
      <alignment horizontal="center" vertical="center"/>
    </xf>
    <xf numFmtId="167" fontId="19" fillId="5" borderId="0" xfId="9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167" fontId="19" fillId="5" borderId="0" xfId="9" applyNumberFormat="1" applyFont="1" applyFill="1" applyBorder="1" applyAlignment="1" applyProtection="1">
      <alignment horizontal="center" vertical="center"/>
      <protection locked="0"/>
    </xf>
    <xf numFmtId="0" fontId="27" fillId="5" borderId="0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horizontal="center" vertical="center"/>
      <protection locked="0"/>
    </xf>
    <xf numFmtId="0" fontId="32" fillId="0" borderId="5" xfId="9" applyFont="1" applyBorder="1" applyAlignment="1" applyProtection="1">
      <alignment horizontal="center" vertical="center"/>
      <protection locked="0"/>
    </xf>
    <xf numFmtId="49" fontId="19" fillId="2" borderId="0" xfId="9" applyNumberFormat="1" applyFont="1" applyFill="1" applyBorder="1" applyAlignment="1" applyProtection="1">
      <alignment horizontal="center" vertical="center"/>
      <protection locked="0"/>
    </xf>
    <xf numFmtId="14" fontId="19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center" vertical="center"/>
      <protection locked="0"/>
    </xf>
    <xf numFmtId="0" fontId="19" fillId="2" borderId="3" xfId="9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1" xfId="0" applyFont="1" applyBorder="1" applyAlignment="1">
      <alignment horizontal="left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0" fontId="29" fillId="5" borderId="10" xfId="9" applyFont="1" applyFill="1" applyBorder="1" applyAlignment="1" applyProtection="1">
      <alignment horizontal="center" vertical="center"/>
    </xf>
    <xf numFmtId="0" fontId="32" fillId="0" borderId="38" xfId="9" applyFont="1" applyBorder="1" applyAlignment="1" applyProtection="1">
      <alignment vertical="center" wrapText="1"/>
      <protection locked="0"/>
    </xf>
    <xf numFmtId="49" fontId="29" fillId="3" borderId="39" xfId="9" applyNumberFormat="1" applyFont="1" applyFill="1" applyBorder="1" applyAlignment="1" applyProtection="1">
      <alignment horizontal="center" vertical="center" wrapText="1"/>
    </xf>
    <xf numFmtId="0" fontId="32" fillId="0" borderId="3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49" fontId="32" fillId="0" borderId="3" xfId="9" applyNumberFormat="1" applyFont="1" applyBorder="1" applyAlignment="1" applyProtection="1">
      <alignment vertical="center"/>
      <protection locked="0"/>
    </xf>
    <xf numFmtId="0" fontId="25" fillId="0" borderId="23" xfId="2" applyFont="1" applyFill="1" applyBorder="1" applyAlignment="1" applyProtection="1">
      <alignment horizontal="right" vertical="top" wrapText="1"/>
      <protection locked="0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3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8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view="pageBreakPreview" topLeftCell="B14" zoomScaleSheetLayoutView="100" workbookViewId="0">
      <selection activeCell="G30" sqref="G30"/>
    </sheetView>
  </sheetViews>
  <sheetFormatPr defaultRowHeight="15" x14ac:dyDescent="0.2"/>
  <cols>
    <col min="1" max="1" width="22.140625" style="258" customWidth="1"/>
    <col min="2" max="2" width="17.42578125" style="258" customWidth="1"/>
    <col min="3" max="3" width="31.28515625" style="258" customWidth="1"/>
    <col min="4" max="4" width="15.140625" style="283" customWidth="1"/>
    <col min="5" max="5" width="26.140625" style="258" customWidth="1"/>
    <col min="6" max="6" width="19.140625" style="259" customWidth="1"/>
    <col min="7" max="7" width="23.85546875" style="259" customWidth="1"/>
    <col min="8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22.7109375" style="258" customWidth="1"/>
    <col min="13" max="16384" width="9.140625" style="258"/>
  </cols>
  <sheetData>
    <row r="1" spans="1:12" s="268" customFormat="1" x14ac:dyDescent="0.2">
      <c r="A1" s="317" t="s">
        <v>289</v>
      </c>
      <c r="B1" s="306"/>
      <c r="C1" s="306"/>
      <c r="D1" s="405"/>
      <c r="E1" s="307"/>
      <c r="F1" s="301"/>
      <c r="G1" s="307"/>
      <c r="H1" s="316"/>
      <c r="I1" s="306"/>
      <c r="J1" s="307"/>
      <c r="K1" s="307"/>
      <c r="L1" s="315" t="s">
        <v>97</v>
      </c>
    </row>
    <row r="2" spans="1:12" s="268" customFormat="1" x14ac:dyDescent="0.2">
      <c r="A2" s="314" t="s">
        <v>128</v>
      </c>
      <c r="B2" s="306"/>
      <c r="C2" s="306"/>
      <c r="D2" s="405"/>
      <c r="E2" s="307"/>
      <c r="F2" s="301"/>
      <c r="G2" s="307"/>
      <c r="H2" s="313"/>
      <c r="I2" s="306"/>
      <c r="J2" s="307"/>
      <c r="K2" s="307"/>
      <c r="L2" s="374" t="s">
        <v>528</v>
      </c>
    </row>
    <row r="3" spans="1:12" s="268" customFormat="1" x14ac:dyDescent="0.2">
      <c r="A3" s="312"/>
      <c r="B3" s="306"/>
      <c r="C3" s="311"/>
      <c r="D3" s="406"/>
      <c r="E3" s="307"/>
      <c r="F3" s="310"/>
      <c r="G3" s="307"/>
      <c r="H3" s="307"/>
      <c r="I3" s="301"/>
      <c r="J3" s="306"/>
      <c r="K3" s="306"/>
      <c r="L3" s="305"/>
    </row>
    <row r="4" spans="1:12" s="268" customFormat="1" x14ac:dyDescent="0.2">
      <c r="A4" s="338" t="s">
        <v>257</v>
      </c>
      <c r="B4" s="301"/>
      <c r="C4" s="301"/>
      <c r="D4" s="407"/>
      <c r="E4" s="347"/>
      <c r="F4" s="308"/>
      <c r="G4" s="307"/>
      <c r="H4" s="348"/>
      <c r="I4" s="347"/>
      <c r="J4" s="306"/>
      <c r="K4" s="307"/>
      <c r="L4" s="305"/>
    </row>
    <row r="5" spans="1:12" s="268" customFormat="1" ht="15.75" thickBot="1" x14ac:dyDescent="0.25">
      <c r="A5" s="349" t="s">
        <v>475</v>
      </c>
      <c r="B5" s="307"/>
      <c r="C5" s="309"/>
      <c r="D5" s="408"/>
      <c r="E5" s="307"/>
      <c r="F5" s="308"/>
      <c r="G5" s="308"/>
      <c r="H5" s="308"/>
      <c r="I5" s="307"/>
      <c r="J5" s="306"/>
      <c r="K5" s="306"/>
      <c r="L5" s="305"/>
    </row>
    <row r="6" spans="1:12" ht="15.75" thickBot="1" x14ac:dyDescent="0.25">
      <c r="A6" s="304"/>
      <c r="B6" s="303"/>
      <c r="C6" s="302"/>
      <c r="D6" s="409"/>
      <c r="E6" s="302"/>
      <c r="F6" s="301"/>
      <c r="G6" s="301"/>
      <c r="H6" s="301"/>
      <c r="I6" s="431" t="s">
        <v>401</v>
      </c>
      <c r="J6" s="432"/>
      <c r="K6" s="433"/>
      <c r="L6" s="300"/>
    </row>
    <row r="7" spans="1:12" s="289" customFormat="1" ht="39" thickBot="1" x14ac:dyDescent="0.25">
      <c r="A7" s="299" t="s">
        <v>64</v>
      </c>
      <c r="B7" s="298" t="s">
        <v>129</v>
      </c>
      <c r="C7" s="298" t="s">
        <v>400</v>
      </c>
      <c r="D7" s="297" t="s">
        <v>263</v>
      </c>
      <c r="E7" s="296" t="s">
        <v>399</v>
      </c>
      <c r="F7" s="424" t="s">
        <v>398</v>
      </c>
      <c r="G7" s="295" t="s">
        <v>216</v>
      </c>
      <c r="H7" s="294" t="s">
        <v>213</v>
      </c>
      <c r="I7" s="293" t="s">
        <v>397</v>
      </c>
      <c r="J7" s="292" t="s">
        <v>260</v>
      </c>
      <c r="K7" s="291" t="s">
        <v>217</v>
      </c>
      <c r="L7" s="290" t="s">
        <v>218</v>
      </c>
    </row>
    <row r="8" spans="1:12" s="283" customFormat="1" ht="15.75" thickBot="1" x14ac:dyDescent="0.25">
      <c r="A8" s="287">
        <v>1</v>
      </c>
      <c r="B8" s="286">
        <v>2</v>
      </c>
      <c r="C8" s="288">
        <v>3</v>
      </c>
      <c r="D8" s="288">
        <v>4</v>
      </c>
      <c r="E8" s="422">
        <v>5</v>
      </c>
      <c r="F8" s="419">
        <v>6</v>
      </c>
      <c r="G8" s="288">
        <v>7</v>
      </c>
      <c r="H8" s="286">
        <v>8</v>
      </c>
      <c r="I8" s="287">
        <v>9</v>
      </c>
      <c r="J8" s="286">
        <v>10</v>
      </c>
      <c r="K8" s="285">
        <v>11</v>
      </c>
      <c r="L8" s="284">
        <v>12</v>
      </c>
    </row>
    <row r="9" spans="1:12" x14ac:dyDescent="0.2">
      <c r="A9" s="282">
        <v>1</v>
      </c>
      <c r="B9" s="275" t="s">
        <v>492</v>
      </c>
      <c r="C9" s="274" t="s">
        <v>473</v>
      </c>
      <c r="D9" s="410">
        <v>50</v>
      </c>
      <c r="E9" s="423" t="s">
        <v>489</v>
      </c>
      <c r="F9" s="419" t="s">
        <v>490</v>
      </c>
      <c r="G9" s="281" t="s">
        <v>491</v>
      </c>
      <c r="H9" s="281" t="s">
        <v>493</v>
      </c>
      <c r="I9" s="280"/>
      <c r="J9" s="279"/>
      <c r="K9" s="278"/>
      <c r="L9" s="277"/>
    </row>
    <row r="10" spans="1:12" x14ac:dyDescent="0.2">
      <c r="A10" s="276">
        <v>2</v>
      </c>
      <c r="B10" s="275" t="s">
        <v>492</v>
      </c>
      <c r="C10" s="274" t="s">
        <v>473</v>
      </c>
      <c r="D10" s="411">
        <v>1500</v>
      </c>
      <c r="E10" s="423" t="s">
        <v>479</v>
      </c>
      <c r="F10" s="419" t="s">
        <v>480</v>
      </c>
      <c r="G10" s="273" t="s">
        <v>488</v>
      </c>
      <c r="H10" s="281" t="s">
        <v>493</v>
      </c>
      <c r="I10" s="272"/>
      <c r="J10" s="271"/>
      <c r="K10" s="270"/>
      <c r="L10" s="269"/>
    </row>
    <row r="11" spans="1:12" x14ac:dyDescent="0.25">
      <c r="A11" s="276">
        <v>3</v>
      </c>
      <c r="B11" s="275" t="s">
        <v>492</v>
      </c>
      <c r="C11" s="274" t="s">
        <v>473</v>
      </c>
      <c r="D11" s="411">
        <v>10</v>
      </c>
      <c r="E11" s="423" t="s">
        <v>494</v>
      </c>
      <c r="F11" s="419">
        <v>22001007318</v>
      </c>
      <c r="G11" s="273" t="s">
        <v>495</v>
      </c>
      <c r="H11" s="418" t="s">
        <v>193</v>
      </c>
      <c r="I11" s="272"/>
      <c r="J11" s="271"/>
      <c r="K11" s="270"/>
      <c r="L11" s="269"/>
    </row>
    <row r="12" spans="1:12" x14ac:dyDescent="0.2">
      <c r="A12" s="276">
        <v>4</v>
      </c>
      <c r="B12" s="275" t="s">
        <v>498</v>
      </c>
      <c r="C12" s="274" t="s">
        <v>473</v>
      </c>
      <c r="D12" s="411">
        <v>30</v>
      </c>
      <c r="E12" s="417" t="s">
        <v>496</v>
      </c>
      <c r="F12" s="419" t="s">
        <v>480</v>
      </c>
      <c r="G12" s="273" t="s">
        <v>497</v>
      </c>
      <c r="H12" s="281" t="s">
        <v>493</v>
      </c>
      <c r="I12" s="272"/>
      <c r="J12" s="271"/>
      <c r="K12" s="270"/>
      <c r="L12" s="269"/>
    </row>
    <row r="13" spans="1:12" x14ac:dyDescent="0.2">
      <c r="A13" s="276">
        <v>5</v>
      </c>
      <c r="B13" s="275" t="s">
        <v>498</v>
      </c>
      <c r="C13" s="274" t="s">
        <v>473</v>
      </c>
      <c r="D13" s="411">
        <v>250</v>
      </c>
      <c r="E13" s="423" t="s">
        <v>479</v>
      </c>
      <c r="F13" s="419" t="s">
        <v>480</v>
      </c>
      <c r="G13" s="273" t="s">
        <v>488</v>
      </c>
      <c r="H13" s="281" t="s">
        <v>493</v>
      </c>
      <c r="I13" s="272"/>
      <c r="J13" s="271"/>
      <c r="K13" s="270"/>
      <c r="L13" s="269"/>
    </row>
    <row r="14" spans="1:12" x14ac:dyDescent="0.2">
      <c r="A14" s="276">
        <v>6</v>
      </c>
      <c r="B14" s="275" t="s">
        <v>498</v>
      </c>
      <c r="C14" s="274" t="s">
        <v>473</v>
      </c>
      <c r="D14" s="411">
        <v>1700</v>
      </c>
      <c r="E14" s="423" t="s">
        <v>479</v>
      </c>
      <c r="F14" s="419" t="s">
        <v>480</v>
      </c>
      <c r="G14" s="273" t="s">
        <v>488</v>
      </c>
      <c r="H14" s="281" t="s">
        <v>493</v>
      </c>
      <c r="I14" s="420"/>
      <c r="J14" s="271"/>
      <c r="K14" s="270"/>
      <c r="L14" s="269"/>
    </row>
    <row r="15" spans="1:12" ht="20.25" customHeight="1" x14ac:dyDescent="0.2">
      <c r="A15" s="276">
        <v>7</v>
      </c>
      <c r="B15" s="275" t="s">
        <v>498</v>
      </c>
      <c r="C15" s="274" t="s">
        <v>473</v>
      </c>
      <c r="D15" s="411">
        <v>30</v>
      </c>
      <c r="E15" s="423" t="s">
        <v>479</v>
      </c>
      <c r="F15" s="419" t="s">
        <v>480</v>
      </c>
      <c r="G15" s="273" t="s">
        <v>488</v>
      </c>
      <c r="H15" s="281" t="s">
        <v>493</v>
      </c>
      <c r="I15" s="420"/>
      <c r="J15" s="271"/>
      <c r="K15" s="270"/>
      <c r="L15" s="269"/>
    </row>
    <row r="16" spans="1:12" ht="23.25" customHeight="1" x14ac:dyDescent="0.25">
      <c r="A16" s="276">
        <v>8</v>
      </c>
      <c r="B16" s="275" t="s">
        <v>499</v>
      </c>
      <c r="C16" s="274" t="s">
        <v>473</v>
      </c>
      <c r="D16" s="411">
        <v>100</v>
      </c>
      <c r="E16" s="423" t="s">
        <v>500</v>
      </c>
      <c r="F16" s="419">
        <v>60001078664</v>
      </c>
      <c r="G16" s="273" t="s">
        <v>501</v>
      </c>
      <c r="H16" s="418" t="s">
        <v>193</v>
      </c>
      <c r="I16" s="420"/>
      <c r="J16" s="271"/>
      <c r="K16" s="270"/>
      <c r="L16" s="269"/>
    </row>
    <row r="17" spans="1:12" ht="20.25" customHeight="1" x14ac:dyDescent="0.2">
      <c r="A17" s="276">
        <v>7</v>
      </c>
      <c r="B17" s="275" t="s">
        <v>502</v>
      </c>
      <c r="C17" s="274" t="s">
        <v>473</v>
      </c>
      <c r="D17" s="411">
        <v>2600</v>
      </c>
      <c r="E17" s="423" t="s">
        <v>479</v>
      </c>
      <c r="F17" s="419" t="s">
        <v>480</v>
      </c>
      <c r="G17" s="273" t="s">
        <v>488</v>
      </c>
      <c r="H17" s="281" t="s">
        <v>493</v>
      </c>
      <c r="I17" s="420"/>
      <c r="J17" s="271"/>
      <c r="K17" s="270"/>
      <c r="L17" s="269"/>
    </row>
    <row r="18" spans="1:12" ht="27.75" customHeight="1" x14ac:dyDescent="0.2">
      <c r="A18" s="276">
        <v>10</v>
      </c>
      <c r="B18" s="275" t="s">
        <v>502</v>
      </c>
      <c r="C18" s="274" t="s">
        <v>473</v>
      </c>
      <c r="D18" s="421">
        <v>100</v>
      </c>
      <c r="E18" s="423" t="s">
        <v>504</v>
      </c>
      <c r="F18" s="423" t="s">
        <v>480</v>
      </c>
      <c r="G18" s="423" t="s">
        <v>503</v>
      </c>
      <c r="H18" s="281" t="s">
        <v>493</v>
      </c>
      <c r="I18" s="420"/>
      <c r="J18" s="271"/>
      <c r="K18" s="270"/>
      <c r="L18" s="269"/>
    </row>
    <row r="19" spans="1:12" ht="27.75" customHeight="1" x14ac:dyDescent="0.2">
      <c r="A19" s="276"/>
      <c r="B19" s="275" t="s">
        <v>525</v>
      </c>
      <c r="C19" s="274" t="s">
        <v>473</v>
      </c>
      <c r="D19" s="410">
        <v>10447.5</v>
      </c>
      <c r="E19" s="426" t="s">
        <v>538</v>
      </c>
      <c r="F19" s="425"/>
      <c r="G19" s="426"/>
      <c r="H19" s="281"/>
      <c r="I19" s="420"/>
      <c r="J19" s="271"/>
      <c r="K19" s="270"/>
      <c r="L19" s="269" t="s">
        <v>537</v>
      </c>
    </row>
    <row r="20" spans="1:12" ht="27.75" customHeight="1" x14ac:dyDescent="0.2">
      <c r="A20" s="276"/>
      <c r="B20" s="275" t="s">
        <v>526</v>
      </c>
      <c r="C20" s="274" t="s">
        <v>473</v>
      </c>
      <c r="D20" s="410">
        <v>50</v>
      </c>
      <c r="E20" s="426" t="s">
        <v>527</v>
      </c>
      <c r="F20" s="425"/>
      <c r="G20" s="426"/>
      <c r="H20" s="281"/>
      <c r="I20" s="420"/>
      <c r="J20" s="271"/>
      <c r="K20" s="270"/>
      <c r="L20" s="269" t="s">
        <v>537</v>
      </c>
    </row>
    <row r="21" spans="1:12" ht="27.75" customHeight="1" x14ac:dyDescent="0.2">
      <c r="A21" s="276"/>
      <c r="B21" s="275" t="s">
        <v>530</v>
      </c>
      <c r="C21" s="274" t="s">
        <v>531</v>
      </c>
      <c r="D21" s="410">
        <v>300</v>
      </c>
      <c r="E21" s="426" t="s">
        <v>532</v>
      </c>
      <c r="F21" s="425">
        <v>21001004236</v>
      </c>
      <c r="G21" s="426"/>
      <c r="H21" s="281"/>
      <c r="I21" s="420"/>
      <c r="J21" s="271" t="s">
        <v>533</v>
      </c>
      <c r="K21" s="270"/>
      <c r="L21" s="269"/>
    </row>
    <row r="22" spans="1:12" ht="27.75" customHeight="1" x14ac:dyDescent="0.2">
      <c r="A22" s="276"/>
      <c r="B22" s="275" t="s">
        <v>530</v>
      </c>
      <c r="C22" s="274" t="s">
        <v>531</v>
      </c>
      <c r="D22" s="410">
        <v>300</v>
      </c>
      <c r="E22" s="426" t="s">
        <v>534</v>
      </c>
      <c r="F22" s="425">
        <v>39001007300</v>
      </c>
      <c r="G22" s="426"/>
      <c r="H22" s="281"/>
      <c r="I22" s="420"/>
      <c r="J22" s="271" t="s">
        <v>533</v>
      </c>
      <c r="K22" s="270"/>
      <c r="L22" s="269"/>
    </row>
    <row r="23" spans="1:12" ht="27.75" customHeight="1" x14ac:dyDescent="0.2">
      <c r="A23" s="276"/>
      <c r="B23" s="275" t="s">
        <v>530</v>
      </c>
      <c r="C23" s="274" t="s">
        <v>531</v>
      </c>
      <c r="D23" s="410">
        <v>300</v>
      </c>
      <c r="E23" s="426" t="s">
        <v>535</v>
      </c>
      <c r="F23" s="425">
        <v>56001000253</v>
      </c>
      <c r="G23" s="426"/>
      <c r="H23" s="281"/>
      <c r="I23" s="420"/>
      <c r="J23" s="271" t="s">
        <v>533</v>
      </c>
      <c r="K23" s="270"/>
      <c r="L23" s="269"/>
    </row>
    <row r="24" spans="1:12" ht="27.75" customHeight="1" x14ac:dyDescent="0.2">
      <c r="A24" s="276"/>
      <c r="B24" s="275" t="s">
        <v>530</v>
      </c>
      <c r="C24" s="274" t="s">
        <v>531</v>
      </c>
      <c r="D24" s="410">
        <v>300</v>
      </c>
      <c r="E24" s="426" t="s">
        <v>536</v>
      </c>
      <c r="F24" s="425">
        <v>1020010295</v>
      </c>
      <c r="G24" s="426"/>
      <c r="H24" s="281"/>
      <c r="I24" s="420"/>
      <c r="J24" s="271" t="s">
        <v>533</v>
      </c>
      <c r="K24" s="270"/>
      <c r="L24" s="269"/>
    </row>
    <row r="25" spans="1:12" ht="27.75" customHeight="1" x14ac:dyDescent="0.2">
      <c r="A25" s="276"/>
      <c r="B25" s="275" t="s">
        <v>492</v>
      </c>
      <c r="C25" s="274" t="s">
        <v>531</v>
      </c>
      <c r="D25" s="410">
        <v>400</v>
      </c>
      <c r="E25" s="426" t="s">
        <v>539</v>
      </c>
      <c r="F25" s="425">
        <v>60001027777</v>
      </c>
      <c r="G25" s="426"/>
      <c r="H25" s="281"/>
      <c r="I25" s="420"/>
      <c r="J25" s="271" t="s">
        <v>540</v>
      </c>
      <c r="K25" s="270"/>
      <c r="L25" s="269"/>
    </row>
    <row r="26" spans="1:12" ht="22.5" customHeight="1" x14ac:dyDescent="0.2">
      <c r="A26" s="276"/>
      <c r="B26" s="275" t="s">
        <v>492</v>
      </c>
      <c r="C26" s="274" t="s">
        <v>531</v>
      </c>
      <c r="D26" s="410">
        <v>400</v>
      </c>
      <c r="E26" s="426" t="s">
        <v>541</v>
      </c>
      <c r="F26" s="427" t="s">
        <v>542</v>
      </c>
      <c r="G26" s="273"/>
      <c r="H26" s="281"/>
      <c r="I26" s="272"/>
      <c r="J26" s="271" t="s">
        <v>540</v>
      </c>
      <c r="K26" s="270"/>
      <c r="L26" s="269"/>
    </row>
    <row r="27" spans="1:12" s="268" customFormat="1" x14ac:dyDescent="0.2">
      <c r="A27" s="258"/>
      <c r="B27" s="262"/>
      <c r="C27" s="261"/>
      <c r="D27" s="413"/>
      <c r="E27" s="261"/>
      <c r="F27" s="262"/>
      <c r="G27" s="261"/>
      <c r="H27" s="262"/>
      <c r="I27" s="261"/>
      <c r="J27" s="262"/>
      <c r="K27" s="261"/>
      <c r="L27" s="262"/>
    </row>
    <row r="28" spans="1:12" s="268" customFormat="1" x14ac:dyDescent="0.2">
      <c r="A28" s="258"/>
      <c r="B28" s="267"/>
      <c r="C28" s="261"/>
      <c r="D28" s="412"/>
      <c r="E28" s="261"/>
      <c r="F28" s="267"/>
      <c r="G28" s="261"/>
      <c r="H28" s="267"/>
      <c r="I28" s="261"/>
      <c r="J28" s="267"/>
      <c r="K28" s="261"/>
      <c r="L28" s="267"/>
    </row>
    <row r="29" spans="1:12" s="268" customFormat="1" x14ac:dyDescent="0.2">
      <c r="A29" s="258"/>
      <c r="B29" s="262"/>
      <c r="C29" s="261"/>
      <c r="D29" s="413"/>
      <c r="E29" s="261"/>
      <c r="F29" s="262"/>
      <c r="G29" s="261"/>
      <c r="H29" s="262"/>
      <c r="I29" s="261"/>
      <c r="J29" s="262"/>
      <c r="K29" s="261"/>
      <c r="L29" s="262"/>
    </row>
    <row r="30" spans="1:12" x14ac:dyDescent="0.2">
      <c r="B30" s="267"/>
      <c r="C30" s="261"/>
      <c r="D30" s="412"/>
      <c r="E30" s="261"/>
      <c r="F30" s="267"/>
      <c r="G30" s="261"/>
      <c r="H30" s="267"/>
      <c r="I30" s="261"/>
      <c r="J30" s="267"/>
      <c r="K30" s="261"/>
      <c r="L30" s="267"/>
    </row>
    <row r="31" spans="1:12" s="263" customFormat="1" ht="15" customHeight="1" x14ac:dyDescent="0.2">
      <c r="A31" s="258"/>
      <c r="B31" s="402"/>
      <c r="C31" s="262"/>
      <c r="D31" s="414"/>
      <c r="E31" s="262"/>
      <c r="F31" s="262"/>
      <c r="G31" s="261"/>
      <c r="H31" s="262"/>
      <c r="I31" s="262"/>
      <c r="J31" s="261"/>
      <c r="K31" s="262"/>
      <c r="L31" s="261"/>
    </row>
    <row r="32" spans="1:12" s="263" customFormat="1" x14ac:dyDescent="0.2">
      <c r="A32" s="258"/>
      <c r="B32" s="261"/>
      <c r="C32" s="266"/>
      <c r="D32" s="415"/>
      <c r="E32" s="266"/>
      <c r="F32" s="262"/>
      <c r="G32" s="261"/>
      <c r="H32" s="265"/>
      <c r="I32" s="262"/>
      <c r="J32" s="261"/>
      <c r="K32" s="262"/>
      <c r="L32" s="261"/>
    </row>
    <row r="33" spans="1:12" s="263" customFormat="1" ht="15" customHeight="1" x14ac:dyDescent="0.2">
      <c r="A33" s="258"/>
      <c r="B33" s="261"/>
      <c r="C33" s="430" t="s">
        <v>251</v>
      </c>
      <c r="D33" s="430"/>
      <c r="E33" s="430"/>
      <c r="F33" s="262"/>
      <c r="G33" s="261"/>
      <c r="H33" s="434" t="s">
        <v>396</v>
      </c>
      <c r="I33" s="264"/>
      <c r="J33" s="261"/>
      <c r="K33" s="262"/>
      <c r="L33" s="261"/>
    </row>
    <row r="34" spans="1:12" s="263" customFormat="1" x14ac:dyDescent="0.2">
      <c r="A34" s="258"/>
      <c r="B34" s="261"/>
      <c r="C34" s="262"/>
      <c r="D34" s="414"/>
      <c r="E34" s="262"/>
      <c r="F34" s="262"/>
      <c r="G34" s="261"/>
      <c r="H34" s="435"/>
      <c r="I34" s="264"/>
      <c r="J34" s="261"/>
      <c r="K34" s="262"/>
      <c r="L34" s="261"/>
    </row>
    <row r="35" spans="1:12" s="260" customFormat="1" x14ac:dyDescent="0.2">
      <c r="A35" s="258"/>
      <c r="B35" s="261"/>
      <c r="C35" s="430" t="s">
        <v>127</v>
      </c>
      <c r="D35" s="430"/>
      <c r="E35" s="430"/>
      <c r="F35" s="262"/>
      <c r="G35" s="261"/>
      <c r="H35" s="262"/>
      <c r="I35" s="262"/>
      <c r="J35" s="261"/>
      <c r="K35" s="262"/>
      <c r="L35" s="261"/>
    </row>
    <row r="36" spans="1:12" s="260" customFormat="1" x14ac:dyDescent="0.2">
      <c r="A36" s="258"/>
      <c r="D36" s="416"/>
      <c r="E36" s="258"/>
    </row>
    <row r="37" spans="1:12" s="260" customFormat="1" x14ac:dyDescent="0.2">
      <c r="A37" s="258"/>
      <c r="D37" s="416"/>
      <c r="E37" s="258"/>
    </row>
    <row r="38" spans="1:12" s="260" customFormat="1" x14ac:dyDescent="0.2">
      <c r="A38" s="258"/>
      <c r="D38" s="416"/>
      <c r="E38" s="258"/>
    </row>
    <row r="39" spans="1:12" s="260" customFormat="1" x14ac:dyDescent="0.2">
      <c r="A39" s="258"/>
      <c r="D39" s="416"/>
      <c r="E39" s="258"/>
    </row>
    <row r="40" spans="1:12" s="260" customFormat="1" x14ac:dyDescent="0.2">
      <c r="A40" s="258"/>
      <c r="D40" s="416"/>
    </row>
  </sheetData>
  <mergeCells count="4">
    <mergeCell ref="C35:E35"/>
    <mergeCell ref="I6:K6"/>
    <mergeCell ref="H33:H34"/>
    <mergeCell ref="C33:E3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8:G25 F9:F17 F2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6"/>
  </dataValidations>
  <printOptions gridLines="1"/>
  <pageMargins left="0.11810804899387577" right="0.11810804899387577" top="0.354329615048119" bottom="0.354329615048119" header="0.31496062992125984" footer="0.31496062992125984"/>
  <pageSetup scale="54" fitToHeight="0" orientation="landscape" r:id="rId1"/>
  <rowBreaks count="1" manualBreakCount="1">
    <brk id="2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37" t="s">
        <v>97</v>
      </c>
      <c r="D1" s="437"/>
      <c r="E1" s="107"/>
    </row>
    <row r="2" spans="1:7" x14ac:dyDescent="0.3">
      <c r="A2" s="75" t="s">
        <v>128</v>
      </c>
      <c r="B2" s="75"/>
      <c r="C2" s="436" t="str">
        <f>'ფორმა N1'!L2</f>
        <v>12.09 - 02.10.2017წ</v>
      </c>
      <c r="D2" s="436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339" t="str">
        <f>'ფორმა N1'!A5</f>
        <v>ალექსანდრე ელისაშვილი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20">
        <v>1</v>
      </c>
      <c r="B9" s="220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SUM(C14:C15)</f>
        <v>0</v>
      </c>
      <c r="D12" s="106">
        <f>SUM(D14:D15)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433</v>
      </c>
      <c r="B14" s="96" t="s">
        <v>432</v>
      </c>
      <c r="C14" s="8"/>
      <c r="D14" s="8"/>
      <c r="E14" s="107"/>
    </row>
    <row r="15" spans="1:7" s="3" customFormat="1" ht="16.5" customHeight="1" x14ac:dyDescent="0.3">
      <c r="A15" s="96" t="s">
        <v>434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383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384</v>
      </c>
      <c r="C24" s="244"/>
      <c r="D24" s="8"/>
      <c r="E24" s="107"/>
    </row>
    <row r="25" spans="1:5" s="3" customFormat="1" x14ac:dyDescent="0.3">
      <c r="A25" s="87" t="s">
        <v>234</v>
      </c>
      <c r="B25" s="87" t="s">
        <v>390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8" t="s">
        <v>87</v>
      </c>
      <c r="B28" s="228" t="s">
        <v>291</v>
      </c>
      <c r="C28" s="8"/>
      <c r="D28" s="8"/>
      <c r="E28" s="107"/>
    </row>
    <row r="29" spans="1:5" x14ac:dyDescent="0.3">
      <c r="A29" s="228" t="s">
        <v>88</v>
      </c>
      <c r="B29" s="228" t="s">
        <v>294</v>
      </c>
      <c r="C29" s="8"/>
      <c r="D29" s="8"/>
      <c r="E29" s="107"/>
    </row>
    <row r="30" spans="1:5" x14ac:dyDescent="0.3">
      <c r="A30" s="228" t="s">
        <v>392</v>
      </c>
      <c r="B30" s="228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432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8" t="s">
        <v>12</v>
      </c>
      <c r="B32" s="228" t="s">
        <v>435</v>
      </c>
      <c r="C32" s="8"/>
      <c r="D32" s="8"/>
      <c r="E32" s="107"/>
    </row>
    <row r="33" spans="1:9" x14ac:dyDescent="0.3">
      <c r="A33" s="228" t="s">
        <v>13</v>
      </c>
      <c r="B33" s="228" t="s">
        <v>436</v>
      </c>
      <c r="C33" s="8"/>
      <c r="D33" s="8"/>
      <c r="E33" s="107"/>
    </row>
    <row r="34" spans="1:9" x14ac:dyDescent="0.3">
      <c r="A34" s="228" t="s">
        <v>264</v>
      </c>
      <c r="B34" s="228" t="s">
        <v>437</v>
      </c>
      <c r="C34" s="8"/>
      <c r="D34" s="8"/>
      <c r="E34" s="107"/>
    </row>
    <row r="35" spans="1:9" x14ac:dyDescent="0.3">
      <c r="A35" s="87" t="s">
        <v>34</v>
      </c>
      <c r="B35" s="241" t="s">
        <v>389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J25" sqref="J25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3"/>
      <c r="C1" s="437" t="s">
        <v>97</v>
      </c>
      <c r="D1" s="437"/>
      <c r="E1" s="112"/>
    </row>
    <row r="2" spans="1:12" s="6" customFormat="1" x14ac:dyDescent="0.3">
      <c r="A2" s="75" t="s">
        <v>128</v>
      </c>
      <c r="B2" s="233"/>
      <c r="C2" s="438" t="str">
        <f>'ფორმა N1'!L2</f>
        <v>12.09 - 02.10.2017წ</v>
      </c>
      <c r="D2" s="438"/>
      <c r="E2" s="112"/>
    </row>
    <row r="3" spans="1:12" s="6" customFormat="1" x14ac:dyDescent="0.3">
      <c r="A3" s="75"/>
      <c r="B3" s="233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4"/>
      <c r="C4" s="75"/>
      <c r="D4" s="75"/>
      <c r="E4" s="107"/>
      <c r="L4" s="6"/>
    </row>
    <row r="5" spans="1:12" s="2" customFormat="1" x14ac:dyDescent="0.3">
      <c r="A5" s="118" t="str">
        <f>'ფორმა N1'!A5</f>
        <v>ალექსანდრე ელისაშვილი</v>
      </c>
      <c r="B5" s="235"/>
      <c r="C5" s="60"/>
      <c r="D5" s="60"/>
      <c r="E5" s="107"/>
    </row>
    <row r="6" spans="1:12" s="2" customFormat="1" x14ac:dyDescent="0.3">
      <c r="A6" s="76"/>
      <c r="B6" s="234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20">
        <v>1</v>
      </c>
      <c r="B9" s="220" t="s">
        <v>65</v>
      </c>
      <c r="C9" s="84">
        <f>SUM(C10,C26)</f>
        <v>0</v>
      </c>
      <c r="D9" s="84">
        <f>SUM(D10,D26)</f>
        <v>42003.5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/>
      <c r="D10" s="84">
        <f>SUM(D11,D12,D16,D19,D24,D25)</f>
        <v>42003.5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SUM(C14:C15)</f>
        <v>0</v>
      </c>
      <c r="D12" s="106">
        <v>42003.5</v>
      </c>
      <c r="E12" s="112"/>
    </row>
    <row r="13" spans="1:12" s="3" customFormat="1" x14ac:dyDescent="0.3">
      <c r="A13" s="96" t="s">
        <v>70</v>
      </c>
      <c r="B13" s="96" t="s">
        <v>293</v>
      </c>
      <c r="C13" s="8"/>
      <c r="D13" s="8">
        <v>42003.5</v>
      </c>
      <c r="E13" s="112"/>
    </row>
    <row r="14" spans="1:12" s="3" customFormat="1" x14ac:dyDescent="0.3">
      <c r="A14" s="96" t="s">
        <v>433</v>
      </c>
      <c r="B14" s="96" t="s">
        <v>432</v>
      </c>
      <c r="C14" s="8"/>
      <c r="D14" s="8"/>
      <c r="E14" s="112"/>
    </row>
    <row r="15" spans="1:12" s="3" customFormat="1" x14ac:dyDescent="0.3">
      <c r="A15" s="96" t="s">
        <v>434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 x14ac:dyDescent="0.3">
      <c r="A17" s="96" t="s">
        <v>73</v>
      </c>
      <c r="B17" s="96" t="s">
        <v>75</v>
      </c>
      <c r="C17" s="8"/>
      <c r="D17" s="8"/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383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384</v>
      </c>
      <c r="C24" s="244"/>
      <c r="D24" s="8"/>
      <c r="E24" s="112"/>
    </row>
    <row r="25" spans="1:5" s="3" customFormat="1" x14ac:dyDescent="0.3">
      <c r="A25" s="87" t="s">
        <v>234</v>
      </c>
      <c r="B25" s="87" t="s">
        <v>390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/>
      <c r="D27" s="106">
        <f>SUM(D28:D30)</f>
        <v>0</v>
      </c>
      <c r="E27" s="112"/>
    </row>
    <row r="28" spans="1:5" x14ac:dyDescent="0.3">
      <c r="A28" s="228" t="s">
        <v>87</v>
      </c>
      <c r="B28" s="228" t="s">
        <v>291</v>
      </c>
      <c r="C28" s="8"/>
      <c r="D28" s="8"/>
      <c r="E28" s="112"/>
    </row>
    <row r="29" spans="1:5" x14ac:dyDescent="0.3">
      <c r="A29" s="228" t="s">
        <v>88</v>
      </c>
      <c r="B29" s="228" t="s">
        <v>294</v>
      </c>
      <c r="C29" s="8"/>
      <c r="D29" s="8"/>
      <c r="E29" s="112"/>
    </row>
    <row r="30" spans="1:5" x14ac:dyDescent="0.3">
      <c r="A30" s="228" t="s">
        <v>392</v>
      </c>
      <c r="B30" s="228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432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8" t="s">
        <v>12</v>
      </c>
      <c r="B32" s="228" t="s">
        <v>435</v>
      </c>
      <c r="C32" s="8"/>
      <c r="D32" s="8"/>
      <c r="E32" s="112"/>
    </row>
    <row r="33" spans="1:9" x14ac:dyDescent="0.3">
      <c r="A33" s="228" t="s">
        <v>13</v>
      </c>
      <c r="B33" s="228" t="s">
        <v>436</v>
      </c>
      <c r="C33" s="8"/>
      <c r="D33" s="8"/>
      <c r="E33" s="112"/>
    </row>
    <row r="34" spans="1:9" x14ac:dyDescent="0.3">
      <c r="A34" s="228" t="s">
        <v>264</v>
      </c>
      <c r="B34" s="228" t="s">
        <v>437</v>
      </c>
      <c r="C34" s="8"/>
      <c r="D34" s="8"/>
      <c r="E34" s="112"/>
    </row>
    <row r="35" spans="1:9" s="23" customFormat="1" x14ac:dyDescent="0.3">
      <c r="A35" s="87" t="s">
        <v>34</v>
      </c>
      <c r="B35" s="241" t="s">
        <v>389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387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253</v>
      </c>
      <c r="D44" s="12"/>
      <c r="E44"/>
      <c r="F44"/>
      <c r="G44"/>
      <c r="H44"/>
      <c r="I44"/>
    </row>
    <row r="45" spans="1:9" customFormat="1" ht="12.75" x14ac:dyDescent="0.2">
      <c r="B45" s="239" t="s">
        <v>127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449</v>
      </c>
      <c r="B1" s="217"/>
      <c r="C1" s="437" t="s">
        <v>97</v>
      </c>
      <c r="D1" s="437"/>
      <c r="E1" s="90"/>
    </row>
    <row r="2" spans="1:5" s="6" customFormat="1" x14ac:dyDescent="0.3">
      <c r="A2" s="375" t="s">
        <v>450</v>
      </c>
      <c r="B2" s="217"/>
      <c r="C2" s="436" t="str">
        <f>'ფორმა N1'!L2</f>
        <v>12.09 - 02.10.2017წ</v>
      </c>
      <c r="D2" s="436"/>
      <c r="E2" s="90"/>
    </row>
    <row r="3" spans="1:5" s="6" customFormat="1" x14ac:dyDescent="0.3">
      <c r="A3" s="375" t="s">
        <v>448</v>
      </c>
      <c r="B3" s="217"/>
      <c r="C3" s="218"/>
      <c r="D3" s="218"/>
      <c r="E3" s="90"/>
    </row>
    <row r="4" spans="1:5" s="6" customFormat="1" x14ac:dyDescent="0.3">
      <c r="A4" s="75" t="s">
        <v>128</v>
      </c>
      <c r="B4" s="217"/>
      <c r="C4" s="218"/>
      <c r="D4" s="218"/>
      <c r="E4" s="90"/>
    </row>
    <row r="5" spans="1:5" s="6" customFormat="1" x14ac:dyDescent="0.3">
      <c r="A5" s="75"/>
      <c r="B5" s="217"/>
      <c r="C5" s="218"/>
      <c r="D5" s="218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9" t="str">
        <f>'ფორმა N1'!A5</f>
        <v>ალექსანდრე ელისაშვილი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7"/>
      <c r="B9" s="217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20">
        <v>1</v>
      </c>
      <c r="B11" s="220" t="s">
        <v>57</v>
      </c>
      <c r="C11" s="81">
        <f>SUM(C12,C16,C56,C59,C60,C61,C79)</f>
        <v>0</v>
      </c>
      <c r="D11" s="81">
        <f>SUM(D12,D16,D56,D59,D60,D61,D67,D75,D76)</f>
        <v>0</v>
      </c>
      <c r="E11" s="221"/>
    </row>
    <row r="12" spans="1:5" s="9" customFormat="1" ht="18" x14ac:dyDescent="0.2">
      <c r="A12" s="86">
        <v>1.1000000000000001</v>
      </c>
      <c r="B12" s="86" t="s">
        <v>58</v>
      </c>
      <c r="C12" s="82">
        <f>SUM(C13:C14)</f>
        <v>0</v>
      </c>
      <c r="D12" s="82">
        <f>SUM(D13:D14)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76" t="s">
        <v>451</v>
      </c>
      <c r="B15" s="377" t="s">
        <v>452</v>
      </c>
      <c r="C15" s="4"/>
      <c r="D15" s="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1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22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22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3"/>
      <c r="F20" s="224"/>
    </row>
    <row r="21" spans="1:6" s="227" customFormat="1" ht="30" x14ac:dyDescent="0.2">
      <c r="A21" s="96" t="s">
        <v>12</v>
      </c>
      <c r="B21" s="96" t="s">
        <v>233</v>
      </c>
      <c r="C21" s="225"/>
      <c r="D21" s="39"/>
      <c r="E21" s="226"/>
    </row>
    <row r="22" spans="1:6" s="227" customFormat="1" x14ac:dyDescent="0.2">
      <c r="A22" s="96" t="s">
        <v>13</v>
      </c>
      <c r="B22" s="96" t="s">
        <v>14</v>
      </c>
      <c r="C22" s="225"/>
      <c r="D22" s="40"/>
      <c r="E22" s="226"/>
    </row>
    <row r="23" spans="1:6" s="227" customFormat="1" ht="30" x14ac:dyDescent="0.2">
      <c r="A23" s="96" t="s">
        <v>264</v>
      </c>
      <c r="B23" s="96" t="s">
        <v>22</v>
      </c>
      <c r="C23" s="225"/>
      <c r="D23" s="41"/>
      <c r="E23" s="226"/>
    </row>
    <row r="24" spans="1:6" s="227" customFormat="1" ht="16.5" customHeight="1" x14ac:dyDescent="0.2">
      <c r="A24" s="96" t="s">
        <v>265</v>
      </c>
      <c r="B24" s="96" t="s">
        <v>15</v>
      </c>
      <c r="C24" s="225"/>
      <c r="D24" s="41"/>
      <c r="E24" s="226"/>
    </row>
    <row r="25" spans="1:6" s="227" customFormat="1" ht="16.5" customHeight="1" x14ac:dyDescent="0.2">
      <c r="A25" s="96" t="s">
        <v>266</v>
      </c>
      <c r="B25" s="96" t="s">
        <v>16</v>
      </c>
      <c r="C25" s="225"/>
      <c r="D25" s="41"/>
      <c r="E25" s="226"/>
    </row>
    <row r="26" spans="1:6" s="227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6"/>
    </row>
    <row r="27" spans="1:6" s="227" customFormat="1" ht="16.5" customHeight="1" x14ac:dyDescent="0.2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 x14ac:dyDescent="0.2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 x14ac:dyDescent="0.2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 x14ac:dyDescent="0.2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 x14ac:dyDescent="0.2">
      <c r="A31" s="96" t="s">
        <v>272</v>
      </c>
      <c r="B31" s="96" t="s">
        <v>21</v>
      </c>
      <c r="C31" s="225"/>
      <c r="D31" s="42"/>
      <c r="E31" s="226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22"/>
      <c r="E32" s="223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22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22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22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22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22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2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2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2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2"/>
      <c r="E43" s="94"/>
    </row>
    <row r="44" spans="1:5" s="3" customFormat="1" ht="16.5" customHeight="1" x14ac:dyDescent="0.2">
      <c r="A44" s="17" t="s">
        <v>333</v>
      </c>
      <c r="B44" s="17" t="s">
        <v>425</v>
      </c>
      <c r="C44" s="4"/>
      <c r="D44" s="222"/>
      <c r="E44" s="94"/>
    </row>
    <row r="45" spans="1:5" s="3" customFormat="1" ht="16.5" customHeight="1" x14ac:dyDescent="0.2">
      <c r="A45" s="17" t="s">
        <v>426</v>
      </c>
      <c r="B45" s="17" t="s">
        <v>329</v>
      </c>
      <c r="C45" s="4"/>
      <c r="D45" s="222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22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22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22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22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22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22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22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22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22"/>
      <c r="E55" s="223"/>
      <c r="F55" s="224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3"/>
      <c r="F56" s="224"/>
    </row>
    <row r="57" spans="1:6" s="3" customFormat="1" ht="30" x14ac:dyDescent="0.2">
      <c r="A57" s="87" t="s">
        <v>50</v>
      </c>
      <c r="B57" s="87" t="s">
        <v>48</v>
      </c>
      <c r="C57" s="4"/>
      <c r="D57" s="222"/>
      <c r="E57" s="223"/>
      <c r="F57" s="224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22"/>
      <c r="E58" s="223"/>
      <c r="F58" s="224"/>
    </row>
    <row r="59" spans="1:6" s="3" customFormat="1" x14ac:dyDescent="0.2">
      <c r="A59" s="86">
        <v>1.4</v>
      </c>
      <c r="B59" s="86" t="s">
        <v>370</v>
      </c>
      <c r="C59" s="4"/>
      <c r="D59" s="222"/>
      <c r="E59" s="223"/>
      <c r="F59" s="224"/>
    </row>
    <row r="60" spans="1:6" s="227" customFormat="1" x14ac:dyDescent="0.2">
      <c r="A60" s="86">
        <v>1.5</v>
      </c>
      <c r="B60" s="86" t="s">
        <v>7</v>
      </c>
      <c r="C60" s="225"/>
      <c r="D60" s="41"/>
      <c r="E60" s="226"/>
    </row>
    <row r="61" spans="1:6" s="227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6"/>
    </row>
    <row r="62" spans="1:6" s="227" customFormat="1" x14ac:dyDescent="0.2">
      <c r="A62" s="87" t="s">
        <v>280</v>
      </c>
      <c r="B62" s="47" t="s">
        <v>52</v>
      </c>
      <c r="C62" s="225"/>
      <c r="D62" s="41"/>
      <c r="E62" s="226"/>
    </row>
    <row r="63" spans="1:6" s="227" customFormat="1" ht="30" x14ac:dyDescent="0.2">
      <c r="A63" s="87" t="s">
        <v>281</v>
      </c>
      <c r="B63" s="47" t="s">
        <v>54</v>
      </c>
      <c r="C63" s="225"/>
      <c r="D63" s="41"/>
      <c r="E63" s="226"/>
    </row>
    <row r="64" spans="1:6" s="227" customFormat="1" x14ac:dyDescent="0.2">
      <c r="A64" s="87" t="s">
        <v>282</v>
      </c>
      <c r="B64" s="47" t="s">
        <v>53</v>
      </c>
      <c r="C64" s="41"/>
      <c r="D64" s="41"/>
      <c r="E64" s="226"/>
    </row>
    <row r="65" spans="1:5" s="227" customFormat="1" x14ac:dyDescent="0.2">
      <c r="A65" s="87" t="s">
        <v>283</v>
      </c>
      <c r="B65" s="47" t="s">
        <v>27</v>
      </c>
      <c r="C65" s="225"/>
      <c r="D65" s="41"/>
      <c r="E65" s="226"/>
    </row>
    <row r="66" spans="1:5" s="227" customFormat="1" x14ac:dyDescent="0.2">
      <c r="A66" s="87" t="s">
        <v>309</v>
      </c>
      <c r="B66" s="47" t="s">
        <v>310</v>
      </c>
      <c r="C66" s="225"/>
      <c r="D66" s="41"/>
      <c r="E66" s="226"/>
    </row>
    <row r="67" spans="1:5" x14ac:dyDescent="0.3">
      <c r="A67" s="220">
        <v>2</v>
      </c>
      <c r="B67" s="220" t="s">
        <v>365</v>
      </c>
      <c r="C67" s="229"/>
      <c r="D67" s="84">
        <f>SUM(D68:D74)</f>
        <v>0</v>
      </c>
      <c r="E67" s="95"/>
    </row>
    <row r="68" spans="1:5" x14ac:dyDescent="0.3">
      <c r="A68" s="97">
        <v>2.1</v>
      </c>
      <c r="B68" s="230" t="s">
        <v>89</v>
      </c>
      <c r="C68" s="231"/>
      <c r="D68" s="22"/>
      <c r="E68" s="95"/>
    </row>
    <row r="69" spans="1:5" x14ac:dyDescent="0.3">
      <c r="A69" s="97">
        <v>2.2000000000000002</v>
      </c>
      <c r="B69" s="230" t="s">
        <v>366</v>
      </c>
      <c r="C69" s="231"/>
      <c r="D69" s="22"/>
      <c r="E69" s="95"/>
    </row>
    <row r="70" spans="1:5" x14ac:dyDescent="0.3">
      <c r="A70" s="97">
        <v>2.2999999999999998</v>
      </c>
      <c r="B70" s="230" t="s">
        <v>93</v>
      </c>
      <c r="C70" s="231"/>
      <c r="D70" s="22"/>
      <c r="E70" s="95"/>
    </row>
    <row r="71" spans="1:5" x14ac:dyDescent="0.3">
      <c r="A71" s="97">
        <v>2.4</v>
      </c>
      <c r="B71" s="230" t="s">
        <v>92</v>
      </c>
      <c r="C71" s="231"/>
      <c r="D71" s="22"/>
      <c r="E71" s="95"/>
    </row>
    <row r="72" spans="1:5" x14ac:dyDescent="0.3">
      <c r="A72" s="97">
        <v>2.5</v>
      </c>
      <c r="B72" s="230" t="s">
        <v>367</v>
      </c>
      <c r="C72" s="231"/>
      <c r="D72" s="22"/>
      <c r="E72" s="95"/>
    </row>
    <row r="73" spans="1:5" x14ac:dyDescent="0.3">
      <c r="A73" s="97">
        <v>2.6</v>
      </c>
      <c r="B73" s="230" t="s">
        <v>90</v>
      </c>
      <c r="C73" s="231"/>
      <c r="D73" s="22"/>
      <c r="E73" s="95"/>
    </row>
    <row r="74" spans="1:5" x14ac:dyDescent="0.3">
      <c r="A74" s="97">
        <v>2.7</v>
      </c>
      <c r="B74" s="230" t="s">
        <v>91</v>
      </c>
      <c r="C74" s="232"/>
      <c r="D74" s="22"/>
      <c r="E74" s="95"/>
    </row>
    <row r="75" spans="1:5" x14ac:dyDescent="0.3">
      <c r="A75" s="220">
        <v>3</v>
      </c>
      <c r="B75" s="220" t="s">
        <v>388</v>
      </c>
      <c r="C75" s="84"/>
      <c r="D75" s="22"/>
      <c r="E75" s="95"/>
    </row>
    <row r="76" spans="1:5" x14ac:dyDescent="0.3">
      <c r="A76" s="220">
        <v>4</v>
      </c>
      <c r="B76" s="220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31"/>
      <c r="D77" s="8"/>
      <c r="E77" s="95"/>
    </row>
    <row r="78" spans="1:5" x14ac:dyDescent="0.3">
      <c r="A78" s="97">
        <v>4.2</v>
      </c>
      <c r="B78" s="97" t="s">
        <v>237</v>
      </c>
      <c r="C78" s="232"/>
      <c r="D78" s="8"/>
      <c r="E78" s="95"/>
    </row>
    <row r="79" spans="1:5" x14ac:dyDescent="0.3">
      <c r="A79" s="220">
        <v>5</v>
      </c>
      <c r="B79" s="220" t="s">
        <v>262</v>
      </c>
      <c r="C79" s="246"/>
      <c r="D79" s="232"/>
      <c r="E79" s="95"/>
    </row>
    <row r="80" spans="1:5" x14ac:dyDescent="0.3">
      <c r="B80" s="45"/>
    </row>
    <row r="81" spans="1:9" x14ac:dyDescent="0.3">
      <c r="A81" s="439" t="s">
        <v>427</v>
      </c>
      <c r="B81" s="439"/>
      <c r="C81" s="439"/>
      <c r="D81" s="439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D44" sqref="D4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37" t="s">
        <v>97</v>
      </c>
      <c r="D1" s="437"/>
      <c r="E1" s="147"/>
    </row>
    <row r="2" spans="1:12" x14ac:dyDescent="0.3">
      <c r="A2" s="75" t="s">
        <v>128</v>
      </c>
      <c r="B2" s="113"/>
      <c r="C2" s="436" t="str">
        <f>'ფორმა N1'!L2</f>
        <v>12.09 - 02.10.2017წ</v>
      </c>
      <c r="D2" s="436"/>
      <c r="E2" s="147"/>
    </row>
    <row r="3" spans="1:12" x14ac:dyDescent="0.3">
      <c r="A3" s="75"/>
      <c r="B3" s="113"/>
      <c r="C3" s="319"/>
      <c r="D3" s="319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">
        <v>475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18"/>
      <c r="B7" s="318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0</v>
      </c>
      <c r="D9" s="81">
        <f>SUM(D10,D14,D54,D57,D58,D59,D65,D72,D73)</f>
        <v>42761.9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/>
      <c r="D10" s="83">
        <f>SUM(D11:D12)</f>
        <v>8575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>
        <v>8575</v>
      </c>
      <c r="E11" s="14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12" ht="16.5" customHeight="1" x14ac:dyDescent="0.3">
      <c r="A13" s="376" t="s">
        <v>451</v>
      </c>
      <c r="B13" s="377" t="s">
        <v>452</v>
      </c>
      <c r="C13" s="34"/>
      <c r="D13" s="35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0</v>
      </c>
      <c r="D14" s="83">
        <f>SUM(D15,D18,D30:D33,D36,D37,D44,D45,D46,D47,D48,D52,D53)</f>
        <v>34186.9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0</v>
      </c>
      <c r="D18" s="82">
        <f>SUM(D19:D24,D29)</f>
        <v>1443.9</v>
      </c>
      <c r="E18" s="147"/>
    </row>
    <row r="19" spans="1:5" ht="30" x14ac:dyDescent="0.3">
      <c r="A19" s="17" t="s">
        <v>12</v>
      </c>
      <c r="B19" s="17" t="s">
        <v>233</v>
      </c>
      <c r="C19" s="38"/>
      <c r="D19" s="39">
        <v>828</v>
      </c>
      <c r="E19" s="147"/>
    </row>
    <row r="20" spans="1:5" x14ac:dyDescent="0.3">
      <c r="A20" s="17" t="s">
        <v>13</v>
      </c>
      <c r="B20" s="17" t="s">
        <v>14</v>
      </c>
      <c r="C20" s="38"/>
      <c r="D20" s="40"/>
      <c r="E20" s="147"/>
    </row>
    <row r="21" spans="1:5" ht="30" x14ac:dyDescent="0.3">
      <c r="A21" s="17" t="s">
        <v>264</v>
      </c>
      <c r="B21" s="17" t="s">
        <v>22</v>
      </c>
      <c r="C21" s="38"/>
      <c r="D21" s="41"/>
      <c r="E21" s="147"/>
    </row>
    <row r="22" spans="1:5" x14ac:dyDescent="0.3">
      <c r="A22" s="17" t="s">
        <v>265</v>
      </c>
      <c r="B22" s="17" t="s">
        <v>15</v>
      </c>
      <c r="C22" s="38"/>
      <c r="D22" s="41"/>
      <c r="E22" s="147"/>
    </row>
    <row r="23" spans="1:5" x14ac:dyDescent="0.3">
      <c r="A23" s="17" t="s">
        <v>266</v>
      </c>
      <c r="B23" s="17" t="s">
        <v>16</v>
      </c>
      <c r="C23" s="38"/>
      <c r="D23" s="41"/>
      <c r="E23" s="147"/>
    </row>
    <row r="24" spans="1:5" x14ac:dyDescent="0.3">
      <c r="A24" s="17" t="s">
        <v>267</v>
      </c>
      <c r="B24" s="17" t="s">
        <v>17</v>
      </c>
      <c r="C24" s="116">
        <f>SUM(C25:C28)</f>
        <v>0</v>
      </c>
      <c r="D24" s="116">
        <f>SUM(D25:D28)</f>
        <v>615.9</v>
      </c>
      <c r="E24" s="147"/>
    </row>
    <row r="25" spans="1:5" ht="16.5" customHeight="1" x14ac:dyDescent="0.3">
      <c r="A25" s="18" t="s">
        <v>268</v>
      </c>
      <c r="B25" s="18" t="s">
        <v>18</v>
      </c>
      <c r="C25" s="38"/>
      <c r="D25" s="41">
        <v>615.9</v>
      </c>
      <c r="E25" s="147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7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7"/>
    </row>
    <row r="28" spans="1:5" ht="16.5" customHeight="1" x14ac:dyDescent="0.3">
      <c r="A28" s="18" t="s">
        <v>271</v>
      </c>
      <c r="B28" s="18" t="s">
        <v>23</v>
      </c>
      <c r="C28" s="38"/>
      <c r="D28" s="42"/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/>
      <c r="D30" s="35"/>
      <c r="E30" s="147"/>
    </row>
    <row r="31" spans="1:5" x14ac:dyDescent="0.3">
      <c r="A31" s="16" t="s">
        <v>35</v>
      </c>
      <c r="B31" s="16" t="s">
        <v>4</v>
      </c>
      <c r="C31" s="34"/>
      <c r="D31" s="35">
        <v>1250</v>
      </c>
      <c r="E31" s="147"/>
    </row>
    <row r="32" spans="1:5" x14ac:dyDescent="0.3">
      <c r="A32" s="16" t="s">
        <v>36</v>
      </c>
      <c r="B32" s="16" t="s">
        <v>5</v>
      </c>
      <c r="C32" s="34"/>
      <c r="D32" s="35"/>
      <c r="E32" s="147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 x14ac:dyDescent="0.3">
      <c r="A34" s="17" t="s">
        <v>273</v>
      </c>
      <c r="B34" s="17" t="s">
        <v>56</v>
      </c>
      <c r="C34" s="34"/>
      <c r="D34" s="35"/>
      <c r="E34" s="147"/>
    </row>
    <row r="35" spans="1:5" x14ac:dyDescent="0.3">
      <c r="A35" s="17" t="s">
        <v>274</v>
      </c>
      <c r="B35" s="17" t="s">
        <v>55</v>
      </c>
      <c r="C35" s="34"/>
      <c r="D35" s="35"/>
      <c r="E35" s="147"/>
    </row>
    <row r="36" spans="1:5" x14ac:dyDescent="0.3">
      <c r="A36" s="16" t="s">
        <v>38</v>
      </c>
      <c r="B36" s="16" t="s">
        <v>49</v>
      </c>
      <c r="C36" s="34"/>
      <c r="D36" s="35">
        <v>25</v>
      </c>
      <c r="E36" s="147"/>
    </row>
    <row r="37" spans="1:5" x14ac:dyDescent="0.3">
      <c r="A37" s="16" t="s">
        <v>39</v>
      </c>
      <c r="B37" s="16" t="s">
        <v>326</v>
      </c>
      <c r="C37" s="82">
        <f>SUM(C38:C43)</f>
        <v>0</v>
      </c>
      <c r="D37" s="82">
        <f>SUM(D38:D43)</f>
        <v>17950</v>
      </c>
      <c r="E37" s="147"/>
    </row>
    <row r="38" spans="1:5" x14ac:dyDescent="0.3">
      <c r="A38" s="17" t="s">
        <v>323</v>
      </c>
      <c r="B38" s="17" t="s">
        <v>327</v>
      </c>
      <c r="C38" s="34"/>
      <c r="D38" s="34">
        <v>10090</v>
      </c>
      <c r="E38" s="147"/>
    </row>
    <row r="39" spans="1:5" x14ac:dyDescent="0.3">
      <c r="A39" s="17" t="s">
        <v>324</v>
      </c>
      <c r="B39" s="17" t="s">
        <v>328</v>
      </c>
      <c r="C39" s="34"/>
      <c r="D39" s="34"/>
      <c r="E39" s="147"/>
    </row>
    <row r="40" spans="1:5" x14ac:dyDescent="0.3">
      <c r="A40" s="17" t="s">
        <v>325</v>
      </c>
      <c r="B40" s="17" t="s">
        <v>331</v>
      </c>
      <c r="C40" s="34"/>
      <c r="D40" s="35">
        <v>7360</v>
      </c>
      <c r="E40" s="147"/>
    </row>
    <row r="41" spans="1:5" x14ac:dyDescent="0.3">
      <c r="A41" s="17" t="s">
        <v>330</v>
      </c>
      <c r="B41" s="17" t="s">
        <v>332</v>
      </c>
      <c r="C41" s="34"/>
      <c r="D41" s="35">
        <v>500</v>
      </c>
      <c r="E41" s="147"/>
    </row>
    <row r="42" spans="1:5" x14ac:dyDescent="0.3">
      <c r="A42" s="17" t="s">
        <v>333</v>
      </c>
      <c r="B42" s="17" t="s">
        <v>425</v>
      </c>
      <c r="C42" s="34"/>
      <c r="D42" s="35"/>
      <c r="E42" s="147"/>
    </row>
    <row r="43" spans="1:5" x14ac:dyDescent="0.3">
      <c r="A43" s="17" t="s">
        <v>426</v>
      </c>
      <c r="B43" s="17" t="s">
        <v>329</v>
      </c>
      <c r="C43" s="34"/>
      <c r="D43" s="35"/>
      <c r="E43" s="147"/>
    </row>
    <row r="44" spans="1:5" ht="30" x14ac:dyDescent="0.3">
      <c r="A44" s="16" t="s">
        <v>40</v>
      </c>
      <c r="B44" s="16" t="s">
        <v>28</v>
      </c>
      <c r="C44" s="34"/>
      <c r="D44" s="35">
        <f>14179-6200</f>
        <v>7979</v>
      </c>
      <c r="E44" s="147"/>
    </row>
    <row r="45" spans="1:5" x14ac:dyDescent="0.3">
      <c r="A45" s="16" t="s">
        <v>41</v>
      </c>
      <c r="B45" s="16" t="s">
        <v>24</v>
      </c>
      <c r="C45" s="34"/>
      <c r="D45" s="35"/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/>
      <c r="D47" s="35"/>
      <c r="E47" s="147"/>
    </row>
    <row r="48" spans="1:5" x14ac:dyDescent="0.3">
      <c r="A48" s="16" t="s">
        <v>44</v>
      </c>
      <c r="B48" s="16" t="s">
        <v>279</v>
      </c>
      <c r="C48" s="82">
        <f>SUM(C49:C51)</f>
        <v>0</v>
      </c>
      <c r="D48" s="82">
        <f>SUM(D49:D51)</f>
        <v>5539</v>
      </c>
      <c r="E48" s="147"/>
    </row>
    <row r="49" spans="1:5" x14ac:dyDescent="0.3">
      <c r="A49" s="96" t="s">
        <v>338</v>
      </c>
      <c r="B49" s="96" t="s">
        <v>341</v>
      </c>
      <c r="C49" s="34"/>
      <c r="D49" s="35">
        <v>5539</v>
      </c>
      <c r="E49" s="147"/>
    </row>
    <row r="50" spans="1:5" x14ac:dyDescent="0.3">
      <c r="A50" s="96" t="s">
        <v>339</v>
      </c>
      <c r="B50" s="96" t="s">
        <v>340</v>
      </c>
      <c r="C50" s="34"/>
      <c r="D50" s="35"/>
      <c r="E50" s="147"/>
    </row>
    <row r="51" spans="1:5" x14ac:dyDescent="0.3">
      <c r="A51" s="96" t="s">
        <v>342</v>
      </c>
      <c r="B51" s="96" t="s">
        <v>343</v>
      </c>
      <c r="C51" s="34"/>
      <c r="D51" s="35"/>
      <c r="E51" s="147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5" x14ac:dyDescent="0.3">
      <c r="A53" s="16" t="s">
        <v>46</v>
      </c>
      <c r="B53" s="16" t="s">
        <v>6</v>
      </c>
      <c r="C53" s="34"/>
      <c r="D53" s="35"/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4"/>
      <c r="D55" s="35"/>
      <c r="E55" s="147"/>
    </row>
    <row r="56" spans="1:5" x14ac:dyDescent="0.3">
      <c r="A56" s="16" t="s">
        <v>51</v>
      </c>
      <c r="B56" s="16" t="s">
        <v>47</v>
      </c>
      <c r="C56" s="34"/>
      <c r="D56" s="35"/>
      <c r="E56" s="147"/>
    </row>
    <row r="57" spans="1:5" x14ac:dyDescent="0.3">
      <c r="A57" s="14">
        <v>1.4</v>
      </c>
      <c r="B57" s="14" t="s">
        <v>370</v>
      </c>
      <c r="C57" s="34"/>
      <c r="D57" s="35"/>
      <c r="E57" s="147"/>
    </row>
    <row r="58" spans="1:5" x14ac:dyDescent="0.3">
      <c r="A58" s="14">
        <v>1.5</v>
      </c>
      <c r="B58" s="14" t="s">
        <v>7</v>
      </c>
      <c r="C58" s="38"/>
      <c r="D58" s="41"/>
      <c r="E58" s="147"/>
    </row>
    <row r="59" spans="1:5" x14ac:dyDescent="0.3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280</v>
      </c>
      <c r="B60" s="47" t="s">
        <v>52</v>
      </c>
      <c r="C60" s="38"/>
      <c r="D60" s="41"/>
      <c r="E60" s="147"/>
    </row>
    <row r="61" spans="1:5" ht="30" x14ac:dyDescent="0.3">
      <c r="A61" s="16" t="s">
        <v>281</v>
      </c>
      <c r="B61" s="47" t="s">
        <v>54</v>
      </c>
      <c r="C61" s="38"/>
      <c r="D61" s="41"/>
      <c r="E61" s="147"/>
    </row>
    <row r="62" spans="1:5" x14ac:dyDescent="0.3">
      <c r="A62" s="16" t="s">
        <v>282</v>
      </c>
      <c r="B62" s="47" t="s">
        <v>53</v>
      </c>
      <c r="C62" s="41"/>
      <c r="D62" s="41"/>
      <c r="E62" s="147"/>
    </row>
    <row r="63" spans="1:5" x14ac:dyDescent="0.3">
      <c r="A63" s="16" t="s">
        <v>283</v>
      </c>
      <c r="B63" s="47" t="s">
        <v>27</v>
      </c>
      <c r="C63" s="38"/>
      <c r="D63" s="41"/>
      <c r="E63" s="147"/>
    </row>
    <row r="64" spans="1:5" x14ac:dyDescent="0.3">
      <c r="A64" s="16" t="s">
        <v>309</v>
      </c>
      <c r="B64" s="199" t="s">
        <v>310</v>
      </c>
      <c r="C64" s="38"/>
      <c r="D64" s="200"/>
      <c r="E64" s="147"/>
    </row>
    <row r="65" spans="1:5" x14ac:dyDescent="0.3">
      <c r="A65" s="13">
        <v>2</v>
      </c>
      <c r="B65" s="48" t="s">
        <v>95</v>
      </c>
      <c r="C65" s="249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49"/>
      <c r="D66" s="43"/>
      <c r="E66" s="147"/>
    </row>
    <row r="67" spans="1:5" x14ac:dyDescent="0.3">
      <c r="A67" s="15">
        <v>2.2000000000000002</v>
      </c>
      <c r="B67" s="49" t="s">
        <v>93</v>
      </c>
      <c r="C67" s="251"/>
      <c r="D67" s="44"/>
      <c r="E67" s="147"/>
    </row>
    <row r="68" spans="1:5" x14ac:dyDescent="0.3">
      <c r="A68" s="15">
        <v>2.2999999999999998</v>
      </c>
      <c r="B68" s="49" t="s">
        <v>92</v>
      </c>
      <c r="C68" s="251"/>
      <c r="D68" s="44"/>
      <c r="E68" s="147"/>
    </row>
    <row r="69" spans="1:5" x14ac:dyDescent="0.3">
      <c r="A69" s="15">
        <v>2.4</v>
      </c>
      <c r="B69" s="49" t="s">
        <v>94</v>
      </c>
      <c r="C69" s="251"/>
      <c r="D69" s="44"/>
      <c r="E69" s="147"/>
    </row>
    <row r="70" spans="1:5" x14ac:dyDescent="0.3">
      <c r="A70" s="15">
        <v>2.5</v>
      </c>
      <c r="B70" s="49" t="s">
        <v>90</v>
      </c>
      <c r="C70" s="251"/>
      <c r="D70" s="44"/>
      <c r="E70" s="147"/>
    </row>
    <row r="71" spans="1:5" x14ac:dyDescent="0.3">
      <c r="A71" s="15">
        <v>2.6</v>
      </c>
      <c r="B71" s="49" t="s">
        <v>91</v>
      </c>
      <c r="C71" s="251"/>
      <c r="D71" s="44"/>
      <c r="E71" s="147"/>
    </row>
    <row r="72" spans="1:5" s="2" customFormat="1" x14ac:dyDescent="0.3">
      <c r="A72" s="13">
        <v>3</v>
      </c>
      <c r="B72" s="247" t="s">
        <v>388</v>
      </c>
      <c r="C72" s="250"/>
      <c r="D72" s="248"/>
      <c r="E72" s="104"/>
    </row>
    <row r="73" spans="1:5" s="2" customFormat="1" x14ac:dyDescent="0.3">
      <c r="A73" s="13">
        <v>4</v>
      </c>
      <c r="B73" s="13" t="s">
        <v>235</v>
      </c>
      <c r="C73" s="250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5" t="s">
        <v>262</v>
      </c>
      <c r="C76" s="8"/>
      <c r="D76" s="84"/>
      <c r="E76" s="104"/>
    </row>
    <row r="77" spans="1:5" s="2" customFormat="1" x14ac:dyDescent="0.3">
      <c r="A77" s="328"/>
      <c r="B77" s="328"/>
      <c r="C77" s="12"/>
      <c r="D77" s="12"/>
      <c r="E77" s="104"/>
    </row>
    <row r="78" spans="1:5" s="2" customFormat="1" x14ac:dyDescent="0.3">
      <c r="A78" s="439" t="s">
        <v>427</v>
      </c>
      <c r="B78" s="439"/>
      <c r="C78" s="439"/>
      <c r="D78" s="439"/>
      <c r="E78" s="104"/>
    </row>
    <row r="79" spans="1:5" s="2" customFormat="1" x14ac:dyDescent="0.3">
      <c r="A79" s="328"/>
      <c r="B79" s="328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428</v>
      </c>
      <c r="D84" s="12"/>
      <c r="E84"/>
      <c r="F84"/>
      <c r="G84"/>
      <c r="H84"/>
      <c r="I84"/>
    </row>
    <row r="85" spans="1:9" s="2" customFormat="1" x14ac:dyDescent="0.3">
      <c r="A85"/>
      <c r="B85" s="440" t="s">
        <v>429</v>
      </c>
      <c r="C85" s="440"/>
      <c r="D85" s="440"/>
      <c r="E85"/>
      <c r="F85"/>
      <c r="G85"/>
      <c r="H85"/>
      <c r="I85"/>
    </row>
    <row r="86" spans="1:9" customFormat="1" ht="12.75" x14ac:dyDescent="0.2">
      <c r="B86" s="65" t="s">
        <v>430</v>
      </c>
    </row>
    <row r="87" spans="1:9" s="2" customFormat="1" x14ac:dyDescent="0.3">
      <c r="A87" s="11"/>
      <c r="B87" s="440" t="s">
        <v>431</v>
      </c>
      <c r="C87" s="440"/>
      <c r="D87" s="440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37" t="s">
        <v>97</v>
      </c>
      <c r="D1" s="437"/>
      <c r="E1" s="90"/>
    </row>
    <row r="2" spans="1:5" s="6" customFormat="1" x14ac:dyDescent="0.3">
      <c r="A2" s="73" t="s">
        <v>301</v>
      </c>
      <c r="B2" s="76"/>
      <c r="C2" s="441" t="str">
        <f>'ფორმა N1'!L2</f>
        <v>12.09 - 02.10.2017წ</v>
      </c>
      <c r="D2" s="441"/>
      <c r="E2" s="90"/>
    </row>
    <row r="3" spans="1:5" s="6" customFormat="1" x14ac:dyDescent="0.3">
      <c r="A3" s="75" t="s">
        <v>128</v>
      </c>
      <c r="B3" s="73"/>
      <c r="C3" s="159"/>
      <c r="D3" s="159"/>
      <c r="E3" s="90"/>
    </row>
    <row r="4" spans="1:5" s="6" customFormat="1" x14ac:dyDescent="0.3">
      <c r="A4" s="76" t="s">
        <v>257</v>
      </c>
      <c r="B4" s="75"/>
      <c r="C4" s="159"/>
      <c r="D4" s="159"/>
      <c r="E4" s="90"/>
    </row>
    <row r="5" spans="1:5" x14ac:dyDescent="0.3">
      <c r="A5" s="76" t="str">
        <f>'ფორმა N2'!A5</f>
        <v>ალექსანდრე ელისაშვილი</v>
      </c>
      <c r="B5" s="76"/>
      <c r="C5" s="75"/>
      <c r="D5" s="75"/>
      <c r="E5" s="91"/>
    </row>
    <row r="6" spans="1:5" x14ac:dyDescent="0.3">
      <c r="A6" s="76"/>
      <c r="B6" s="76"/>
      <c r="C6" s="75"/>
      <c r="D6" s="75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8"/>
      <c r="B8" s="158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/>
      <c r="C17" s="4"/>
      <c r="D17" s="4"/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5"/>
      <c r="B26" s="45"/>
    </row>
    <row r="27" spans="1:5" x14ac:dyDescent="0.3">
      <c r="A27" s="2" t="s">
        <v>376</v>
      </c>
      <c r="E27" s="5"/>
    </row>
    <row r="28" spans="1:5" x14ac:dyDescent="0.3">
      <c r="A28" s="2" t="s">
        <v>372</v>
      </c>
    </row>
    <row r="29" spans="1:5" x14ac:dyDescent="0.3">
      <c r="A29" s="198" t="s">
        <v>373</v>
      </c>
    </row>
    <row r="30" spans="1:5" x14ac:dyDescent="0.3">
      <c r="A30" s="198"/>
    </row>
    <row r="31" spans="1:5" x14ac:dyDescent="0.3">
      <c r="A31" s="198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D20" sqref="D20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21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3" t="s">
        <v>402</v>
      </c>
      <c r="B1" s="73"/>
      <c r="C1" s="76"/>
      <c r="D1" s="76"/>
      <c r="E1" s="76"/>
      <c r="F1" s="76"/>
      <c r="G1" s="256"/>
      <c r="H1" s="256"/>
      <c r="I1" s="437" t="s">
        <v>97</v>
      </c>
      <c r="J1" s="437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6"/>
      <c r="H2" s="256"/>
      <c r="I2" s="441" t="str">
        <f>'ფორმა N1'!L2</f>
        <v>12.09 - 02.10.2017წ</v>
      </c>
      <c r="J2" s="441"/>
    </row>
    <row r="3" spans="1:10" ht="15" x14ac:dyDescent="0.3">
      <c r="A3" s="75"/>
      <c r="B3" s="75"/>
      <c r="C3" s="73"/>
      <c r="D3" s="73"/>
      <c r="E3" s="73"/>
      <c r="F3" s="73"/>
      <c r="G3" s="256"/>
      <c r="H3" s="256"/>
      <c r="I3" s="256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79" t="str">
        <f>'ფორმა N1'!A5</f>
        <v>ალექსანდრე ელისაშვილი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5"/>
      <c r="B7" s="255"/>
      <c r="C7" s="255"/>
      <c r="D7" s="255"/>
      <c r="E7" s="255"/>
      <c r="F7" s="255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1" t="s">
        <v>319</v>
      </c>
    </row>
    <row r="9" spans="1:10" ht="15" x14ac:dyDescent="0.2">
      <c r="A9" s="97">
        <v>1</v>
      </c>
      <c r="B9" s="86" t="s">
        <v>505</v>
      </c>
      <c r="C9" s="86" t="s">
        <v>506</v>
      </c>
      <c r="D9" s="97">
        <v>1004215002</v>
      </c>
      <c r="E9" s="97"/>
      <c r="F9" s="97" t="s">
        <v>319</v>
      </c>
      <c r="G9" s="4">
        <v>250</v>
      </c>
      <c r="H9" s="4"/>
      <c r="I9" s="4">
        <v>50</v>
      </c>
      <c r="J9" s="211" t="s">
        <v>0</v>
      </c>
    </row>
    <row r="10" spans="1:10" ht="15" x14ac:dyDescent="0.2">
      <c r="A10" s="97">
        <v>2</v>
      </c>
      <c r="B10" s="86" t="s">
        <v>507</v>
      </c>
      <c r="C10" s="86" t="s">
        <v>508</v>
      </c>
      <c r="D10" s="97">
        <v>1002450123</v>
      </c>
      <c r="E10" s="97"/>
      <c r="F10" s="97" t="s">
        <v>319</v>
      </c>
      <c r="G10" s="4">
        <v>927.5</v>
      </c>
      <c r="H10" s="4"/>
      <c r="I10" s="4">
        <v>185.5</v>
      </c>
    </row>
    <row r="11" spans="1:10" ht="15" x14ac:dyDescent="0.2">
      <c r="A11" s="97">
        <v>3</v>
      </c>
      <c r="B11" s="86" t="s">
        <v>509</v>
      </c>
      <c r="C11" s="86" t="s">
        <v>510</v>
      </c>
      <c r="D11" s="86">
        <v>1250043610</v>
      </c>
      <c r="E11" s="86"/>
      <c r="F11" s="97" t="s">
        <v>319</v>
      </c>
      <c r="G11" s="4">
        <v>1250</v>
      </c>
      <c r="H11" s="4"/>
      <c r="I11" s="4">
        <v>250</v>
      </c>
    </row>
    <row r="12" spans="1:10" ht="15" x14ac:dyDescent="0.2">
      <c r="A12" s="97">
        <v>4</v>
      </c>
      <c r="B12" s="86" t="s">
        <v>511</v>
      </c>
      <c r="C12" s="86" t="s">
        <v>512</v>
      </c>
      <c r="D12" s="86">
        <v>1022008043</v>
      </c>
      <c r="E12" s="86"/>
      <c r="F12" s="97" t="s">
        <v>319</v>
      </c>
      <c r="G12" s="4">
        <v>522.75</v>
      </c>
      <c r="H12" s="4"/>
      <c r="I12" s="4">
        <v>104.55</v>
      </c>
    </row>
    <row r="13" spans="1:10" ht="15" x14ac:dyDescent="0.2">
      <c r="A13" s="97">
        <v>5</v>
      </c>
      <c r="B13" s="86" t="s">
        <v>513</v>
      </c>
      <c r="C13" s="86" t="s">
        <v>476</v>
      </c>
      <c r="D13" s="86">
        <v>1008022895</v>
      </c>
      <c r="E13" s="86"/>
      <c r="F13" s="97" t="s">
        <v>319</v>
      </c>
      <c r="G13" s="4">
        <v>62.5</v>
      </c>
      <c r="H13" s="4"/>
      <c r="I13" s="4">
        <v>13</v>
      </c>
    </row>
    <row r="14" spans="1:10" ht="15" x14ac:dyDescent="0.2">
      <c r="A14" s="97">
        <v>6</v>
      </c>
      <c r="B14" s="86" t="s">
        <v>514</v>
      </c>
      <c r="C14" s="86" t="s">
        <v>515</v>
      </c>
      <c r="D14" s="86">
        <v>1005023851</v>
      </c>
      <c r="E14" s="86"/>
      <c r="F14" s="97" t="s">
        <v>319</v>
      </c>
      <c r="G14" s="4">
        <v>1250</v>
      </c>
      <c r="H14" s="4"/>
      <c r="I14" s="4">
        <v>250</v>
      </c>
    </row>
    <row r="15" spans="1:10" ht="15" x14ac:dyDescent="0.2">
      <c r="A15" s="97">
        <v>7</v>
      </c>
      <c r="B15" s="86" t="s">
        <v>516</v>
      </c>
      <c r="C15" s="86" t="s">
        <v>517</v>
      </c>
      <c r="D15" s="86">
        <v>1024060983</v>
      </c>
      <c r="E15" s="86"/>
      <c r="F15" s="97" t="s">
        <v>319</v>
      </c>
      <c r="G15" s="4">
        <v>1250</v>
      </c>
      <c r="H15" s="4"/>
      <c r="I15" s="4">
        <v>250</v>
      </c>
    </row>
    <row r="16" spans="1:10" ht="15" x14ac:dyDescent="0.2">
      <c r="A16" s="97">
        <v>8</v>
      </c>
      <c r="B16" s="86" t="s">
        <v>518</v>
      </c>
      <c r="C16" s="86" t="s">
        <v>519</v>
      </c>
      <c r="D16" s="86">
        <v>1005023851</v>
      </c>
      <c r="E16" s="86"/>
      <c r="F16" s="97" t="s">
        <v>319</v>
      </c>
      <c r="G16" s="4">
        <v>2750</v>
      </c>
      <c r="H16" s="4"/>
      <c r="I16" s="4">
        <v>550</v>
      </c>
    </row>
    <row r="17" spans="1:10" ht="15" x14ac:dyDescent="0.2">
      <c r="A17" s="97">
        <v>9</v>
      </c>
      <c r="B17" s="86" t="s">
        <v>520</v>
      </c>
      <c r="C17" s="86" t="s">
        <v>521</v>
      </c>
      <c r="D17" s="86">
        <v>1012006436</v>
      </c>
      <c r="E17" s="86"/>
      <c r="F17" s="97" t="s">
        <v>319</v>
      </c>
      <c r="G17" s="4">
        <v>250</v>
      </c>
      <c r="H17" s="4"/>
      <c r="I17" s="4">
        <v>50</v>
      </c>
    </row>
    <row r="18" spans="1:10" ht="15" x14ac:dyDescent="0.2">
      <c r="A18" s="97">
        <v>1</v>
      </c>
      <c r="B18" s="86" t="s">
        <v>529</v>
      </c>
      <c r="C18" s="86" t="s">
        <v>476</v>
      </c>
      <c r="D18" s="86">
        <v>1008022895</v>
      </c>
      <c r="E18" s="97"/>
      <c r="F18" s="97" t="s">
        <v>319</v>
      </c>
      <c r="G18" s="4">
        <v>62.5</v>
      </c>
      <c r="H18" s="4"/>
      <c r="I18" s="4">
        <v>12.5</v>
      </c>
      <c r="J18" s="211" t="s">
        <v>0</v>
      </c>
    </row>
    <row r="19" spans="1:10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10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10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10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10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10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10" ht="15" x14ac:dyDescent="0.3">
      <c r="A25" s="86"/>
      <c r="B25" s="98"/>
      <c r="C25" s="98"/>
      <c r="D25" s="98"/>
      <c r="E25" s="98"/>
      <c r="F25" s="86" t="s">
        <v>393</v>
      </c>
      <c r="G25" s="85">
        <f>SUM(G9:G24)</f>
        <v>8575.25</v>
      </c>
      <c r="H25" s="85">
        <f>SUM(H9:H24)</f>
        <v>0</v>
      </c>
      <c r="I25" s="85">
        <f>SUM(I9:I24)</f>
        <v>1715.55</v>
      </c>
    </row>
    <row r="26" spans="1:10" ht="15" x14ac:dyDescent="0.3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10" ht="15" x14ac:dyDescent="0.3">
      <c r="A27" s="210" t="s">
        <v>403</v>
      </c>
      <c r="B27" s="210"/>
      <c r="C27" s="209"/>
      <c r="D27" s="209"/>
      <c r="E27" s="209"/>
      <c r="F27" s="209"/>
      <c r="G27" s="209"/>
      <c r="H27" s="181"/>
      <c r="I27" s="181"/>
    </row>
    <row r="28" spans="1:10" ht="15" x14ac:dyDescent="0.3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10" ht="15" x14ac:dyDescent="0.3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10" ht="15" x14ac:dyDescent="0.3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10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10" ht="15" x14ac:dyDescent="0.3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 x14ac:dyDescent="0.3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 x14ac:dyDescent="0.3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 x14ac:dyDescent="0.3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 x14ac:dyDescent="0.3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 x14ac:dyDescent="0.2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404</v>
      </c>
      <c r="B1" s="76"/>
      <c r="C1" s="76"/>
      <c r="D1" s="76"/>
      <c r="E1" s="76"/>
      <c r="F1" s="76"/>
      <c r="G1" s="437" t="s">
        <v>97</v>
      </c>
      <c r="H1" s="437"/>
      <c r="I1" s="333"/>
    </row>
    <row r="2" spans="1:9" ht="15" x14ac:dyDescent="0.3">
      <c r="A2" s="75" t="s">
        <v>128</v>
      </c>
      <c r="B2" s="76"/>
      <c r="C2" s="76"/>
      <c r="D2" s="76"/>
      <c r="E2" s="76"/>
      <c r="F2" s="76"/>
      <c r="G2" s="441" t="str">
        <f>'ფორმა N1'!L2</f>
        <v>12.09 - 02.10.2017წ</v>
      </c>
      <c r="H2" s="441"/>
      <c r="I2" s="75"/>
    </row>
    <row r="3" spans="1:9" ht="15" x14ac:dyDescent="0.3">
      <c r="A3" s="75"/>
      <c r="B3" s="75"/>
      <c r="C3" s="75"/>
      <c r="D3" s="75"/>
      <c r="E3" s="75"/>
      <c r="F3" s="75"/>
      <c r="G3" s="256"/>
      <c r="H3" s="256"/>
      <c r="I3" s="333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79" t="str">
        <f>'ფორმა N1'!A5</f>
        <v>ალექსანდრე ელისაშვილი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5"/>
      <c r="B7" s="255"/>
      <c r="C7" s="255"/>
      <c r="D7" s="255"/>
      <c r="E7" s="255"/>
      <c r="F7" s="255"/>
      <c r="G7" s="77"/>
      <c r="H7" s="77"/>
      <c r="I7" s="333"/>
    </row>
    <row r="8" spans="1:9" ht="45" x14ac:dyDescent="0.2">
      <c r="A8" s="329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30"/>
      <c r="B9" s="331"/>
      <c r="C9" s="97"/>
      <c r="D9" s="97"/>
      <c r="E9" s="97"/>
      <c r="F9" s="97"/>
      <c r="G9" s="97"/>
      <c r="H9" s="4"/>
      <c r="I9" s="4"/>
    </row>
    <row r="10" spans="1:9" ht="15" x14ac:dyDescent="0.2">
      <c r="A10" s="330"/>
      <c r="B10" s="331"/>
      <c r="C10" s="97"/>
      <c r="D10" s="97"/>
      <c r="E10" s="97"/>
      <c r="F10" s="97"/>
      <c r="G10" s="97"/>
      <c r="H10" s="4"/>
      <c r="I10" s="4"/>
    </row>
    <row r="11" spans="1:9" ht="15" x14ac:dyDescent="0.2">
      <c r="A11" s="330"/>
      <c r="B11" s="331"/>
      <c r="C11" s="86"/>
      <c r="D11" s="86"/>
      <c r="E11" s="86"/>
      <c r="F11" s="86"/>
      <c r="G11" s="86"/>
      <c r="H11" s="4"/>
      <c r="I11" s="4"/>
    </row>
    <row r="12" spans="1:9" ht="15" x14ac:dyDescent="0.2">
      <c r="A12" s="330"/>
      <c r="B12" s="331"/>
      <c r="C12" s="86"/>
      <c r="D12" s="86"/>
      <c r="E12" s="86"/>
      <c r="F12" s="86"/>
      <c r="G12" s="86"/>
      <c r="H12" s="4"/>
      <c r="I12" s="4"/>
    </row>
    <row r="13" spans="1:9" ht="15" x14ac:dyDescent="0.2">
      <c r="A13" s="330"/>
      <c r="B13" s="331"/>
      <c r="C13" s="86"/>
      <c r="D13" s="86"/>
      <c r="E13" s="86"/>
      <c r="F13" s="86"/>
      <c r="G13" s="86"/>
      <c r="H13" s="4"/>
      <c r="I13" s="4"/>
    </row>
    <row r="14" spans="1:9" ht="15" x14ac:dyDescent="0.2">
      <c r="A14" s="330"/>
      <c r="B14" s="331"/>
      <c r="C14" s="86"/>
      <c r="D14" s="86"/>
      <c r="E14" s="86"/>
      <c r="F14" s="86"/>
      <c r="G14" s="86"/>
      <c r="H14" s="4"/>
      <c r="I14" s="4"/>
    </row>
    <row r="15" spans="1:9" ht="15" x14ac:dyDescent="0.2">
      <c r="A15" s="330"/>
      <c r="B15" s="331"/>
      <c r="C15" s="86"/>
      <c r="D15" s="86"/>
      <c r="E15" s="86"/>
      <c r="F15" s="86"/>
      <c r="G15" s="86"/>
      <c r="H15" s="4"/>
      <c r="I15" s="4"/>
    </row>
    <row r="16" spans="1:9" ht="15" x14ac:dyDescent="0.2">
      <c r="A16" s="330"/>
      <c r="B16" s="331"/>
      <c r="C16" s="86"/>
      <c r="D16" s="86"/>
      <c r="E16" s="86"/>
      <c r="F16" s="86"/>
      <c r="G16" s="86"/>
      <c r="H16" s="4"/>
      <c r="I16" s="4"/>
    </row>
    <row r="17" spans="1:9" ht="15" x14ac:dyDescent="0.2">
      <c r="A17" s="330"/>
      <c r="B17" s="331"/>
      <c r="C17" s="86"/>
      <c r="D17" s="86"/>
      <c r="E17" s="86"/>
      <c r="F17" s="86"/>
      <c r="G17" s="86"/>
      <c r="H17" s="4"/>
      <c r="I17" s="4"/>
    </row>
    <row r="18" spans="1:9" ht="15" x14ac:dyDescent="0.2">
      <c r="A18" s="330"/>
      <c r="B18" s="331"/>
      <c r="C18" s="86"/>
      <c r="D18" s="86"/>
      <c r="E18" s="86"/>
      <c r="F18" s="86"/>
      <c r="G18" s="86"/>
      <c r="H18" s="4"/>
      <c r="I18" s="4"/>
    </row>
    <row r="19" spans="1:9" ht="15" x14ac:dyDescent="0.2">
      <c r="A19" s="330"/>
      <c r="B19" s="331"/>
      <c r="C19" s="86"/>
      <c r="D19" s="86"/>
      <c r="E19" s="86"/>
      <c r="F19" s="86"/>
      <c r="G19" s="86"/>
      <c r="H19" s="4"/>
      <c r="I19" s="4"/>
    </row>
    <row r="20" spans="1:9" ht="15" x14ac:dyDescent="0.2">
      <c r="A20" s="330"/>
      <c r="B20" s="331"/>
      <c r="C20" s="86"/>
      <c r="D20" s="86"/>
      <c r="E20" s="86"/>
      <c r="F20" s="86"/>
      <c r="G20" s="86"/>
      <c r="H20" s="4"/>
      <c r="I20" s="4"/>
    </row>
    <row r="21" spans="1:9" ht="15" x14ac:dyDescent="0.2">
      <c r="A21" s="330"/>
      <c r="B21" s="331"/>
      <c r="C21" s="86"/>
      <c r="D21" s="86"/>
      <c r="E21" s="86"/>
      <c r="F21" s="86"/>
      <c r="G21" s="86"/>
      <c r="H21" s="4"/>
      <c r="I21" s="4"/>
    </row>
    <row r="22" spans="1:9" ht="15" x14ac:dyDescent="0.2">
      <c r="A22" s="330"/>
      <c r="B22" s="331"/>
      <c r="C22" s="86"/>
      <c r="D22" s="86"/>
      <c r="E22" s="86"/>
      <c r="F22" s="86"/>
      <c r="G22" s="86"/>
      <c r="H22" s="4"/>
      <c r="I22" s="4"/>
    </row>
    <row r="23" spans="1:9" ht="15" x14ac:dyDescent="0.2">
      <c r="A23" s="330"/>
      <c r="B23" s="331"/>
      <c r="C23" s="86"/>
      <c r="D23" s="86"/>
      <c r="E23" s="86"/>
      <c r="F23" s="86"/>
      <c r="G23" s="86"/>
      <c r="H23" s="4"/>
      <c r="I23" s="4"/>
    </row>
    <row r="24" spans="1:9" ht="15" x14ac:dyDescent="0.2">
      <c r="A24" s="330"/>
      <c r="B24" s="331"/>
      <c r="C24" s="86"/>
      <c r="D24" s="86"/>
      <c r="E24" s="86"/>
      <c r="F24" s="86"/>
      <c r="G24" s="86"/>
      <c r="H24" s="4"/>
      <c r="I24" s="4"/>
    </row>
    <row r="25" spans="1:9" ht="15" x14ac:dyDescent="0.2">
      <c r="A25" s="330"/>
      <c r="B25" s="331"/>
      <c r="C25" s="86"/>
      <c r="D25" s="86"/>
      <c r="E25" s="86"/>
      <c r="F25" s="86"/>
      <c r="G25" s="86"/>
      <c r="H25" s="4"/>
      <c r="I25" s="4"/>
    </row>
    <row r="26" spans="1:9" ht="15" x14ac:dyDescent="0.2">
      <c r="A26" s="330"/>
      <c r="B26" s="331"/>
      <c r="C26" s="86"/>
      <c r="D26" s="86"/>
      <c r="E26" s="86"/>
      <c r="F26" s="86"/>
      <c r="G26" s="86"/>
      <c r="H26" s="4"/>
      <c r="I26" s="4"/>
    </row>
    <row r="27" spans="1:9" ht="15" x14ac:dyDescent="0.2">
      <c r="A27" s="330"/>
      <c r="B27" s="331"/>
      <c r="C27" s="86"/>
      <c r="D27" s="86"/>
      <c r="E27" s="86"/>
      <c r="F27" s="86"/>
      <c r="G27" s="86"/>
      <c r="H27" s="4"/>
      <c r="I27" s="4"/>
    </row>
    <row r="28" spans="1:9" ht="15" x14ac:dyDescent="0.2">
      <c r="A28" s="330"/>
      <c r="B28" s="331"/>
      <c r="C28" s="86"/>
      <c r="D28" s="86"/>
      <c r="E28" s="86"/>
      <c r="F28" s="86"/>
      <c r="G28" s="86"/>
      <c r="H28" s="4"/>
      <c r="I28" s="4"/>
    </row>
    <row r="29" spans="1:9" ht="15" x14ac:dyDescent="0.2">
      <c r="A29" s="330"/>
      <c r="B29" s="331"/>
      <c r="C29" s="86"/>
      <c r="D29" s="86"/>
      <c r="E29" s="86"/>
      <c r="F29" s="86"/>
      <c r="G29" s="86"/>
      <c r="H29" s="4"/>
      <c r="I29" s="4"/>
    </row>
    <row r="30" spans="1:9" ht="15" x14ac:dyDescent="0.2">
      <c r="A30" s="330"/>
      <c r="B30" s="331"/>
      <c r="C30" s="86"/>
      <c r="D30" s="86"/>
      <c r="E30" s="86"/>
      <c r="F30" s="86"/>
      <c r="G30" s="86"/>
      <c r="H30" s="4"/>
      <c r="I30" s="4"/>
    </row>
    <row r="31" spans="1:9" ht="15" x14ac:dyDescent="0.2">
      <c r="A31" s="330"/>
      <c r="B31" s="331"/>
      <c r="C31" s="86"/>
      <c r="D31" s="86"/>
      <c r="E31" s="86"/>
      <c r="F31" s="86"/>
      <c r="G31" s="86"/>
      <c r="H31" s="4"/>
      <c r="I31" s="4"/>
    </row>
    <row r="32" spans="1:9" ht="15" x14ac:dyDescent="0.2">
      <c r="A32" s="330"/>
      <c r="B32" s="331"/>
      <c r="C32" s="86"/>
      <c r="D32" s="86"/>
      <c r="E32" s="86"/>
      <c r="F32" s="86"/>
      <c r="G32" s="86"/>
      <c r="H32" s="4"/>
      <c r="I32" s="4"/>
    </row>
    <row r="33" spans="1:9" ht="15" x14ac:dyDescent="0.2">
      <c r="A33" s="330"/>
      <c r="B33" s="331"/>
      <c r="C33" s="86"/>
      <c r="D33" s="86"/>
      <c r="E33" s="86"/>
      <c r="F33" s="86"/>
      <c r="G33" s="86"/>
      <c r="H33" s="4"/>
      <c r="I33" s="4"/>
    </row>
    <row r="34" spans="1:9" ht="15" x14ac:dyDescent="0.3">
      <c r="A34" s="330"/>
      <c r="B34" s="332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8" t="s">
        <v>405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8"/>
      <c r="B37" s="45"/>
      <c r="C37" s="45"/>
      <c r="D37" s="45"/>
      <c r="E37" s="45"/>
      <c r="F37" s="45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437" t="s">
        <v>97</v>
      </c>
      <c r="H1" s="437"/>
    </row>
    <row r="2" spans="1:10" ht="15" x14ac:dyDescent="0.3">
      <c r="A2" s="75" t="s">
        <v>128</v>
      </c>
      <c r="B2" s="73"/>
      <c r="C2" s="76"/>
      <c r="D2" s="76"/>
      <c r="E2" s="76"/>
      <c r="F2" s="76"/>
      <c r="G2" s="441" t="str">
        <f>'ფორმა N1'!L2</f>
        <v>12.09 - 02.10.2017წ</v>
      </c>
      <c r="H2" s="441"/>
    </row>
    <row r="3" spans="1:10" ht="15" x14ac:dyDescent="0.3">
      <c r="A3" s="75"/>
      <c r="B3" s="75"/>
      <c r="C3" s="75"/>
      <c r="D3" s="75"/>
      <c r="E3" s="75"/>
      <c r="F3" s="75"/>
      <c r="G3" s="256"/>
      <c r="H3" s="256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79" t="str">
        <f>'ფორმა N1'!A5</f>
        <v>ალექსანდრე ელისაშვილი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5"/>
      <c r="B7" s="255"/>
      <c r="C7" s="255"/>
      <c r="D7" s="255"/>
      <c r="E7" s="255"/>
      <c r="F7" s="255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1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11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 x14ac:dyDescent="0.3">
      <c r="A36" s="210" t="s">
        <v>407</v>
      </c>
      <c r="B36" s="210"/>
      <c r="C36" s="209"/>
      <c r="D36" s="209"/>
      <c r="E36" s="209"/>
      <c r="F36" s="209"/>
      <c r="G36" s="209"/>
      <c r="H36" s="181"/>
      <c r="I36" s="181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 x14ac:dyDescent="0.3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375</v>
      </c>
      <c r="D44" s="187"/>
      <c r="E44" s="209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L19" sqref="L19"/>
    </sheetView>
  </sheetViews>
  <sheetFormatPr defaultRowHeight="12.75" x14ac:dyDescent="0.2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43" t="s">
        <v>408</v>
      </c>
      <c r="B2" s="443"/>
      <c r="C2" s="443"/>
      <c r="D2" s="443"/>
      <c r="E2" s="443"/>
      <c r="F2" s="320"/>
      <c r="G2" s="76"/>
      <c r="H2" s="76"/>
      <c r="I2" s="76"/>
      <c r="J2" s="76"/>
      <c r="K2" s="256"/>
      <c r="L2" s="257"/>
      <c r="M2" s="257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6"/>
      <c r="L3" s="441" t="str">
        <f>'ფორმა N1'!L2</f>
        <v>12.09 - 02.10.2017წ</v>
      </c>
      <c r="M3" s="441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6"/>
      <c r="L4" s="256"/>
      <c r="M4" s="256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79" t="str">
        <f>'ფორმა N1'!A5</f>
        <v>ალექსანდრე ელისაშვილი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5"/>
      <c r="B8" s="346"/>
      <c r="C8" s="255"/>
      <c r="D8" s="255"/>
      <c r="E8" s="255"/>
      <c r="F8" s="255"/>
      <c r="G8" s="255"/>
      <c r="H8" s="255"/>
      <c r="I8" s="255"/>
      <c r="J8" s="255"/>
      <c r="K8" s="77"/>
      <c r="L8" s="77"/>
      <c r="M8" s="77"/>
    </row>
    <row r="9" spans="1:13" ht="45" x14ac:dyDescent="0.2">
      <c r="A9" s="89" t="s">
        <v>64</v>
      </c>
      <c r="B9" s="89" t="s">
        <v>471</v>
      </c>
      <c r="C9" s="89" t="s">
        <v>409</v>
      </c>
      <c r="D9" s="89" t="s">
        <v>410</v>
      </c>
      <c r="E9" s="89" t="s">
        <v>411</v>
      </c>
      <c r="F9" s="89" t="s">
        <v>412</v>
      </c>
      <c r="G9" s="89" t="s">
        <v>413</v>
      </c>
      <c r="H9" s="89" t="s">
        <v>414</v>
      </c>
      <c r="I9" s="89" t="s">
        <v>415</v>
      </c>
      <c r="J9" s="89" t="s">
        <v>416</v>
      </c>
      <c r="K9" s="89" t="s">
        <v>417</v>
      </c>
      <c r="L9" s="89" t="s">
        <v>418</v>
      </c>
      <c r="M9" s="89" t="s">
        <v>299</v>
      </c>
    </row>
    <row r="10" spans="1:13" ht="60" x14ac:dyDescent="0.2">
      <c r="A10" s="97">
        <v>1</v>
      </c>
      <c r="B10" s="398"/>
      <c r="C10" s="321" t="s">
        <v>522</v>
      </c>
      <c r="D10" s="97" t="s">
        <v>523</v>
      </c>
      <c r="E10" s="97"/>
      <c r="F10" s="97" t="s">
        <v>524</v>
      </c>
      <c r="G10" s="97"/>
      <c r="H10" s="97"/>
      <c r="I10" s="97" t="s">
        <v>475</v>
      </c>
      <c r="J10" s="97"/>
      <c r="K10" s="4"/>
      <c r="L10" s="4">
        <v>7360.12</v>
      </c>
      <c r="M10" s="97"/>
    </row>
    <row r="11" spans="1:13" ht="15" x14ac:dyDescent="0.2">
      <c r="A11" s="97">
        <v>2</v>
      </c>
      <c r="B11" s="398"/>
      <c r="C11" s="321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 x14ac:dyDescent="0.2">
      <c r="A12" s="97">
        <v>3</v>
      </c>
      <c r="B12" s="398"/>
      <c r="C12" s="321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 x14ac:dyDescent="0.2">
      <c r="A13" s="97">
        <v>4</v>
      </c>
      <c r="B13" s="398"/>
      <c r="C13" s="321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 x14ac:dyDescent="0.2">
      <c r="A14" s="97">
        <v>5</v>
      </c>
      <c r="B14" s="398"/>
      <c r="C14" s="321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 x14ac:dyDescent="0.2">
      <c r="A15" s="97">
        <v>6</v>
      </c>
      <c r="B15" s="398"/>
      <c r="C15" s="321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 x14ac:dyDescent="0.2">
      <c r="A16" s="97">
        <v>7</v>
      </c>
      <c r="B16" s="398"/>
      <c r="C16" s="321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 x14ac:dyDescent="0.2">
      <c r="A17" s="97">
        <v>8</v>
      </c>
      <c r="B17" s="398"/>
      <c r="C17" s="321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 x14ac:dyDescent="0.2">
      <c r="A18" s="97">
        <v>9</v>
      </c>
      <c r="B18" s="398"/>
      <c r="C18" s="321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 x14ac:dyDescent="0.2">
      <c r="A19" s="97">
        <v>10</v>
      </c>
      <c r="B19" s="398"/>
      <c r="C19" s="321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398"/>
      <c r="C20" s="321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398"/>
      <c r="C21" s="321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398"/>
      <c r="C22" s="321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398"/>
      <c r="C23" s="321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398"/>
      <c r="C24" s="321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398"/>
      <c r="C25" s="321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398"/>
      <c r="C26" s="321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398"/>
      <c r="C27" s="321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398"/>
      <c r="C28" s="321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398"/>
      <c r="C29" s="321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398"/>
      <c r="C30" s="321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398"/>
      <c r="C31" s="321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398"/>
      <c r="C32" s="321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398"/>
      <c r="C33" s="321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259</v>
      </c>
      <c r="B34" s="399"/>
      <c r="C34" s="321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399"/>
      <c r="C35" s="321"/>
      <c r="D35" s="98"/>
      <c r="E35" s="98"/>
      <c r="F35" s="98"/>
      <c r="G35" s="98"/>
      <c r="H35" s="86"/>
      <c r="I35" s="86"/>
      <c r="J35" s="86"/>
      <c r="K35" s="86" t="s">
        <v>419</v>
      </c>
      <c r="L35" s="85">
        <f>SUM(L10:L34)</f>
        <v>7360.12</v>
      </c>
      <c r="M35" s="86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5" x14ac:dyDescent="0.3">
      <c r="A37" s="210" t="s">
        <v>420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1"/>
    </row>
    <row r="38" spans="1:13" ht="15" x14ac:dyDescent="0.3">
      <c r="A38" s="210" t="s">
        <v>421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1"/>
    </row>
    <row r="39" spans="1:13" ht="15" x14ac:dyDescent="0.3">
      <c r="A39" s="198" t="s">
        <v>422</v>
      </c>
      <c r="B39" s="198"/>
      <c r="C39" s="210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423</v>
      </c>
      <c r="B40" s="198"/>
      <c r="C40" s="210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 x14ac:dyDescent="0.2">
      <c r="A41" s="448" t="s">
        <v>438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</row>
    <row r="42" spans="1:13" ht="15" customHeight="1" x14ac:dyDescent="0.2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</row>
    <row r="43" spans="1:13" ht="12.75" customHeight="1" x14ac:dyDescent="0.2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</row>
    <row r="44" spans="1:13" ht="15" x14ac:dyDescent="0.3">
      <c r="A44" s="444" t="s">
        <v>96</v>
      </c>
      <c r="B44" s="444"/>
      <c r="C44" s="444"/>
      <c r="D44" s="322"/>
      <c r="E44" s="323"/>
      <c r="F44" s="323"/>
      <c r="G44" s="322"/>
      <c r="H44" s="322"/>
      <c r="I44" s="322"/>
      <c r="J44" s="322"/>
      <c r="K44" s="322"/>
      <c r="L44" s="181"/>
    </row>
    <row r="45" spans="1:13" ht="15" x14ac:dyDescent="0.3">
      <c r="A45" s="322"/>
      <c r="B45" s="322"/>
      <c r="C45" s="323"/>
      <c r="D45" s="322"/>
      <c r="E45" s="323"/>
      <c r="F45" s="323"/>
      <c r="G45" s="322"/>
      <c r="H45" s="322"/>
      <c r="I45" s="322"/>
      <c r="J45" s="322"/>
      <c r="K45" s="324"/>
      <c r="L45" s="181"/>
    </row>
    <row r="46" spans="1:13" ht="15" customHeight="1" x14ac:dyDescent="0.3">
      <c r="A46" s="322"/>
      <c r="B46" s="322"/>
      <c r="C46" s="323"/>
      <c r="D46" s="445" t="s">
        <v>251</v>
      </c>
      <c r="E46" s="445"/>
      <c r="F46" s="325"/>
      <c r="G46" s="326"/>
      <c r="H46" s="446" t="s">
        <v>424</v>
      </c>
      <c r="I46" s="446"/>
      <c r="J46" s="446"/>
      <c r="K46" s="327"/>
      <c r="L46" s="181"/>
    </row>
    <row r="47" spans="1:13" ht="15" x14ac:dyDescent="0.3">
      <c r="A47" s="322"/>
      <c r="B47" s="322"/>
      <c r="C47" s="323"/>
      <c r="D47" s="322"/>
      <c r="E47" s="323"/>
      <c r="F47" s="323"/>
      <c r="G47" s="322"/>
      <c r="H47" s="447"/>
      <c r="I47" s="447"/>
      <c r="J47" s="447"/>
      <c r="K47" s="327"/>
      <c r="L47" s="181"/>
    </row>
    <row r="48" spans="1:13" ht="15" x14ac:dyDescent="0.3">
      <c r="A48" s="322"/>
      <c r="B48" s="322"/>
      <c r="C48" s="323"/>
      <c r="D48" s="442" t="s">
        <v>127</v>
      </c>
      <c r="E48" s="442"/>
      <c r="F48" s="325"/>
      <c r="G48" s="326"/>
      <c r="H48" s="322"/>
      <c r="I48" s="322"/>
      <c r="J48" s="322"/>
      <c r="K48" s="322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B76" sqref="B76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49" t="s">
        <v>186</v>
      </c>
      <c r="D1" s="449"/>
      <c r="E1" s="104"/>
    </row>
    <row r="2" spans="1:5" x14ac:dyDescent="0.3">
      <c r="A2" s="75" t="s">
        <v>128</v>
      </c>
      <c r="B2" s="120"/>
      <c r="C2" s="76"/>
      <c r="D2" s="206" t="str">
        <f>'ფორმა N1'!L2</f>
        <v>12.09 - 02.10.2017წ</v>
      </c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ალექსანდრე ელისაშვილი</v>
      </c>
      <c r="B5" s="119"/>
      <c r="C5" s="119"/>
      <c r="D5" s="60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50"/>
      <c r="B9" s="51"/>
      <c r="C9" s="152"/>
      <c r="D9" s="152"/>
      <c r="E9" s="104"/>
    </row>
    <row r="10" spans="1:5" x14ac:dyDescent="0.3">
      <c r="A10" s="52" t="s">
        <v>179</v>
      </c>
      <c r="B10" s="53"/>
      <c r="C10" s="124">
        <f>SUM(C11,C34)</f>
        <v>7624.78</v>
      </c>
      <c r="D10" s="124">
        <f>SUM(D11,D34)</f>
        <v>13543.31</v>
      </c>
      <c r="E10" s="104"/>
    </row>
    <row r="11" spans="1:5" x14ac:dyDescent="0.3">
      <c r="A11" s="54" t="s">
        <v>180</v>
      </c>
      <c r="B11" s="55"/>
      <c r="C11" s="84">
        <f>SUM(C12:C32)</f>
        <v>7624.78</v>
      </c>
      <c r="D11" s="84">
        <f>SUM(D12:D32)</f>
        <v>13543.31</v>
      </c>
      <c r="E11" s="104"/>
    </row>
    <row r="12" spans="1:5" x14ac:dyDescent="0.3">
      <c r="A12" s="58">
        <v>1110</v>
      </c>
      <c r="B12" s="57" t="s">
        <v>130</v>
      </c>
      <c r="C12" s="8"/>
      <c r="D12" s="8"/>
      <c r="E12" s="104"/>
    </row>
    <row r="13" spans="1:5" x14ac:dyDescent="0.3">
      <c r="A13" s="58">
        <v>1120</v>
      </c>
      <c r="B13" s="57" t="s">
        <v>131</v>
      </c>
      <c r="C13" s="8"/>
      <c r="D13" s="8"/>
      <c r="E13" s="104"/>
    </row>
    <row r="14" spans="1:5" x14ac:dyDescent="0.3">
      <c r="A14" s="58">
        <v>1211</v>
      </c>
      <c r="B14" s="57" t="s">
        <v>132</v>
      </c>
      <c r="C14" s="8">
        <v>6168.7</v>
      </c>
      <c r="D14" s="8">
        <v>12931</v>
      </c>
      <c r="E14" s="104"/>
    </row>
    <row r="15" spans="1:5" x14ac:dyDescent="0.3">
      <c r="A15" s="58">
        <v>1212</v>
      </c>
      <c r="B15" s="57" t="s">
        <v>133</v>
      </c>
      <c r="C15" s="8">
        <v>1456.08</v>
      </c>
      <c r="D15" s="8">
        <v>612.30999999999995</v>
      </c>
      <c r="E15" s="104"/>
    </row>
    <row r="16" spans="1:5" x14ac:dyDescent="0.3">
      <c r="A16" s="58">
        <v>1213</v>
      </c>
      <c r="B16" s="57" t="s">
        <v>134</v>
      </c>
      <c r="C16" s="8"/>
      <c r="D16" s="8"/>
      <c r="E16" s="104"/>
    </row>
    <row r="17" spans="1:5" x14ac:dyDescent="0.3">
      <c r="A17" s="58">
        <v>1214</v>
      </c>
      <c r="B17" s="57" t="s">
        <v>135</v>
      </c>
      <c r="C17" s="8"/>
      <c r="D17" s="8"/>
      <c r="E17" s="104"/>
    </row>
    <row r="18" spans="1:5" x14ac:dyDescent="0.3">
      <c r="A18" s="58">
        <v>1215</v>
      </c>
      <c r="B18" s="57" t="s">
        <v>136</v>
      </c>
      <c r="C18" s="8"/>
      <c r="D18" s="8"/>
      <c r="E18" s="104"/>
    </row>
    <row r="19" spans="1:5" x14ac:dyDescent="0.3">
      <c r="A19" s="58">
        <v>1300</v>
      </c>
      <c r="B19" s="57" t="s">
        <v>137</v>
      </c>
      <c r="C19" s="8"/>
      <c r="D19" s="8"/>
      <c r="E19" s="104"/>
    </row>
    <row r="20" spans="1:5" x14ac:dyDescent="0.3">
      <c r="A20" s="58">
        <v>1410</v>
      </c>
      <c r="B20" s="57" t="s">
        <v>138</v>
      </c>
      <c r="C20" s="8"/>
      <c r="D20" s="8"/>
      <c r="E20" s="104"/>
    </row>
    <row r="21" spans="1:5" x14ac:dyDescent="0.3">
      <c r="A21" s="58">
        <v>1421</v>
      </c>
      <c r="B21" s="57" t="s">
        <v>139</v>
      </c>
      <c r="C21" s="8"/>
      <c r="D21" s="8"/>
      <c r="E21" s="104"/>
    </row>
    <row r="22" spans="1:5" x14ac:dyDescent="0.3">
      <c r="A22" s="58">
        <v>1422</v>
      </c>
      <c r="B22" s="57" t="s">
        <v>140</v>
      </c>
      <c r="C22" s="8"/>
      <c r="D22" s="8"/>
      <c r="E22" s="104"/>
    </row>
    <row r="23" spans="1:5" x14ac:dyDescent="0.3">
      <c r="A23" s="58">
        <v>1423</v>
      </c>
      <c r="B23" s="57" t="s">
        <v>141</v>
      </c>
      <c r="C23" s="8"/>
      <c r="D23" s="8"/>
      <c r="E23" s="104"/>
    </row>
    <row r="24" spans="1:5" x14ac:dyDescent="0.3">
      <c r="A24" s="58">
        <v>1431</v>
      </c>
      <c r="B24" s="57" t="s">
        <v>142</v>
      </c>
      <c r="C24" s="8"/>
      <c r="D24" s="8"/>
      <c r="E24" s="104"/>
    </row>
    <row r="25" spans="1:5" x14ac:dyDescent="0.3">
      <c r="A25" s="58">
        <v>1432</v>
      </c>
      <c r="B25" s="57" t="s">
        <v>143</v>
      </c>
      <c r="C25" s="8"/>
      <c r="D25" s="8"/>
      <c r="E25" s="104"/>
    </row>
    <row r="26" spans="1:5" x14ac:dyDescent="0.3">
      <c r="A26" s="58">
        <v>1433</v>
      </c>
      <c r="B26" s="57" t="s">
        <v>144</v>
      </c>
      <c r="C26" s="8"/>
      <c r="D26" s="8"/>
      <c r="E26" s="104"/>
    </row>
    <row r="27" spans="1:5" x14ac:dyDescent="0.3">
      <c r="A27" s="58">
        <v>1441</v>
      </c>
      <c r="B27" s="57" t="s">
        <v>145</v>
      </c>
      <c r="C27" s="8"/>
      <c r="D27" s="8"/>
      <c r="E27" s="104"/>
    </row>
    <row r="28" spans="1:5" x14ac:dyDescent="0.3">
      <c r="A28" s="58">
        <v>1442</v>
      </c>
      <c r="B28" s="57" t="s">
        <v>146</v>
      </c>
      <c r="C28" s="8"/>
      <c r="D28" s="8"/>
      <c r="E28" s="104"/>
    </row>
    <row r="29" spans="1:5" x14ac:dyDescent="0.3">
      <c r="A29" s="58">
        <v>1443</v>
      </c>
      <c r="B29" s="57" t="s">
        <v>147</v>
      </c>
      <c r="C29" s="8"/>
      <c r="D29" s="8"/>
      <c r="E29" s="104"/>
    </row>
    <row r="30" spans="1:5" x14ac:dyDescent="0.3">
      <c r="A30" s="58">
        <v>1444</v>
      </c>
      <c r="B30" s="57" t="s">
        <v>148</v>
      </c>
      <c r="C30" s="8"/>
      <c r="D30" s="8"/>
      <c r="E30" s="104"/>
    </row>
    <row r="31" spans="1:5" x14ac:dyDescent="0.3">
      <c r="A31" s="58">
        <v>1445</v>
      </c>
      <c r="B31" s="57" t="s">
        <v>149</v>
      </c>
      <c r="C31" s="8"/>
      <c r="D31" s="8"/>
      <c r="E31" s="104"/>
    </row>
    <row r="32" spans="1:5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0</v>
      </c>
      <c r="D34" s="84">
        <f>SUM(D35:D42)</f>
        <v>0</v>
      </c>
      <c r="E34" s="104"/>
    </row>
    <row r="35" spans="1:5" x14ac:dyDescent="0.3">
      <c r="A35" s="58">
        <v>2110</v>
      </c>
      <c r="B35" s="57" t="s">
        <v>89</v>
      </c>
      <c r="C35" s="8"/>
      <c r="D35" s="8"/>
      <c r="E35" s="104"/>
    </row>
    <row r="36" spans="1:5" x14ac:dyDescent="0.3">
      <c r="A36" s="58">
        <v>2120</v>
      </c>
      <c r="B36" s="57" t="s">
        <v>151</v>
      </c>
      <c r="C36" s="8"/>
      <c r="D36" s="8"/>
      <c r="E36" s="104"/>
    </row>
    <row r="37" spans="1:5" x14ac:dyDescent="0.3">
      <c r="A37" s="58">
        <v>2130</v>
      </c>
      <c r="B37" s="57" t="s">
        <v>90</v>
      </c>
      <c r="C37" s="8"/>
      <c r="D37" s="8"/>
      <c r="E37" s="104"/>
    </row>
    <row r="38" spans="1:5" x14ac:dyDescent="0.3">
      <c r="A38" s="58">
        <v>2140</v>
      </c>
      <c r="B38" s="57" t="s">
        <v>366</v>
      </c>
      <c r="C38" s="8"/>
      <c r="D38" s="8"/>
      <c r="E38" s="104"/>
    </row>
    <row r="39" spans="1:5" x14ac:dyDescent="0.3">
      <c r="A39" s="58">
        <v>2150</v>
      </c>
      <c r="B39" s="57" t="s">
        <v>369</v>
      </c>
      <c r="C39" s="8"/>
      <c r="D39" s="8"/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0</v>
      </c>
      <c r="D44" s="84">
        <f>SUM(D45,D64)</f>
        <v>6200</v>
      </c>
      <c r="E44" s="104"/>
    </row>
    <row r="45" spans="1:5" x14ac:dyDescent="0.3">
      <c r="A45" s="59" t="s">
        <v>182</v>
      </c>
      <c r="B45" s="57"/>
      <c r="C45" s="84">
        <f>SUM(C46:C61)</f>
        <v>0</v>
      </c>
      <c r="D45" s="84">
        <f>SUM(D46:D61)</f>
        <v>6200</v>
      </c>
      <c r="E45" s="104"/>
    </row>
    <row r="46" spans="1:5" x14ac:dyDescent="0.3">
      <c r="A46" s="58">
        <v>3100</v>
      </c>
      <c r="B46" s="57" t="s">
        <v>154</v>
      </c>
      <c r="C46" s="8"/>
      <c r="D46" s="8">
        <v>6200</v>
      </c>
      <c r="E46" s="104"/>
    </row>
    <row r="47" spans="1:5" x14ac:dyDescent="0.3">
      <c r="A47" s="58">
        <v>3210</v>
      </c>
      <c r="B47" s="57" t="s">
        <v>155</v>
      </c>
      <c r="C47" s="8"/>
      <c r="D47" s="8"/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0</v>
      </c>
      <c r="D64" s="84">
        <f>SUM(D65:D67)</f>
        <v>0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377</v>
      </c>
      <c r="C66" s="8"/>
      <c r="D66" s="8"/>
      <c r="E66" s="104"/>
    </row>
    <row r="67" spans="1:5" x14ac:dyDescent="0.3">
      <c r="A67" s="58">
        <v>5230</v>
      </c>
      <c r="B67" s="57" t="s">
        <v>378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334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6"/>
  <sheetViews>
    <sheetView showGridLines="0" view="pageBreakPreview" zoomScale="80" zoomScaleSheetLayoutView="80" workbookViewId="0">
      <selection activeCell="I11" sqref="I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391</v>
      </c>
      <c r="B1" s="75"/>
      <c r="C1" s="75"/>
      <c r="D1" s="75"/>
      <c r="E1" s="75"/>
      <c r="F1" s="75"/>
      <c r="G1" s="75"/>
      <c r="H1" s="75"/>
      <c r="I1" s="437" t="s">
        <v>97</v>
      </c>
      <c r="J1" s="437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41" t="str">
        <f>'ფორმა N1'!L2</f>
        <v>12.09 - 02.10.2017წ</v>
      </c>
      <c r="J2" s="450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203" t="str">
        <f>'ფორმა N1'!A5</f>
        <v>ალექსანდრე ელისაშვილი</v>
      </c>
      <c r="B5" s="336"/>
      <c r="C5" s="336"/>
      <c r="D5" s="336"/>
      <c r="E5" s="336"/>
      <c r="F5" s="337"/>
      <c r="G5" s="336"/>
      <c r="H5" s="336"/>
      <c r="I5" s="336"/>
      <c r="J5" s="336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 x14ac:dyDescent="0.3">
      <c r="A10" s="403">
        <v>1</v>
      </c>
      <c r="B10" s="404" t="s">
        <v>474</v>
      </c>
      <c r="C10" s="154" t="s">
        <v>477</v>
      </c>
      <c r="D10" s="429" t="s">
        <v>478</v>
      </c>
      <c r="E10" s="428" t="s">
        <v>481</v>
      </c>
      <c r="F10" s="28">
        <v>618</v>
      </c>
      <c r="G10" s="28">
        <v>2640.13</v>
      </c>
      <c r="H10" s="28">
        <v>2969.96</v>
      </c>
      <c r="I10" s="28">
        <v>287.83999999999997</v>
      </c>
      <c r="J10" s="28"/>
      <c r="K10" s="104"/>
    </row>
    <row r="11" spans="1:11" s="27" customFormat="1" ht="30" x14ac:dyDescent="0.3">
      <c r="A11" s="153">
        <v>2</v>
      </c>
      <c r="B11" s="404" t="s">
        <v>474</v>
      </c>
      <c r="C11" s="154" t="s">
        <v>477</v>
      </c>
      <c r="D11" s="155" t="s">
        <v>209</v>
      </c>
      <c r="E11" s="151" t="s">
        <v>481</v>
      </c>
      <c r="F11" s="28">
        <v>6168.7</v>
      </c>
      <c r="G11" s="28">
        <v>42003.5</v>
      </c>
      <c r="H11" s="28">
        <v>35241.199999999997</v>
      </c>
      <c r="I11" s="28">
        <v>12931</v>
      </c>
      <c r="J11" s="28"/>
      <c r="K11" s="104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 x14ac:dyDescent="0.3">
      <c r="A16" s="103"/>
      <c r="B16" s="213" t="s">
        <v>96</v>
      </c>
      <c r="C16" s="103"/>
      <c r="D16" s="103"/>
      <c r="E16" s="103"/>
      <c r="F16" s="214"/>
      <c r="G16" s="103"/>
      <c r="H16" s="103"/>
      <c r="I16" s="103"/>
      <c r="J16" s="103"/>
    </row>
    <row r="17" spans="1:10" x14ac:dyDescent="0.3">
      <c r="A17" s="103"/>
      <c r="B17" s="103"/>
      <c r="C17" s="103"/>
      <c r="D17" s="103"/>
      <c r="E17" s="103"/>
      <c r="F17" s="100"/>
      <c r="G17" s="100"/>
      <c r="H17" s="100"/>
      <c r="I17" s="100"/>
      <c r="J17" s="100"/>
    </row>
    <row r="18" spans="1:10" x14ac:dyDescent="0.3">
      <c r="A18" s="103"/>
      <c r="B18" s="103"/>
      <c r="C18" s="253"/>
      <c r="D18" s="103"/>
      <c r="E18" s="103"/>
      <c r="F18" s="253"/>
      <c r="G18" s="254"/>
      <c r="H18" s="254"/>
      <c r="I18" s="100"/>
      <c r="J18" s="100"/>
    </row>
    <row r="19" spans="1:10" x14ac:dyDescent="0.3">
      <c r="A19" s="100"/>
      <c r="B19" s="103"/>
      <c r="C19" s="215" t="s">
        <v>251</v>
      </c>
      <c r="D19" s="215"/>
      <c r="E19" s="103"/>
      <c r="F19" s="103" t="s">
        <v>256</v>
      </c>
      <c r="G19" s="100"/>
      <c r="H19" s="100"/>
      <c r="I19" s="100"/>
      <c r="J19" s="100"/>
    </row>
    <row r="20" spans="1:10" x14ac:dyDescent="0.3">
      <c r="A20" s="100"/>
      <c r="B20" s="103"/>
      <c r="C20" s="216" t="s">
        <v>127</v>
      </c>
      <c r="D20" s="103"/>
      <c r="E20" s="103"/>
      <c r="F20" s="103" t="s">
        <v>252</v>
      </c>
      <c r="G20" s="100"/>
      <c r="H20" s="100"/>
      <c r="I20" s="100"/>
      <c r="J20" s="100"/>
    </row>
    <row r="21" spans="1:10" customFormat="1" x14ac:dyDescent="0.3">
      <c r="A21" s="100"/>
      <c r="B21" s="103"/>
      <c r="C21" s="103"/>
      <c r="D21" s="216"/>
      <c r="E21" s="100"/>
      <c r="F21" s="100"/>
      <c r="G21" s="100"/>
      <c r="H21" s="100"/>
      <c r="I21" s="100"/>
      <c r="J21" s="100"/>
    </row>
    <row r="22" spans="1:10" customFormat="1" ht="12.75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2">
    <dataValidation allowBlank="1" showInputMessage="1" showErrorMessage="1" error="თვე/დღე/წელი" prompt="თვე/დღე/წელი" sqref="E11"/>
    <dataValidation allowBlank="1" showInputMessage="1" showErrorMessage="1" prompt="თვე/დღე/წელი" sqref="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K21" sqref="K21"/>
    </sheetView>
  </sheetViews>
  <sheetFormatPr defaultRowHeight="15" x14ac:dyDescent="0.3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 x14ac:dyDescent="0.3">
      <c r="A2" s="75" t="s">
        <v>128</v>
      </c>
      <c r="B2" s="75"/>
      <c r="C2" s="75"/>
      <c r="D2" s="75"/>
      <c r="E2" s="75"/>
      <c r="F2" s="75"/>
      <c r="G2" s="162" t="str">
        <f>'ფორმა N1'!L2</f>
        <v>12.09 - 02.10.2017წ</v>
      </c>
      <c r="H2" s="161"/>
    </row>
    <row r="3" spans="1:8" x14ac:dyDescent="0.3">
      <c r="A3" s="75"/>
      <c r="B3" s="75"/>
      <c r="C3" s="75"/>
      <c r="D3" s="75"/>
      <c r="E3" s="75"/>
      <c r="F3" s="75"/>
      <c r="G3" s="101"/>
      <c r="H3" s="161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3" t="str">
        <f>'ფორმა N1'!A5</f>
        <v>ალექსანდრე ელისაშვილი</v>
      </c>
      <c r="B5" s="203"/>
      <c r="C5" s="203"/>
      <c r="D5" s="203"/>
      <c r="E5" s="203"/>
      <c r="F5" s="203"/>
      <c r="G5" s="203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 x14ac:dyDescent="0.3">
      <c r="A9" s="165" t="s">
        <v>297</v>
      </c>
      <c r="B9" s="166"/>
      <c r="C9" s="167"/>
      <c r="D9" s="168"/>
      <c r="E9" s="168"/>
      <c r="F9" s="168"/>
      <c r="G9" s="169"/>
      <c r="H9" s="104"/>
    </row>
    <row r="10" spans="1:8" ht="15.75" x14ac:dyDescent="0.3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5.75" x14ac:dyDescent="0.3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5.75" x14ac:dyDescent="0.3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4"/>
    </row>
    <row r="13" spans="1:8" ht="15.75" x14ac:dyDescent="0.3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4"/>
    </row>
    <row r="14" spans="1:8" ht="15.75" x14ac:dyDescent="0.3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4"/>
    </row>
    <row r="15" spans="1:8" ht="15.75" x14ac:dyDescent="0.3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4"/>
    </row>
    <row r="16" spans="1:8" ht="15.75" x14ac:dyDescent="0.3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4"/>
    </row>
    <row r="17" spans="1:8" ht="15.75" x14ac:dyDescent="0.3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4"/>
    </row>
    <row r="18" spans="1:8" ht="15.75" x14ac:dyDescent="0.3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4"/>
    </row>
    <row r="19" spans="1:8" ht="15.75" x14ac:dyDescent="0.3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4"/>
    </row>
    <row r="20" spans="1:8" ht="15.75" x14ac:dyDescent="0.3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4"/>
    </row>
    <row r="21" spans="1:8" ht="15.75" x14ac:dyDescent="0.3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4"/>
    </row>
    <row r="22" spans="1:8" ht="15.75" x14ac:dyDescent="0.3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4"/>
    </row>
    <row r="23" spans="1:8" ht="15.75" x14ac:dyDescent="0.3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4"/>
    </row>
    <row r="24" spans="1:8" ht="15.75" x14ac:dyDescent="0.3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4"/>
    </row>
    <row r="25" spans="1:8" ht="15.75" x14ac:dyDescent="0.3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4"/>
    </row>
    <row r="26" spans="1:8" ht="15.75" x14ac:dyDescent="0.3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4"/>
    </row>
    <row r="27" spans="1:8" ht="15.75" x14ac:dyDescent="0.3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4"/>
    </row>
    <row r="28" spans="1:8" ht="15.75" x14ac:dyDescent="0.3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4"/>
    </row>
    <row r="29" spans="1:8" ht="15.75" x14ac:dyDescent="0.3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4"/>
    </row>
    <row r="30" spans="1:8" ht="15.75" x14ac:dyDescent="0.3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4"/>
    </row>
    <row r="31" spans="1:8" ht="15.75" x14ac:dyDescent="0.3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4"/>
    </row>
    <row r="32" spans="1:8" ht="15.75" x14ac:dyDescent="0.3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4"/>
    </row>
    <row r="33" spans="1:10" ht="15.75" x14ac:dyDescent="0.3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4"/>
    </row>
    <row r="34" spans="1:10" ht="15.75" x14ac:dyDescent="0.3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4"/>
    </row>
    <row r="35" spans="1:10" ht="15.75" x14ac:dyDescent="0.3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4"/>
    </row>
    <row r="36" spans="1:10" ht="15.75" x14ac:dyDescent="0.3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4"/>
    </row>
    <row r="37" spans="1:10" ht="15.75" x14ac:dyDescent="0.3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4"/>
    </row>
    <row r="38" spans="1:10" ht="15.75" x14ac:dyDescent="0.3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4"/>
    </row>
    <row r="39" spans="1:10" ht="15.75" x14ac:dyDescent="0.3">
      <c r="A39" s="166" t="s">
        <v>261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 x14ac:dyDescent="0.3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 x14ac:dyDescent="0.3">
      <c r="B44" s="183" t="s">
        <v>96</v>
      </c>
      <c r="F44" s="184"/>
    </row>
    <row r="45" spans="1:10" x14ac:dyDescent="0.3">
      <c r="F45" s="182"/>
      <c r="G45" s="182"/>
      <c r="H45" s="182"/>
      <c r="I45" s="182"/>
      <c r="J45" s="182"/>
    </row>
    <row r="46" spans="1:10" x14ac:dyDescent="0.3">
      <c r="C46" s="185"/>
      <c r="F46" s="185"/>
      <c r="G46" s="186"/>
      <c r="H46" s="182"/>
      <c r="I46" s="182"/>
      <c r="J46" s="182"/>
    </row>
    <row r="47" spans="1:10" x14ac:dyDescent="0.3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 x14ac:dyDescent="0.3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 x14ac:dyDescent="0.3">
      <c r="B49" s="181"/>
    </row>
    <row r="50" spans="2:2" s="182" customFormat="1" ht="12.75" x14ac:dyDescent="0.2"/>
    <row r="51" spans="2:2" s="182" customFormat="1" ht="12.75" x14ac:dyDescent="0.2"/>
    <row r="52" spans="2:2" s="182" customFormat="1" ht="12.75" x14ac:dyDescent="0.2"/>
    <row r="53" spans="2:2" s="18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52" t="s">
        <v>97</v>
      </c>
      <c r="J1" s="452"/>
      <c r="K1" s="143"/>
    </row>
    <row r="2" spans="1:12" s="23" customFormat="1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41" t="str">
        <f>'ფორმა N1'!L2</f>
        <v>12.09 - 02.10.2017წ</v>
      </c>
      <c r="J2" s="450"/>
      <c r="K2" s="143"/>
    </row>
    <row r="3" spans="1:12" s="23" customFormat="1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x14ac:dyDescent="0.3">
      <c r="A5" s="118" t="str">
        <f>'ფორმა N1'!A5</f>
        <v>ალექსანდრე ელისაშვილი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3">
      <c r="A7" s="132"/>
      <c r="B7" s="451" t="s">
        <v>208</v>
      </c>
      <c r="C7" s="451"/>
      <c r="D7" s="451" t="s">
        <v>275</v>
      </c>
      <c r="E7" s="451"/>
      <c r="F7" s="451" t="s">
        <v>276</v>
      </c>
      <c r="G7" s="451"/>
      <c r="H7" s="150" t="s">
        <v>262</v>
      </c>
      <c r="I7" s="451" t="s">
        <v>211</v>
      </c>
      <c r="J7" s="451"/>
      <c r="K7" s="144"/>
    </row>
    <row r="8" spans="1:12" x14ac:dyDescent="0.3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x14ac:dyDescent="0.3">
      <c r="A9" s="61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x14ac:dyDescent="0.3">
      <c r="A10" s="62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x14ac:dyDescent="0.3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x14ac:dyDescent="0.3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x14ac:dyDescent="0.3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x14ac:dyDescent="0.3">
      <c r="A14" s="62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x14ac:dyDescent="0.3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x14ac:dyDescent="0.3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x14ac:dyDescent="0.3">
      <c r="A17" s="62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x14ac:dyDescent="0.3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x14ac:dyDescent="0.3">
      <c r="A19" s="62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x14ac:dyDescent="0.3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x14ac:dyDescent="0.3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x14ac:dyDescent="0.3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x14ac:dyDescent="0.3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x14ac:dyDescent="0.3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x14ac:dyDescent="0.3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x14ac:dyDescent="0.3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x14ac:dyDescent="0.3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x14ac:dyDescent="0.3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x14ac:dyDescent="0.3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x14ac:dyDescent="0.3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x14ac:dyDescent="0.3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x14ac:dyDescent="0.3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x14ac:dyDescent="0.3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x14ac:dyDescent="0.3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x14ac:dyDescent="0.3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x14ac:dyDescent="0.3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x14ac:dyDescent="0.3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x14ac:dyDescent="0.3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x14ac:dyDescent="0.3">
      <c r="A39" s="62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3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x14ac:dyDescent="0.3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x14ac:dyDescent="0.3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70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9"/>
      <c r="C48" s="69"/>
      <c r="F48" s="69"/>
      <c r="G48" s="72"/>
      <c r="H48" s="69"/>
      <c r="I48"/>
      <c r="J48"/>
    </row>
    <row r="49" spans="1:10" s="2" customFormat="1" x14ac:dyDescent="0.3">
      <c r="B49" s="68" t="s">
        <v>251</v>
      </c>
      <c r="F49" s="12" t="s">
        <v>256</v>
      </c>
      <c r="G49" s="71"/>
      <c r="I49"/>
      <c r="J49"/>
    </row>
    <row r="50" spans="1:10" s="2" customFormat="1" x14ac:dyDescent="0.3">
      <c r="B50" s="65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="80" zoomScaleNormal="80" zoomScaleSheetLayoutView="80" workbookViewId="0">
      <selection activeCell="G10" sqref="G10"/>
    </sheetView>
  </sheetViews>
  <sheetFormatPr defaultRowHeight="12.75" x14ac:dyDescent="0.2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 x14ac:dyDescent="0.2">
      <c r="A1" s="190" t="s">
        <v>472</v>
      </c>
      <c r="B1" s="190"/>
      <c r="C1" s="191"/>
      <c r="D1" s="191"/>
      <c r="E1" s="191"/>
      <c r="F1" s="191"/>
      <c r="G1" s="191"/>
      <c r="H1" s="191"/>
      <c r="I1" s="345" t="s">
        <v>97</v>
      </c>
    </row>
    <row r="2" spans="1:9" ht="15" x14ac:dyDescent="0.3">
      <c r="A2" s="147" t="s">
        <v>128</v>
      </c>
      <c r="B2" s="147"/>
      <c r="C2" s="191"/>
      <c r="D2" s="191"/>
      <c r="E2" s="191"/>
      <c r="F2" s="191"/>
      <c r="G2" s="191"/>
      <c r="H2" s="191"/>
      <c r="I2" s="342" t="str">
        <f>'ფორმა N1'!L2</f>
        <v>12.09 - 02.10.2017წ</v>
      </c>
    </row>
    <row r="3" spans="1:9" ht="15" x14ac:dyDescent="0.2">
      <c r="A3" s="191"/>
      <c r="B3" s="191"/>
      <c r="C3" s="191"/>
      <c r="D3" s="191"/>
      <c r="E3" s="191"/>
      <c r="F3" s="191"/>
      <c r="G3" s="191"/>
      <c r="H3" s="191"/>
      <c r="I3" s="140"/>
    </row>
    <row r="4" spans="1:9" ht="15" x14ac:dyDescent="0.3">
      <c r="A4" s="113" t="s">
        <v>257</v>
      </c>
      <c r="B4" s="113"/>
      <c r="C4" s="113"/>
      <c r="D4" s="113"/>
      <c r="E4" s="350"/>
      <c r="F4" s="192"/>
      <c r="G4" s="191"/>
      <c r="H4" s="191"/>
      <c r="I4" s="192"/>
    </row>
    <row r="5" spans="1:9" s="355" customFormat="1" ht="15" x14ac:dyDescent="0.3">
      <c r="A5" s="351" t="str">
        <f>'ფორმა N1'!A5</f>
        <v>ალექსანდრე ელისაშვილი</v>
      </c>
      <c r="B5" s="351"/>
      <c r="C5" s="352"/>
      <c r="D5" s="352"/>
      <c r="E5" s="352"/>
      <c r="F5" s="353"/>
      <c r="G5" s="354"/>
      <c r="H5" s="354"/>
      <c r="I5" s="353"/>
    </row>
    <row r="6" spans="1:9" ht="13.5" x14ac:dyDescent="0.2">
      <c r="A6" s="141"/>
      <c r="B6" s="141"/>
      <c r="C6" s="356"/>
      <c r="D6" s="356"/>
      <c r="E6" s="356"/>
      <c r="F6" s="191"/>
      <c r="G6" s="191"/>
      <c r="H6" s="191"/>
      <c r="I6" s="191"/>
    </row>
    <row r="7" spans="1:9" ht="60" x14ac:dyDescent="0.2">
      <c r="A7" s="357" t="s">
        <v>64</v>
      </c>
      <c r="B7" s="357" t="s">
        <v>439</v>
      </c>
      <c r="C7" s="358" t="s">
        <v>440</v>
      </c>
      <c r="D7" s="358" t="s">
        <v>441</v>
      </c>
      <c r="E7" s="358" t="s">
        <v>442</v>
      </c>
      <c r="F7" s="358" t="s">
        <v>346</v>
      </c>
      <c r="G7" s="358" t="s">
        <v>443</v>
      </c>
      <c r="H7" s="358" t="s">
        <v>444</v>
      </c>
      <c r="I7" s="358" t="s">
        <v>445</v>
      </c>
    </row>
    <row r="8" spans="1:9" ht="15" x14ac:dyDescent="0.2">
      <c r="A8" s="357">
        <v>1</v>
      </c>
      <c r="B8" s="357">
        <v>2</v>
      </c>
      <c r="C8" s="357">
        <v>3</v>
      </c>
      <c r="D8" s="358">
        <v>4</v>
      </c>
      <c r="E8" s="357">
        <v>5</v>
      </c>
      <c r="F8" s="358">
        <v>6</v>
      </c>
      <c r="G8" s="357">
        <v>7</v>
      </c>
      <c r="H8" s="358">
        <v>8</v>
      </c>
      <c r="I8" s="358">
        <v>9</v>
      </c>
    </row>
    <row r="9" spans="1:9" ht="30" x14ac:dyDescent="0.2">
      <c r="A9" s="359">
        <v>1</v>
      </c>
      <c r="B9" s="359" t="s">
        <v>482</v>
      </c>
      <c r="C9" s="360" t="s">
        <v>483</v>
      </c>
      <c r="D9" s="360" t="s">
        <v>484</v>
      </c>
      <c r="E9" s="360" t="s">
        <v>485</v>
      </c>
      <c r="F9" s="360" t="s">
        <v>486</v>
      </c>
      <c r="G9" s="360">
        <v>5539.05</v>
      </c>
      <c r="H9" s="360">
        <v>1018001719</v>
      </c>
      <c r="I9" s="360" t="s">
        <v>487</v>
      </c>
    </row>
    <row r="10" spans="1:9" ht="15" x14ac:dyDescent="0.2">
      <c r="A10" s="359">
        <v>2</v>
      </c>
      <c r="B10" s="359"/>
      <c r="C10" s="360"/>
      <c r="D10" s="360"/>
      <c r="E10" s="360"/>
      <c r="F10" s="360"/>
      <c r="G10" s="360"/>
      <c r="H10" s="360"/>
      <c r="I10" s="360"/>
    </row>
    <row r="11" spans="1:9" ht="15" x14ac:dyDescent="0.2">
      <c r="A11" s="359">
        <v>3</v>
      </c>
      <c r="B11" s="359"/>
      <c r="C11" s="360"/>
      <c r="D11" s="360"/>
      <c r="E11" s="360"/>
      <c r="F11" s="360"/>
      <c r="G11" s="360"/>
      <c r="H11" s="360"/>
      <c r="I11" s="360"/>
    </row>
    <row r="12" spans="1:9" ht="15" x14ac:dyDescent="0.2">
      <c r="A12" s="359">
        <v>4</v>
      </c>
      <c r="B12" s="359"/>
      <c r="C12" s="360"/>
      <c r="D12" s="360"/>
      <c r="E12" s="360"/>
      <c r="F12" s="360"/>
      <c r="G12" s="360"/>
      <c r="H12" s="360"/>
      <c r="I12" s="360"/>
    </row>
    <row r="13" spans="1:9" ht="15" x14ac:dyDescent="0.2">
      <c r="A13" s="359">
        <v>5</v>
      </c>
      <c r="B13" s="359"/>
      <c r="C13" s="360"/>
      <c r="D13" s="360"/>
      <c r="E13" s="360"/>
      <c r="F13" s="360"/>
      <c r="G13" s="360"/>
      <c r="H13" s="360"/>
      <c r="I13" s="360"/>
    </row>
    <row r="14" spans="1:9" ht="15" x14ac:dyDescent="0.2">
      <c r="A14" s="359">
        <v>6</v>
      </c>
      <c r="B14" s="359"/>
      <c r="C14" s="360"/>
      <c r="D14" s="360"/>
      <c r="E14" s="360"/>
      <c r="F14" s="360"/>
      <c r="G14" s="360"/>
      <c r="H14" s="360"/>
      <c r="I14" s="360"/>
    </row>
    <row r="15" spans="1:9" ht="15" x14ac:dyDescent="0.2">
      <c r="A15" s="359">
        <v>7</v>
      </c>
      <c r="B15" s="359"/>
      <c r="C15" s="360"/>
      <c r="D15" s="360"/>
      <c r="E15" s="360"/>
      <c r="F15" s="360"/>
      <c r="G15" s="360"/>
      <c r="H15" s="360"/>
      <c r="I15" s="360"/>
    </row>
    <row r="16" spans="1:9" ht="15" x14ac:dyDescent="0.2">
      <c r="A16" s="359">
        <v>8</v>
      </c>
      <c r="B16" s="359"/>
      <c r="C16" s="360"/>
      <c r="D16" s="360"/>
      <c r="E16" s="360"/>
      <c r="F16" s="360"/>
      <c r="G16" s="360"/>
      <c r="H16" s="360"/>
      <c r="I16" s="360"/>
    </row>
    <row r="17" spans="1:9" ht="15" x14ac:dyDescent="0.2">
      <c r="A17" s="359">
        <v>9</v>
      </c>
      <c r="B17" s="359"/>
      <c r="C17" s="360"/>
      <c r="D17" s="360"/>
      <c r="E17" s="360"/>
      <c r="F17" s="360"/>
      <c r="G17" s="360"/>
      <c r="H17" s="360"/>
      <c r="I17" s="360"/>
    </row>
    <row r="18" spans="1:9" ht="15" x14ac:dyDescent="0.2">
      <c r="A18" s="359">
        <v>10</v>
      </c>
      <c r="B18" s="359"/>
      <c r="C18" s="360"/>
      <c r="D18" s="360"/>
      <c r="E18" s="360"/>
      <c r="F18" s="360"/>
      <c r="G18" s="360"/>
      <c r="H18" s="360"/>
      <c r="I18" s="360"/>
    </row>
    <row r="19" spans="1:9" ht="15" x14ac:dyDescent="0.2">
      <c r="A19" s="359">
        <v>11</v>
      </c>
      <c r="B19" s="359"/>
      <c r="C19" s="360"/>
      <c r="D19" s="360"/>
      <c r="E19" s="360"/>
      <c r="F19" s="360"/>
      <c r="G19" s="360"/>
      <c r="H19" s="360"/>
      <c r="I19" s="360"/>
    </row>
    <row r="20" spans="1:9" ht="15" x14ac:dyDescent="0.2">
      <c r="A20" s="359">
        <v>12</v>
      </c>
      <c r="B20" s="359"/>
      <c r="C20" s="360"/>
      <c r="D20" s="360"/>
      <c r="E20" s="360"/>
      <c r="F20" s="360"/>
      <c r="G20" s="360"/>
      <c r="H20" s="360"/>
      <c r="I20" s="360"/>
    </row>
    <row r="21" spans="1:9" ht="15" x14ac:dyDescent="0.2">
      <c r="A21" s="359">
        <v>13</v>
      </c>
      <c r="B21" s="359"/>
      <c r="C21" s="360"/>
      <c r="D21" s="360"/>
      <c r="E21" s="360"/>
      <c r="F21" s="360"/>
      <c r="G21" s="360"/>
      <c r="H21" s="360"/>
      <c r="I21" s="360"/>
    </row>
    <row r="22" spans="1:9" ht="15" x14ac:dyDescent="0.2">
      <c r="A22" s="359">
        <v>14</v>
      </c>
      <c r="B22" s="359"/>
      <c r="C22" s="360"/>
      <c r="D22" s="360"/>
      <c r="E22" s="360"/>
      <c r="F22" s="360"/>
      <c r="G22" s="360"/>
      <c r="H22" s="360"/>
      <c r="I22" s="360"/>
    </row>
    <row r="23" spans="1:9" ht="15" x14ac:dyDescent="0.2">
      <c r="A23" s="359">
        <v>15</v>
      </c>
      <c r="B23" s="359"/>
      <c r="C23" s="360"/>
      <c r="D23" s="360"/>
      <c r="E23" s="360"/>
      <c r="F23" s="360"/>
      <c r="G23" s="360"/>
      <c r="H23" s="360"/>
      <c r="I23" s="360"/>
    </row>
    <row r="24" spans="1:9" ht="15" x14ac:dyDescent="0.2">
      <c r="A24" s="359">
        <v>16</v>
      </c>
      <c r="B24" s="359"/>
      <c r="C24" s="360"/>
      <c r="D24" s="360"/>
      <c r="E24" s="360"/>
      <c r="F24" s="360"/>
      <c r="G24" s="360"/>
      <c r="H24" s="360"/>
      <c r="I24" s="360"/>
    </row>
    <row r="25" spans="1:9" ht="15" x14ac:dyDescent="0.2">
      <c r="A25" s="359">
        <v>17</v>
      </c>
      <c r="B25" s="359"/>
      <c r="C25" s="360"/>
      <c r="D25" s="360"/>
      <c r="E25" s="360"/>
      <c r="F25" s="360"/>
      <c r="G25" s="360"/>
      <c r="H25" s="360"/>
      <c r="I25" s="360"/>
    </row>
    <row r="26" spans="1:9" ht="15" x14ac:dyDescent="0.2">
      <c r="A26" s="359">
        <v>18</v>
      </c>
      <c r="B26" s="359"/>
      <c r="C26" s="360"/>
      <c r="D26" s="360"/>
      <c r="E26" s="360"/>
      <c r="F26" s="360"/>
      <c r="G26" s="360"/>
      <c r="H26" s="360"/>
      <c r="I26" s="360"/>
    </row>
    <row r="27" spans="1:9" ht="15" x14ac:dyDescent="0.2">
      <c r="A27" s="359" t="s">
        <v>261</v>
      </c>
      <c r="B27" s="359"/>
      <c r="C27" s="360"/>
      <c r="D27" s="360"/>
      <c r="E27" s="360"/>
      <c r="F27" s="360"/>
      <c r="G27" s="360"/>
      <c r="H27" s="360"/>
      <c r="I27" s="360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ht="15" x14ac:dyDescent="0.3">
      <c r="A30" s="361"/>
      <c r="B30" s="361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21"/>
      <c r="B31" s="21"/>
      <c r="C31" s="362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53"/>
      <c r="E32" s="453"/>
      <c r="G32" s="196"/>
      <c r="H32" s="363"/>
    </row>
    <row r="33" spans="3:8" ht="15" x14ac:dyDescent="0.3">
      <c r="C33" s="21"/>
      <c r="D33" s="454" t="s">
        <v>251</v>
      </c>
      <c r="E33" s="454"/>
      <c r="G33" s="455" t="s">
        <v>446</v>
      </c>
      <c r="H33" s="455"/>
    </row>
    <row r="34" spans="3:8" ht="15" x14ac:dyDescent="0.3">
      <c r="C34" s="21"/>
      <c r="D34" s="21"/>
      <c r="E34" s="21"/>
      <c r="G34" s="456"/>
      <c r="H34" s="456"/>
    </row>
    <row r="35" spans="3:8" ht="15" x14ac:dyDescent="0.3">
      <c r="C35" s="21"/>
      <c r="D35" s="457" t="s">
        <v>127</v>
      </c>
      <c r="E35" s="457"/>
      <c r="G35" s="456"/>
      <c r="H35" s="456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 x14ac:dyDescent="0.2"/>
  <cols>
    <col min="1" max="1" width="6.85546875" style="355" customWidth="1"/>
    <col min="2" max="2" width="14.85546875" style="355" customWidth="1"/>
    <col min="3" max="3" width="21.140625" style="355" customWidth="1"/>
    <col min="4" max="5" width="12.7109375" style="355" customWidth="1"/>
    <col min="6" max="6" width="13.42578125" style="355" bestFit="1" customWidth="1"/>
    <col min="7" max="7" width="15.28515625" style="355" customWidth="1"/>
    <col min="8" max="8" width="23.85546875" style="355" customWidth="1"/>
    <col min="9" max="9" width="12.140625" style="355" bestFit="1" customWidth="1"/>
    <col min="10" max="10" width="19" style="355" customWidth="1"/>
    <col min="11" max="11" width="17.7109375" style="355" customWidth="1"/>
    <col min="12" max="16384" width="9.140625" style="355"/>
  </cols>
  <sheetData>
    <row r="1" spans="1:12" s="197" customFormat="1" ht="15" x14ac:dyDescent="0.2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45" t="s">
        <v>97</v>
      </c>
    </row>
    <row r="2" spans="1:12" s="197" customFormat="1" ht="15" x14ac:dyDescent="0.3">
      <c r="A2" s="147" t="s">
        <v>128</v>
      </c>
      <c r="B2" s="147"/>
      <c r="C2" s="147"/>
      <c r="D2" s="191"/>
      <c r="E2" s="191"/>
      <c r="F2" s="191"/>
      <c r="G2" s="191"/>
      <c r="H2" s="191"/>
      <c r="I2" s="191"/>
      <c r="J2" s="191"/>
      <c r="K2" s="342" t="str">
        <f>'ფორმა N1'!L2</f>
        <v>12.09 - 02.10.2017წ</v>
      </c>
    </row>
    <row r="3" spans="1:12" s="197" customFormat="1" ht="1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0"/>
      <c r="L3" s="355"/>
    </row>
    <row r="4" spans="1:12" s="197" customFormat="1" ht="15" x14ac:dyDescent="0.3">
      <c r="A4" s="113" t="s">
        <v>257</v>
      </c>
      <c r="B4" s="113"/>
      <c r="C4" s="113"/>
      <c r="D4" s="113"/>
      <c r="E4" s="113"/>
      <c r="F4" s="350"/>
      <c r="G4" s="192"/>
      <c r="H4" s="191"/>
      <c r="I4" s="191"/>
      <c r="J4" s="191"/>
      <c r="K4" s="191"/>
    </row>
    <row r="5" spans="1:12" ht="15" x14ac:dyDescent="0.3">
      <c r="A5" s="351" t="str">
        <f>'ფორმა N1'!A5</f>
        <v>ალექსანდრე ელისაშვილი</v>
      </c>
      <c r="B5" s="351"/>
      <c r="C5" s="351"/>
      <c r="D5" s="352"/>
      <c r="E5" s="352"/>
      <c r="F5" s="352"/>
      <c r="G5" s="353"/>
      <c r="H5" s="354"/>
      <c r="I5" s="354"/>
      <c r="J5" s="354"/>
      <c r="K5" s="353"/>
    </row>
    <row r="6" spans="1:12" s="197" customFormat="1" ht="13.5" x14ac:dyDescent="0.2">
      <c r="A6" s="141"/>
      <c r="B6" s="141"/>
      <c r="C6" s="141"/>
      <c r="D6" s="356"/>
      <c r="E6" s="356"/>
      <c r="F6" s="356"/>
      <c r="G6" s="191"/>
      <c r="H6" s="191"/>
      <c r="I6" s="191"/>
      <c r="J6" s="191"/>
      <c r="K6" s="191"/>
    </row>
    <row r="7" spans="1:12" s="197" customFormat="1" ht="60" x14ac:dyDescent="0.2">
      <c r="A7" s="357" t="s">
        <v>64</v>
      </c>
      <c r="B7" s="357" t="s">
        <v>439</v>
      </c>
      <c r="C7" s="357" t="s">
        <v>231</v>
      </c>
      <c r="D7" s="358" t="s">
        <v>228</v>
      </c>
      <c r="E7" s="358" t="s">
        <v>229</v>
      </c>
      <c r="F7" s="358" t="s">
        <v>322</v>
      </c>
      <c r="G7" s="358" t="s">
        <v>230</v>
      </c>
      <c r="H7" s="358" t="s">
        <v>447</v>
      </c>
      <c r="I7" s="358" t="s">
        <v>227</v>
      </c>
      <c r="J7" s="358" t="s">
        <v>444</v>
      </c>
      <c r="K7" s="358" t="s">
        <v>445</v>
      </c>
    </row>
    <row r="8" spans="1:12" s="197" customFormat="1" ht="15" x14ac:dyDescent="0.2">
      <c r="A8" s="357">
        <v>1</v>
      </c>
      <c r="B8" s="357">
        <v>2</v>
      </c>
      <c r="C8" s="357">
        <v>3</v>
      </c>
      <c r="D8" s="358">
        <v>4</v>
      </c>
      <c r="E8" s="357">
        <v>5</v>
      </c>
      <c r="F8" s="358">
        <v>6</v>
      </c>
      <c r="G8" s="357">
        <v>7</v>
      </c>
      <c r="H8" s="358">
        <v>8</v>
      </c>
      <c r="I8" s="357">
        <v>9</v>
      </c>
      <c r="J8" s="357">
        <v>10</v>
      </c>
      <c r="K8" s="358">
        <v>11</v>
      </c>
    </row>
    <row r="9" spans="1:12" s="197" customFormat="1" ht="15" x14ac:dyDescent="0.2">
      <c r="A9" s="359">
        <v>1</v>
      </c>
      <c r="B9" s="359"/>
      <c r="C9" s="359"/>
      <c r="D9" s="360"/>
      <c r="E9" s="360"/>
      <c r="F9" s="360"/>
      <c r="G9" s="360"/>
      <c r="H9" s="360"/>
      <c r="I9" s="360"/>
      <c r="J9" s="360"/>
      <c r="K9" s="360"/>
    </row>
    <row r="10" spans="1:12" s="197" customFormat="1" ht="15" x14ac:dyDescent="0.2">
      <c r="A10" s="359">
        <v>2</v>
      </c>
      <c r="B10" s="359"/>
      <c r="C10" s="359"/>
      <c r="D10" s="360"/>
      <c r="E10" s="360"/>
      <c r="F10" s="360"/>
      <c r="G10" s="360"/>
      <c r="H10" s="360"/>
      <c r="I10" s="360"/>
      <c r="J10" s="360"/>
      <c r="K10" s="360"/>
    </row>
    <row r="11" spans="1:12" s="197" customFormat="1" ht="15" x14ac:dyDescent="0.2">
      <c r="A11" s="359">
        <v>3</v>
      </c>
      <c r="B11" s="359"/>
      <c r="C11" s="359"/>
      <c r="D11" s="360"/>
      <c r="E11" s="360"/>
      <c r="F11" s="360"/>
      <c r="G11" s="360"/>
      <c r="H11" s="360"/>
      <c r="I11" s="360"/>
      <c r="J11" s="360"/>
      <c r="K11" s="360"/>
    </row>
    <row r="12" spans="1:12" s="197" customFormat="1" ht="15" x14ac:dyDescent="0.2">
      <c r="A12" s="359">
        <v>4</v>
      </c>
      <c r="B12" s="359"/>
      <c r="C12" s="359"/>
      <c r="D12" s="360"/>
      <c r="E12" s="360"/>
      <c r="F12" s="360"/>
      <c r="G12" s="360"/>
      <c r="H12" s="360"/>
      <c r="I12" s="360"/>
      <c r="J12" s="360"/>
      <c r="K12" s="360"/>
    </row>
    <row r="13" spans="1:12" s="197" customFormat="1" ht="15" x14ac:dyDescent="0.2">
      <c r="A13" s="359">
        <v>5</v>
      </c>
      <c r="B13" s="359"/>
      <c r="C13" s="359"/>
      <c r="D13" s="360"/>
      <c r="E13" s="360"/>
      <c r="F13" s="360"/>
      <c r="G13" s="360"/>
      <c r="H13" s="360"/>
      <c r="I13" s="360"/>
      <c r="J13" s="360"/>
      <c r="K13" s="360"/>
    </row>
    <row r="14" spans="1:12" s="197" customFormat="1" ht="15" x14ac:dyDescent="0.2">
      <c r="A14" s="359">
        <v>6</v>
      </c>
      <c r="B14" s="359"/>
      <c r="C14" s="359"/>
      <c r="D14" s="360"/>
      <c r="E14" s="360"/>
      <c r="F14" s="360"/>
      <c r="G14" s="360"/>
      <c r="H14" s="360"/>
      <c r="I14" s="360"/>
      <c r="J14" s="360"/>
      <c r="K14" s="360"/>
    </row>
    <row r="15" spans="1:12" s="197" customFormat="1" ht="15" x14ac:dyDescent="0.2">
      <c r="A15" s="359">
        <v>7</v>
      </c>
      <c r="B15" s="359"/>
      <c r="C15" s="359"/>
      <c r="D15" s="360"/>
      <c r="E15" s="360"/>
      <c r="F15" s="360"/>
      <c r="G15" s="360"/>
      <c r="H15" s="360"/>
      <c r="I15" s="360"/>
      <c r="J15" s="360"/>
      <c r="K15" s="360"/>
    </row>
    <row r="16" spans="1:12" s="197" customFormat="1" ht="15" x14ac:dyDescent="0.2">
      <c r="A16" s="359">
        <v>8</v>
      </c>
      <c r="B16" s="359"/>
      <c r="C16" s="359"/>
      <c r="D16" s="360"/>
      <c r="E16" s="360"/>
      <c r="F16" s="360"/>
      <c r="G16" s="360"/>
      <c r="H16" s="360"/>
      <c r="I16" s="360"/>
      <c r="J16" s="360"/>
      <c r="K16" s="360"/>
    </row>
    <row r="17" spans="1:11" s="197" customFormat="1" ht="15" x14ac:dyDescent="0.2">
      <c r="A17" s="359">
        <v>9</v>
      </c>
      <c r="B17" s="359"/>
      <c r="C17" s="359"/>
      <c r="D17" s="360"/>
      <c r="E17" s="360"/>
      <c r="F17" s="360"/>
      <c r="G17" s="360"/>
      <c r="H17" s="360"/>
      <c r="I17" s="360"/>
      <c r="J17" s="360"/>
      <c r="K17" s="360"/>
    </row>
    <row r="18" spans="1:11" s="197" customFormat="1" ht="15" x14ac:dyDescent="0.2">
      <c r="A18" s="359">
        <v>10</v>
      </c>
      <c r="B18" s="359"/>
      <c r="C18" s="359"/>
      <c r="D18" s="360"/>
      <c r="E18" s="360"/>
      <c r="F18" s="360"/>
      <c r="G18" s="360"/>
      <c r="H18" s="360"/>
      <c r="I18" s="360"/>
      <c r="J18" s="360"/>
      <c r="K18" s="360"/>
    </row>
    <row r="19" spans="1:11" s="197" customFormat="1" ht="15" x14ac:dyDescent="0.2">
      <c r="A19" s="359">
        <v>11</v>
      </c>
      <c r="B19" s="359"/>
      <c r="C19" s="359"/>
      <c r="D19" s="360"/>
      <c r="E19" s="360"/>
      <c r="F19" s="360"/>
      <c r="G19" s="360"/>
      <c r="H19" s="360"/>
      <c r="I19" s="360"/>
      <c r="J19" s="360"/>
      <c r="K19" s="360"/>
    </row>
    <row r="20" spans="1:11" s="197" customFormat="1" ht="15" x14ac:dyDescent="0.2">
      <c r="A20" s="359">
        <v>12</v>
      </c>
      <c r="B20" s="359"/>
      <c r="C20" s="359"/>
      <c r="D20" s="360"/>
      <c r="E20" s="360"/>
      <c r="F20" s="360"/>
      <c r="G20" s="360"/>
      <c r="H20" s="360"/>
      <c r="I20" s="360"/>
      <c r="J20" s="360"/>
      <c r="K20" s="360"/>
    </row>
    <row r="21" spans="1:11" s="197" customFormat="1" ht="15" x14ac:dyDescent="0.2">
      <c r="A21" s="359">
        <v>13</v>
      </c>
      <c r="B21" s="359"/>
      <c r="C21" s="359"/>
      <c r="D21" s="360"/>
      <c r="E21" s="360"/>
      <c r="F21" s="360"/>
      <c r="G21" s="360"/>
      <c r="H21" s="360"/>
      <c r="I21" s="360"/>
      <c r="J21" s="360"/>
      <c r="K21" s="360"/>
    </row>
    <row r="22" spans="1:11" s="197" customFormat="1" ht="15" x14ac:dyDescent="0.2">
      <c r="A22" s="359">
        <v>14</v>
      </c>
      <c r="B22" s="359"/>
      <c r="C22" s="359"/>
      <c r="D22" s="360"/>
      <c r="E22" s="360"/>
      <c r="F22" s="360"/>
      <c r="G22" s="360"/>
      <c r="H22" s="360"/>
      <c r="I22" s="360"/>
      <c r="J22" s="360"/>
      <c r="K22" s="360"/>
    </row>
    <row r="23" spans="1:11" s="197" customFormat="1" ht="15" x14ac:dyDescent="0.2">
      <c r="A23" s="359">
        <v>15</v>
      </c>
      <c r="B23" s="359"/>
      <c r="C23" s="359"/>
      <c r="D23" s="360"/>
      <c r="E23" s="360"/>
      <c r="F23" s="360"/>
      <c r="G23" s="360"/>
      <c r="H23" s="360"/>
      <c r="I23" s="360"/>
      <c r="J23" s="360"/>
      <c r="K23" s="360"/>
    </row>
    <row r="24" spans="1:11" s="197" customFormat="1" ht="15" x14ac:dyDescent="0.2">
      <c r="A24" s="359">
        <v>16</v>
      </c>
      <c r="B24" s="359"/>
      <c r="C24" s="359"/>
      <c r="D24" s="360"/>
      <c r="E24" s="360"/>
      <c r="F24" s="360"/>
      <c r="G24" s="360"/>
      <c r="H24" s="360"/>
      <c r="I24" s="360"/>
      <c r="J24" s="360"/>
      <c r="K24" s="360"/>
    </row>
    <row r="25" spans="1:11" s="197" customFormat="1" ht="15" x14ac:dyDescent="0.2">
      <c r="A25" s="359">
        <v>17</v>
      </c>
      <c r="B25" s="359"/>
      <c r="C25" s="359"/>
      <c r="D25" s="360"/>
      <c r="E25" s="360"/>
      <c r="F25" s="360"/>
      <c r="G25" s="360"/>
      <c r="H25" s="360"/>
      <c r="I25" s="360"/>
      <c r="J25" s="360"/>
      <c r="K25" s="360"/>
    </row>
    <row r="26" spans="1:11" s="197" customFormat="1" ht="15" x14ac:dyDescent="0.2">
      <c r="A26" s="359">
        <v>18</v>
      </c>
      <c r="B26" s="359"/>
      <c r="C26" s="359"/>
      <c r="D26" s="360"/>
      <c r="E26" s="360"/>
      <c r="F26" s="360"/>
      <c r="G26" s="360"/>
      <c r="H26" s="360"/>
      <c r="I26" s="360"/>
      <c r="J26" s="360"/>
      <c r="K26" s="360"/>
    </row>
    <row r="27" spans="1:11" s="197" customFormat="1" ht="15" x14ac:dyDescent="0.2">
      <c r="A27" s="359" t="s">
        <v>261</v>
      </c>
      <c r="B27" s="359"/>
      <c r="C27" s="359"/>
      <c r="D27" s="360"/>
      <c r="E27" s="360"/>
      <c r="F27" s="360"/>
      <c r="G27" s="360"/>
      <c r="H27" s="360"/>
      <c r="I27" s="360"/>
      <c r="J27" s="360"/>
      <c r="K27" s="360"/>
    </row>
    <row r="28" spans="1:11" x14ac:dyDescent="0.2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</row>
    <row r="29" spans="1:11" x14ac:dyDescent="0.2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</row>
    <row r="30" spans="1:11" ht="15" x14ac:dyDescent="0.3">
      <c r="A30" s="365"/>
      <c r="B30" s="365"/>
      <c r="C30" s="365"/>
      <c r="D30" s="364"/>
      <c r="E30" s="364"/>
      <c r="F30" s="364"/>
      <c r="G30" s="364"/>
      <c r="H30" s="364"/>
      <c r="I30" s="364"/>
      <c r="J30" s="364"/>
      <c r="K30" s="364"/>
    </row>
    <row r="31" spans="1:11" ht="15" x14ac:dyDescent="0.3">
      <c r="A31" s="366"/>
      <c r="B31" s="366"/>
      <c r="C31" s="366"/>
      <c r="D31" s="367" t="s">
        <v>96</v>
      </c>
      <c r="E31" s="366"/>
      <c r="F31" s="366"/>
      <c r="G31" s="368"/>
      <c r="H31" s="366"/>
      <c r="I31" s="366"/>
      <c r="J31" s="366"/>
      <c r="K31" s="366"/>
    </row>
    <row r="32" spans="1:11" ht="15" x14ac:dyDescent="0.3">
      <c r="A32" s="366"/>
      <c r="B32" s="366"/>
      <c r="C32" s="366"/>
      <c r="D32" s="366"/>
      <c r="E32" s="369"/>
      <c r="F32" s="366"/>
      <c r="H32" s="369"/>
      <c r="I32" s="369"/>
      <c r="J32" s="370"/>
    </row>
    <row r="33" spans="4:9" ht="15" x14ac:dyDescent="0.3">
      <c r="D33" s="366"/>
      <c r="E33" s="371" t="s">
        <v>251</v>
      </c>
      <c r="F33" s="366"/>
      <c r="H33" s="372" t="s">
        <v>256</v>
      </c>
      <c r="I33" s="372"/>
    </row>
    <row r="34" spans="4:9" ht="15" x14ac:dyDescent="0.3">
      <c r="D34" s="366"/>
      <c r="E34" s="373" t="s">
        <v>127</v>
      </c>
      <c r="F34" s="366"/>
      <c r="H34" s="366" t="s">
        <v>252</v>
      </c>
      <c r="I34" s="366"/>
    </row>
    <row r="35" spans="4:9" ht="15" x14ac:dyDescent="0.3">
      <c r="D35" s="366"/>
      <c r="E35" s="37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Q51" sqref="Q51"/>
    </sheetView>
  </sheetViews>
  <sheetFormatPr defaultRowHeight="12.75" x14ac:dyDescent="0.2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 x14ac:dyDescent="0.2">
      <c r="A1" s="136" t="s">
        <v>394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202" t="str">
        <f>'ფორმა N1'!L2</f>
        <v>12.09 - 02.10.2017წ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2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3" t="str">
        <f>'ფორმა N1'!A5</f>
        <v>ალექსანდრე ელისაშვილი</v>
      </c>
      <c r="B5" s="79"/>
      <c r="C5" s="79"/>
      <c r="D5" s="205"/>
      <c r="E5" s="205"/>
      <c r="F5" s="205"/>
      <c r="G5" s="205"/>
      <c r="H5" s="205"/>
      <c r="I5" s="204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 x14ac:dyDescent="0.2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ht="15" x14ac:dyDescent="0.3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 x14ac:dyDescent="0.3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 x14ac:dyDescent="0.3">
      <c r="A32" s="181"/>
      <c r="B32" s="181"/>
      <c r="C32" s="185"/>
      <c r="D32" s="181"/>
      <c r="F32" s="185"/>
      <c r="G32" s="212"/>
    </row>
    <row r="33" spans="2:6" ht="15" x14ac:dyDescent="0.3">
      <c r="B33" s="181"/>
      <c r="C33" s="187" t="s">
        <v>251</v>
      </c>
      <c r="D33" s="181"/>
      <c r="F33" s="188" t="s">
        <v>256</v>
      </c>
    </row>
    <row r="34" spans="2:6" ht="15" x14ac:dyDescent="0.3">
      <c r="B34" s="181"/>
      <c r="C34" s="189" t="s">
        <v>127</v>
      </c>
      <c r="D34" s="181"/>
      <c r="F34" s="181" t="s">
        <v>252</v>
      </c>
    </row>
    <row r="35" spans="2:6" ht="15" x14ac:dyDescent="0.3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B9" sqref="B9"/>
    </sheetView>
  </sheetViews>
  <sheetFormatPr defaultRowHeight="15" x14ac:dyDescent="0.3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12.09 - 02.10.2017წ</v>
      </c>
      <c r="J2" s="161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3" t="str">
        <f>'ფორმა N1'!A5</f>
        <v>ალექსანდრე ელისაშვილი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3" t="s">
        <v>64</v>
      </c>
      <c r="B8" s="334" t="s">
        <v>344</v>
      </c>
      <c r="C8" s="335" t="s">
        <v>380</v>
      </c>
      <c r="D8" s="335" t="s">
        <v>381</v>
      </c>
      <c r="E8" s="335" t="s">
        <v>345</v>
      </c>
      <c r="F8" s="335" t="s">
        <v>358</v>
      </c>
      <c r="G8" s="335" t="s">
        <v>359</v>
      </c>
      <c r="H8" s="335" t="s">
        <v>382</v>
      </c>
      <c r="I8" s="164" t="s">
        <v>360</v>
      </c>
      <c r="J8" s="104"/>
    </row>
    <row r="9" spans="1:10" x14ac:dyDescent="0.3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4"/>
    </row>
    <row r="10" spans="1:10" x14ac:dyDescent="0.3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4"/>
    </row>
    <row r="11" spans="1:10" x14ac:dyDescent="0.3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4"/>
    </row>
    <row r="12" spans="1:10" x14ac:dyDescent="0.3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4"/>
    </row>
    <row r="13" spans="1:10" x14ac:dyDescent="0.3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4"/>
    </row>
    <row r="14" spans="1:10" x14ac:dyDescent="0.3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4"/>
    </row>
    <row r="15" spans="1:10" x14ac:dyDescent="0.3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4"/>
    </row>
    <row r="16" spans="1:10" x14ac:dyDescent="0.3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4"/>
    </row>
    <row r="17" spans="1:10" x14ac:dyDescent="0.3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4"/>
    </row>
    <row r="18" spans="1:10" x14ac:dyDescent="0.3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4"/>
    </row>
    <row r="19" spans="1:10" x14ac:dyDescent="0.3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4"/>
    </row>
    <row r="20" spans="1:10" x14ac:dyDescent="0.3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4"/>
    </row>
    <row r="21" spans="1:10" x14ac:dyDescent="0.3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4"/>
    </row>
    <row r="22" spans="1:10" x14ac:dyDescent="0.3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4"/>
    </row>
    <row r="23" spans="1:10" x14ac:dyDescent="0.3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4"/>
    </row>
    <row r="24" spans="1:10" x14ac:dyDescent="0.3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4"/>
    </row>
    <row r="25" spans="1:10" x14ac:dyDescent="0.3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4"/>
    </row>
    <row r="26" spans="1:10" x14ac:dyDescent="0.3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4"/>
    </row>
    <row r="27" spans="1:10" x14ac:dyDescent="0.3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4"/>
    </row>
    <row r="28" spans="1:10" x14ac:dyDescent="0.3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4"/>
    </row>
    <row r="29" spans="1:10" x14ac:dyDescent="0.3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4"/>
    </row>
    <row r="30" spans="1:10" x14ac:dyDescent="0.3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4"/>
    </row>
    <row r="31" spans="1:10" x14ac:dyDescent="0.3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4"/>
    </row>
    <row r="32" spans="1:10" x14ac:dyDescent="0.3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4"/>
    </row>
    <row r="33" spans="1:12" x14ac:dyDescent="0.3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4"/>
    </row>
    <row r="34" spans="1:12" x14ac:dyDescent="0.3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4"/>
    </row>
    <row r="35" spans="1:12" x14ac:dyDescent="0.3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4"/>
    </row>
    <row r="36" spans="1:12" x14ac:dyDescent="0.3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4"/>
    </row>
    <row r="37" spans="1:12" x14ac:dyDescent="0.3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4"/>
    </row>
    <row r="38" spans="1:12" x14ac:dyDescent="0.3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40">
        <f>SUM(I9:I37)</f>
        <v>0</v>
      </c>
      <c r="J38" s="104"/>
    </row>
    <row r="40" spans="1:12" x14ac:dyDescent="0.3">
      <c r="A40" s="181" t="s">
        <v>395</v>
      </c>
    </row>
    <row r="42" spans="1:12" x14ac:dyDescent="0.3">
      <c r="B42" s="183" t="s">
        <v>96</v>
      </c>
      <c r="F42" s="184"/>
    </row>
    <row r="43" spans="1:12" x14ac:dyDescent="0.3">
      <c r="F43" s="182"/>
      <c r="I43" s="182"/>
      <c r="J43" s="182"/>
      <c r="K43" s="182"/>
      <c r="L43" s="182"/>
    </row>
    <row r="44" spans="1:12" x14ac:dyDescent="0.3">
      <c r="C44" s="185"/>
      <c r="F44" s="185"/>
      <c r="G44" s="185"/>
      <c r="H44" s="188"/>
      <c r="I44" s="186"/>
      <c r="J44" s="182"/>
      <c r="K44" s="182"/>
      <c r="L44" s="182"/>
    </row>
    <row r="45" spans="1:12" x14ac:dyDescent="0.3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 x14ac:dyDescent="0.3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 x14ac:dyDescent="0.3">
      <c r="B47" s="181"/>
      <c r="C47" s="189"/>
      <c r="G47" s="189"/>
      <c r="H47" s="189"/>
    </row>
    <row r="48" spans="1:12" s="182" customFormat="1" ht="12.75" x14ac:dyDescent="0.2"/>
    <row r="49" s="182" customFormat="1" ht="12.75" x14ac:dyDescent="0.2"/>
    <row r="50" s="182" customFormat="1" ht="12.75" x14ac:dyDescent="0.2"/>
    <row r="51" s="18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E16" sqref="E16"/>
    </sheetView>
  </sheetViews>
  <sheetFormatPr defaultRowHeight="12.75" x14ac:dyDescent="0.2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 x14ac:dyDescent="0.3">
      <c r="A1" s="458" t="s">
        <v>453</v>
      </c>
      <c r="B1" s="458"/>
      <c r="C1" s="345" t="s">
        <v>97</v>
      </c>
    </row>
    <row r="2" spans="1:3" s="6" customFormat="1" ht="15" x14ac:dyDescent="0.3">
      <c r="A2" s="458"/>
      <c r="B2" s="458"/>
      <c r="C2" s="397" t="str">
        <f>'ფორმა N1'!L2</f>
        <v>12.09 - 02.10.2017წ</v>
      </c>
    </row>
    <row r="3" spans="1:3" s="6" customFormat="1" ht="15" x14ac:dyDescent="0.3">
      <c r="A3" s="378" t="s">
        <v>128</v>
      </c>
      <c r="B3" s="343"/>
      <c r="C3" s="344"/>
    </row>
    <row r="4" spans="1:3" s="6" customFormat="1" ht="15" x14ac:dyDescent="0.3">
      <c r="A4" s="113"/>
      <c r="B4" s="343"/>
      <c r="C4" s="344"/>
    </row>
    <row r="5" spans="1:3" s="21" customFormat="1" ht="15" x14ac:dyDescent="0.3">
      <c r="A5" s="459" t="s">
        <v>257</v>
      </c>
      <c r="B5" s="459"/>
      <c r="C5" s="113"/>
    </row>
    <row r="6" spans="1:3" s="21" customFormat="1" ht="15" x14ac:dyDescent="0.3">
      <c r="A6" s="460" t="str">
        <f>'ფორმა N1'!A5</f>
        <v>ალექსანდრე ელისაშვილი</v>
      </c>
      <c r="B6" s="460"/>
      <c r="C6" s="113"/>
    </row>
    <row r="7" spans="1:3" x14ac:dyDescent="0.2">
      <c r="A7" s="379"/>
      <c r="B7" s="379"/>
      <c r="C7" s="379"/>
    </row>
    <row r="8" spans="1:3" x14ac:dyDescent="0.2">
      <c r="A8" s="379"/>
      <c r="B8" s="379"/>
      <c r="C8" s="379"/>
    </row>
    <row r="9" spans="1:3" ht="30" customHeight="1" x14ac:dyDescent="0.2">
      <c r="A9" s="380" t="s">
        <v>64</v>
      </c>
      <c r="B9" s="380" t="s">
        <v>11</v>
      </c>
      <c r="C9" s="381" t="s">
        <v>9</v>
      </c>
    </row>
    <row r="10" spans="1:3" ht="15" x14ac:dyDescent="0.3">
      <c r="A10" s="382">
        <v>1</v>
      </c>
      <c r="B10" s="383" t="s">
        <v>57</v>
      </c>
      <c r="C10" s="400">
        <f>'ფორმა N4'!D11+'ფორმა N5'!D9</f>
        <v>42761.9</v>
      </c>
    </row>
    <row r="11" spans="1:3" ht="15" x14ac:dyDescent="0.3">
      <c r="A11" s="385">
        <v>1.1000000000000001</v>
      </c>
      <c r="B11" s="383" t="s">
        <v>454</v>
      </c>
      <c r="C11" s="401">
        <f>'ფორმა N4'!D39+'ფორმა N5'!D37</f>
        <v>17950</v>
      </c>
    </row>
    <row r="12" spans="1:3" ht="15" x14ac:dyDescent="0.3">
      <c r="A12" s="386" t="s">
        <v>30</v>
      </c>
      <c r="B12" s="383" t="s">
        <v>455</v>
      </c>
      <c r="C12" s="401">
        <f>'ფორმა N4'!D40+'ფორმა N5'!D38</f>
        <v>10090</v>
      </c>
    </row>
    <row r="13" spans="1:3" ht="15" x14ac:dyDescent="0.3">
      <c r="A13" s="385">
        <v>1.2</v>
      </c>
      <c r="B13" s="383" t="s">
        <v>58</v>
      </c>
      <c r="C13" s="401">
        <f>'ფორმა N4'!D12+'ფორმა N5'!D10</f>
        <v>8575</v>
      </c>
    </row>
    <row r="14" spans="1:3" ht="15" x14ac:dyDescent="0.3">
      <c r="A14" s="385">
        <v>1.3</v>
      </c>
      <c r="B14" s="383" t="s">
        <v>456</v>
      </c>
      <c r="C14" s="401">
        <f>'ფორმა N4'!D17+'ფორმა N5'!D15</f>
        <v>0</v>
      </c>
    </row>
    <row r="15" spans="1:3" ht="15" x14ac:dyDescent="0.2">
      <c r="A15" s="461"/>
      <c r="B15" s="461"/>
      <c r="C15" s="461"/>
    </row>
    <row r="16" spans="1:3" ht="30" customHeight="1" x14ac:dyDescent="0.2">
      <c r="A16" s="380" t="s">
        <v>64</v>
      </c>
      <c r="B16" s="380" t="s">
        <v>232</v>
      </c>
      <c r="C16" s="381" t="s">
        <v>67</v>
      </c>
    </row>
    <row r="17" spans="1:4" ht="15" x14ac:dyDescent="0.3">
      <c r="A17" s="382">
        <v>2</v>
      </c>
      <c r="B17" s="383" t="s">
        <v>457</v>
      </c>
      <c r="C17" s="384">
        <f>'ფორმა N2'!D9+'ფორმა N2'!C26+'ფორმა N3'!D9+'ფორმა N3'!C26</f>
        <v>42003.5</v>
      </c>
    </row>
    <row r="18" spans="1:4" ht="15" x14ac:dyDescent="0.3">
      <c r="A18" s="387">
        <v>2.1</v>
      </c>
      <c r="B18" s="383" t="s">
        <v>458</v>
      </c>
      <c r="C18" s="383">
        <f>'ფორმა N2'!D17+'ფორმა N3'!D17</f>
        <v>0</v>
      </c>
    </row>
    <row r="19" spans="1:4" ht="15" x14ac:dyDescent="0.3">
      <c r="A19" s="387">
        <v>2.2000000000000002</v>
      </c>
      <c r="B19" s="383" t="s">
        <v>459</v>
      </c>
      <c r="C19" s="383">
        <f>'ფორმა N2'!D18+'ფორმა N3'!D18</f>
        <v>0</v>
      </c>
    </row>
    <row r="20" spans="1:4" ht="15" x14ac:dyDescent="0.3">
      <c r="A20" s="387">
        <v>2.2999999999999998</v>
      </c>
      <c r="B20" s="383" t="s">
        <v>460</v>
      </c>
      <c r="C20" s="388">
        <f>SUM(C21:C25)</f>
        <v>0</v>
      </c>
    </row>
    <row r="21" spans="1:4" ht="15" x14ac:dyDescent="0.3">
      <c r="A21" s="386" t="s">
        <v>461</v>
      </c>
      <c r="B21" s="389" t="s">
        <v>462</v>
      </c>
      <c r="C21" s="383"/>
    </row>
    <row r="22" spans="1:4" ht="15" x14ac:dyDescent="0.3">
      <c r="A22" s="386" t="s">
        <v>463</v>
      </c>
      <c r="B22" s="389" t="s">
        <v>464</v>
      </c>
      <c r="C22" s="383">
        <f>'ფორმა N2'!C27+'ფორმა N3'!C27</f>
        <v>0</v>
      </c>
    </row>
    <row r="23" spans="1:4" ht="15" x14ac:dyDescent="0.3">
      <c r="A23" s="386" t="s">
        <v>465</v>
      </c>
      <c r="B23" s="389" t="s">
        <v>466</v>
      </c>
      <c r="C23" s="383">
        <f>'ფორმა N2'!D14+'ფორმა N3'!D14</f>
        <v>0</v>
      </c>
    </row>
    <row r="24" spans="1:4" ht="15" x14ac:dyDescent="0.3">
      <c r="A24" s="386" t="s">
        <v>467</v>
      </c>
      <c r="B24" s="389" t="s">
        <v>468</v>
      </c>
      <c r="C24" s="383">
        <f>'ფორმა N2'!C31+'ფორმა N3'!C31</f>
        <v>0</v>
      </c>
    </row>
    <row r="25" spans="1:4" ht="15" x14ac:dyDescent="0.3">
      <c r="A25" s="386" t="s">
        <v>469</v>
      </c>
      <c r="B25" s="389" t="s">
        <v>470</v>
      </c>
      <c r="C25" s="383">
        <f>'ფორმა N2'!D11+'ფორმა N3'!D11</f>
        <v>0</v>
      </c>
    </row>
    <row r="26" spans="1:4" ht="15" x14ac:dyDescent="0.3">
      <c r="A26" s="390"/>
      <c r="B26" s="391"/>
      <c r="C26" s="392"/>
    </row>
    <row r="27" spans="1:4" ht="15" x14ac:dyDescent="0.3">
      <c r="A27" s="390"/>
      <c r="B27" s="391"/>
      <c r="C27" s="392"/>
    </row>
    <row r="28" spans="1:4" ht="15" x14ac:dyDescent="0.3">
      <c r="A28" s="21"/>
      <c r="B28" s="21"/>
      <c r="C28" s="21"/>
      <c r="D28" s="393"/>
    </row>
    <row r="29" spans="1:4" ht="15" x14ac:dyDescent="0.3">
      <c r="A29" s="195" t="s">
        <v>96</v>
      </c>
      <c r="B29" s="21"/>
      <c r="C29" s="21"/>
      <c r="D29" s="393"/>
    </row>
    <row r="30" spans="1:4" ht="15" x14ac:dyDescent="0.3">
      <c r="A30" s="21"/>
      <c r="B30" s="21"/>
      <c r="C30" s="21"/>
      <c r="D30" s="393"/>
    </row>
    <row r="31" spans="1:4" ht="15" x14ac:dyDescent="0.3">
      <c r="A31" s="21"/>
      <c r="B31" s="21"/>
      <c r="C31" s="21"/>
      <c r="D31" s="394"/>
    </row>
    <row r="32" spans="1:4" ht="15" x14ac:dyDescent="0.3">
      <c r="B32" s="195" t="s">
        <v>254</v>
      </c>
      <c r="C32" s="21"/>
      <c r="D32" s="394"/>
    </row>
    <row r="33" spans="2:4" ht="15" x14ac:dyDescent="0.3">
      <c r="B33" s="21" t="s">
        <v>253</v>
      </c>
      <c r="C33" s="21"/>
      <c r="D33" s="394"/>
    </row>
    <row r="34" spans="2:4" x14ac:dyDescent="0.2">
      <c r="B34" s="395" t="s">
        <v>127</v>
      </c>
      <c r="D34" s="396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RePack by Diakov</cp:lastModifiedBy>
  <cp:lastPrinted>2017-10-03T14:31:33Z</cp:lastPrinted>
  <dcterms:created xsi:type="dcterms:W3CDTF">2011-12-27T13:20:18Z</dcterms:created>
  <dcterms:modified xsi:type="dcterms:W3CDTF">2017-10-04T16:35:22Z</dcterms:modified>
</cp:coreProperties>
</file>